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430"/>
  <workbookPr codeName="ThisWorkbook" defaultThemeVersion="124226"/>
  <mc:AlternateContent xmlns:mc="http://schemas.openxmlformats.org/markup-compatibility/2006">
    <mc:Choice Requires="x15">
      <x15ac:absPath xmlns:x15ac="http://schemas.microsoft.com/office/spreadsheetml/2010/11/ac" url="C:\Users\forstchr\Documents\"/>
    </mc:Choice>
  </mc:AlternateContent>
  <xr:revisionPtr revIDLastSave="0" documentId="8_{30FD70AB-E169-4BBD-952F-CED07154BDCA}" xr6:coauthVersionLast="47" xr6:coauthVersionMax="47" xr10:uidLastSave="{00000000-0000-0000-0000-000000000000}"/>
  <bookViews>
    <workbookView xWindow="60" yWindow="510" windowWidth="28740" windowHeight="14475" tabRatio="793" firstSheet="1" activeTab="6" xr2:uid="{00000000-000D-0000-FFFF-FFFF00000000}"/>
  </bookViews>
  <sheets>
    <sheet name="Intro" sheetId="1" r:id="rId1"/>
    <sheet name="Completion Check" sheetId="11" r:id="rId2"/>
    <sheet name="Lists" sheetId="9" state="veryHidden" r:id="rId3"/>
    <sheet name="1. Contact details" sheetId="2" r:id="rId4"/>
    <sheet name="2. Project details" sheetId="3" r:id="rId5"/>
    <sheet name="3. Requested Funding" sheetId="4" r:id="rId6"/>
    <sheet name="4. Scope and Work To Date" sheetId="5" r:id="rId7"/>
    <sheet name="5. Project Schedule" sheetId="12" r:id="rId8"/>
    <sheet name="6. State Aid" sheetId="6" r:id="rId9"/>
    <sheet name="7. Equality Diversity Inclusion" sheetId="8" r:id="rId10"/>
    <sheet name="8. Declaration" sheetId="14" r:id="rId11"/>
  </sheets>
  <externalReferences>
    <externalReference r:id="rId12"/>
  </externalReferences>
  <definedNames>
    <definedName name="dcHNDUTemplate">Lists!$B$17</definedName>
    <definedName name="IstProgramme">Lists!$B$26:$B$39</definedName>
    <definedName name="lstStage" localSheetId="1">'Completion Check'!#REF!</definedName>
    <definedName name="lstStage">Lists!$B$5:$B$10</definedName>
    <definedName name="lstTF" localSheetId="1">'Completion Check'!#REF!</definedName>
    <definedName name="lstTF">Lists!$B$13:$B$14</definedName>
    <definedName name="lstYN">Lists!$B$20:$B$23</definedName>
    <definedName name="sys_Director">'1. Contact details'!$C$7:$C$11</definedName>
    <definedName name="sysCheck1">'3. Requested Funding'!$B$10</definedName>
    <definedName name="sysCheck2">'3. Requested Funding'!$B$11</definedName>
    <definedName name="sysCheck3">'3. Requested Funding'!$B$13</definedName>
    <definedName name="sysCheck4">'3. Requested Funding'!#REF!</definedName>
    <definedName name="sysCheck5">'3. Requested Funding'!#REF!</definedName>
    <definedName name="sysEnd" localSheetId="3">'1. Contact details'!$D$44</definedName>
    <definedName name="sysEnd" localSheetId="4">'2. Project details'!$C$30</definedName>
    <definedName name="sysEnd" localSheetId="5">'3. Requested Funding'!$D$19</definedName>
    <definedName name="sysEnd" localSheetId="7">'5. Project Schedule'!$D$24</definedName>
    <definedName name="sysPrimary">'1. Contact details'!$C$31:$C$35</definedName>
    <definedName name="sysProgramme">'5. Project Schedule'!$G$4:$CE$22</definedName>
    <definedName name="sysProjContact">'1. Contact details'!$C$38:$C$42</definedName>
    <definedName name="sysS151">'1. Contact details'!$C$15:$C$19</definedName>
    <definedName name="Yes">[1]Lists!$A$1:$A$2</definedName>
    <definedName name="YesNoNA">[1]Lists!$A$1:$A$3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0" i="11" l="1"/>
  <c r="M2" i="6"/>
  <c r="CD5" i="12"/>
  <c r="CC5" i="12"/>
  <c r="D10" i="12" l="1"/>
  <c r="E5" i="5"/>
  <c r="E4" i="5"/>
  <c r="D7" i="5"/>
  <c r="I7" i="5" s="1"/>
  <c r="E9" i="5"/>
  <c r="D9" i="5"/>
  <c r="I9" i="5" s="1"/>
  <c r="D8" i="5" l="1"/>
  <c r="I8" i="5" s="1"/>
  <c r="E8" i="5"/>
  <c r="E7" i="5"/>
  <c r="D19" i="3" l="1"/>
  <c r="G19" i="3" s="1"/>
  <c r="D18" i="3"/>
  <c r="G18" i="3" s="1"/>
  <c r="D12" i="8" l="1"/>
  <c r="I12" i="8" s="1"/>
  <c r="D13" i="8"/>
  <c r="I13" i="8" s="1"/>
  <c r="D14" i="8"/>
  <c r="I14" i="8" s="1"/>
  <c r="E24" i="14" l="1"/>
  <c r="J24" i="14" s="1"/>
  <c r="E23" i="14"/>
  <c r="J23" i="14" s="1"/>
  <c r="E22" i="14"/>
  <c r="J22" i="14" s="1"/>
  <c r="E21" i="14"/>
  <c r="J21" i="14" s="1"/>
  <c r="E16" i="14"/>
  <c r="J16" i="14" s="1"/>
  <c r="E15" i="14"/>
  <c r="J15" i="14" s="1"/>
  <c r="E14" i="14"/>
  <c r="J14" i="14" s="1"/>
  <c r="J2" i="14" l="1"/>
  <c r="C12" i="11" s="1"/>
  <c r="K2" i="14"/>
  <c r="B12" i="11" s="1"/>
  <c r="E14" i="12" l="1"/>
  <c r="C10" i="12" l="1"/>
  <c r="F17" i="12" s="1"/>
  <c r="F10" i="4" l="1"/>
  <c r="K10" i="4" s="1"/>
  <c r="F9" i="4"/>
  <c r="F11" i="4"/>
  <c r="F12" i="4"/>
  <c r="F13" i="4"/>
  <c r="F14" i="4"/>
  <c r="D15" i="4" l="1"/>
  <c r="C15" i="4"/>
  <c r="K14" i="4" l="1"/>
  <c r="F16" i="4"/>
  <c r="K16" i="4" s="1"/>
  <c r="D4" i="2" l="1"/>
  <c r="E6" i="5"/>
  <c r="E7" i="3"/>
  <c r="E6" i="3"/>
  <c r="E5" i="3"/>
  <c r="F8" i="6"/>
  <c r="D6" i="5"/>
  <c r="I6" i="5" s="1"/>
  <c r="D43" i="2" l="1"/>
  <c r="J43" i="2" s="1"/>
  <c r="D42" i="2"/>
  <c r="D41" i="2"/>
  <c r="D40" i="2"/>
  <c r="D39" i="2"/>
  <c r="D38" i="2"/>
  <c r="K1" i="2" l="1"/>
  <c r="B5" i="11" s="1"/>
  <c r="D28" i="2" l="1"/>
  <c r="J28" i="2" s="1"/>
  <c r="D27" i="2"/>
  <c r="J27" i="2" s="1"/>
  <c r="D26" i="2"/>
  <c r="J26" i="2" s="1"/>
  <c r="D25" i="2"/>
  <c r="J25" i="2" s="1"/>
  <c r="D24" i="2"/>
  <c r="J24" i="2" s="1"/>
  <c r="D23" i="2"/>
  <c r="J23" i="2" s="1"/>
  <c r="D8" i="8"/>
  <c r="I8" i="8" s="1"/>
  <c r="D15" i="8"/>
  <c r="I15" i="8" s="1"/>
  <c r="D16" i="8"/>
  <c r="I16" i="8" s="1"/>
  <c r="D17" i="8"/>
  <c r="I17" i="8" s="1"/>
  <c r="K12" i="4" l="1"/>
  <c r="K13" i="4"/>
  <c r="D20" i="3"/>
  <c r="G20" i="3" s="1"/>
  <c r="D21" i="3"/>
  <c r="G21" i="3" s="1"/>
  <c r="D26" i="3"/>
  <c r="G26" i="3" s="1"/>
  <c r="D24" i="3" l="1"/>
  <c r="G24" i="3" s="1"/>
  <c r="D25" i="3"/>
  <c r="G25" i="3" s="1"/>
  <c r="D22" i="3"/>
  <c r="G22" i="3" s="1"/>
  <c r="D13" i="3"/>
  <c r="G13" i="3" s="1"/>
  <c r="D7" i="3"/>
  <c r="G7" i="3" s="1"/>
  <c r="D12" i="3"/>
  <c r="G12" i="3" s="1"/>
  <c r="F18" i="12" l="1"/>
  <c r="CM24" i="12"/>
  <c r="CN24" i="12" s="1"/>
  <c r="CH13" i="12" l="1"/>
  <c r="CH12" i="12"/>
  <c r="CH11" i="12"/>
  <c r="E13" i="12"/>
  <c r="E12" i="12"/>
  <c r="E11" i="12"/>
  <c r="CH9" i="12"/>
  <c r="CO11" i="12" l="1"/>
  <c r="I5" i="12" l="1"/>
  <c r="CW11" i="12"/>
  <c r="CW12" i="12" s="1"/>
  <c r="CW13" i="12" s="1"/>
  <c r="CW14" i="12" s="1"/>
  <c r="CW15" i="12" s="1"/>
  <c r="CW16" i="12" s="1"/>
  <c r="CW17" i="12" s="1"/>
  <c r="CW18" i="12" s="1"/>
  <c r="CW19" i="12" s="1"/>
  <c r="CW20" i="12" s="1"/>
  <c r="CW21" i="12" s="1"/>
  <c r="CK11" i="12"/>
  <c r="CO21" i="12"/>
  <c r="CR21" i="12" s="1"/>
  <c r="CO20" i="12"/>
  <c r="CP20" i="12" s="1"/>
  <c r="CO19" i="12"/>
  <c r="CP19" i="12" s="1"/>
  <c r="CO18" i="12"/>
  <c r="CP18" i="12" s="1"/>
  <c r="CO17" i="12"/>
  <c r="CR17" i="12" s="1"/>
  <c r="CO16" i="12"/>
  <c r="CR16" i="12" s="1"/>
  <c r="CO14" i="12"/>
  <c r="CR14" i="12" s="1"/>
  <c r="CP13" i="12"/>
  <c r="CO13" i="12"/>
  <c r="CR13" i="12" s="1"/>
  <c r="CP12" i="12"/>
  <c r="CO12" i="12"/>
  <c r="CR12" i="12" s="1"/>
  <c r="CO10" i="12"/>
  <c r="CP10" i="12" s="1"/>
  <c r="CK21" i="12"/>
  <c r="CK20" i="12"/>
  <c r="CK19" i="12"/>
  <c r="CK18" i="12"/>
  <c r="CK16" i="12"/>
  <c r="CK15" i="12"/>
  <c r="CK14" i="12"/>
  <c r="CK13" i="12"/>
  <c r="CK12" i="12"/>
  <c r="CK10" i="12"/>
  <c r="CK17" i="12"/>
  <c r="J5" i="12" l="1"/>
  <c r="K5" i="12" s="1"/>
  <c r="L5" i="12" s="1"/>
  <c r="M5" i="12" s="1"/>
  <c r="N5" i="12" s="1"/>
  <c r="O5" i="12" s="1"/>
  <c r="P5" i="12" s="1"/>
  <c r="Q5" i="12" s="1"/>
  <c r="R5" i="12" s="1"/>
  <c r="S5" i="12" s="1"/>
  <c r="T5" i="12" s="1"/>
  <c r="U5" i="12" s="1"/>
  <c r="V5" i="12" s="1"/>
  <c r="W5" i="12" s="1"/>
  <c r="X5" i="12" s="1"/>
  <c r="Y5" i="12" s="1"/>
  <c r="Z5" i="12" s="1"/>
  <c r="AA5" i="12" s="1"/>
  <c r="AB5" i="12" s="1"/>
  <c r="AC5" i="12" s="1"/>
  <c r="AD5" i="12" s="1"/>
  <c r="AE5" i="12" s="1"/>
  <c r="AF5" i="12" s="1"/>
  <c r="AG5" i="12" s="1"/>
  <c r="AH5" i="12" s="1"/>
  <c r="AI5" i="12" s="1"/>
  <c r="AJ5" i="12" s="1"/>
  <c r="AK5" i="12" s="1"/>
  <c r="AL5" i="12" s="1"/>
  <c r="AM5" i="12" s="1"/>
  <c r="AN5" i="12" s="1"/>
  <c r="AO5" i="12" s="1"/>
  <c r="CP16" i="12"/>
  <c r="CP17" i="12"/>
  <c r="CP21" i="12"/>
  <c r="CR18" i="12"/>
  <c r="CR10" i="12"/>
  <c r="CR19" i="12"/>
  <c r="CR20" i="12"/>
  <c r="CP14" i="12"/>
  <c r="AP5" i="12" l="1"/>
  <c r="AQ5" i="12" s="1"/>
  <c r="AR5" i="12" s="1"/>
  <c r="AS5" i="12" s="1"/>
  <c r="AT5" i="12" s="1"/>
  <c r="AU5" i="12" s="1"/>
  <c r="AV5" i="12" s="1"/>
  <c r="AW5" i="12" s="1"/>
  <c r="AX5" i="12" s="1"/>
  <c r="AY5" i="12" s="1"/>
  <c r="AZ5" i="12" s="1"/>
  <c r="BA5" i="12" s="1"/>
  <c r="BB5" i="12" s="1"/>
  <c r="BC5" i="12" s="1"/>
  <c r="BD5" i="12" s="1"/>
  <c r="BE5" i="12" s="1"/>
  <c r="BF5" i="12" s="1"/>
  <c r="BG5" i="12" s="1"/>
  <c r="BH5" i="12" s="1"/>
  <c r="BI5" i="12" s="1"/>
  <c r="BJ5" i="12" s="1"/>
  <c r="BK5" i="12" s="1"/>
  <c r="BL5" i="12" s="1"/>
  <c r="BM5" i="12" s="1"/>
  <c r="BN5" i="12" s="1"/>
  <c r="BO5" i="12" s="1"/>
  <c r="BP5" i="12" s="1"/>
  <c r="BQ5" i="12" s="1"/>
  <c r="BR5" i="12" s="1"/>
  <c r="BS5" i="12" s="1"/>
  <c r="BT5" i="12" s="1"/>
  <c r="BU5" i="12" s="1"/>
  <c r="BV5" i="12" s="1"/>
  <c r="BW5" i="12" s="1"/>
  <c r="BX5" i="12" s="1"/>
  <c r="BY5" i="12" s="1"/>
  <c r="BZ5" i="12" s="1"/>
  <c r="CA5" i="12" s="1"/>
  <c r="CB5" i="12" s="1"/>
  <c r="D11" i="3"/>
  <c r="G11" i="3" s="1"/>
  <c r="D6" i="3"/>
  <c r="G6" i="3" s="1"/>
  <c r="D15" i="3" l="1"/>
  <c r="G15" i="3" s="1"/>
  <c r="D16" i="3"/>
  <c r="G16" i="3" s="1"/>
  <c r="D17" i="3"/>
  <c r="G17" i="3" s="1"/>
  <c r="D23" i="3"/>
  <c r="G23" i="3" s="1"/>
  <c r="CO15" i="12" l="1"/>
  <c r="CR15" i="12" l="1"/>
  <c r="CS10" i="12" l="1"/>
  <c r="CS12" i="12"/>
  <c r="CS14" i="12"/>
  <c r="CS13" i="12"/>
  <c r="CS15" i="12"/>
  <c r="CR11" i="12"/>
  <c r="CS11" i="12" s="1"/>
  <c r="CS16" i="12"/>
  <c r="CS21" i="12"/>
  <c r="CS17" i="12"/>
  <c r="CS20" i="12"/>
  <c r="CS18" i="12"/>
  <c r="CS19" i="12"/>
  <c r="CT11" i="12" l="1"/>
  <c r="CT19" i="12" l="1"/>
  <c r="CT10" i="12"/>
  <c r="CU10" i="12" s="1"/>
  <c r="CT17" i="12"/>
  <c r="CT14" i="12"/>
  <c r="CT18" i="12"/>
  <c r="CT13" i="12"/>
  <c r="CT15" i="12"/>
  <c r="CT21" i="12"/>
  <c r="CT12" i="12"/>
  <c r="CT20" i="12"/>
  <c r="CT16" i="12"/>
  <c r="E18" i="12"/>
  <c r="CH18" i="12" s="1"/>
  <c r="E19" i="12"/>
  <c r="CH19" i="12" s="1"/>
  <c r="E20" i="12"/>
  <c r="CH20" i="12" s="1"/>
  <c r="E21" i="12"/>
  <c r="CH21" i="12" s="1"/>
  <c r="E22" i="12"/>
  <c r="CH22" i="12" s="1"/>
  <c r="E17" i="12"/>
  <c r="CH17" i="12" s="1"/>
  <c r="E9" i="12"/>
  <c r="CM25" i="12" a="1"/>
  <c r="CM25" i="12" s="1"/>
  <c r="CP15" i="12" l="1"/>
  <c r="CP11" i="12"/>
  <c r="CU11" i="12"/>
  <c r="CU19" i="12"/>
  <c r="CU13" i="12"/>
  <c r="CU12" i="12"/>
  <c r="CU20" i="12"/>
  <c r="CU14" i="12"/>
  <c r="CU17" i="12"/>
  <c r="CU18" i="12"/>
  <c r="CU16" i="12"/>
  <c r="CU15" i="12"/>
  <c r="CU21" i="12"/>
  <c r="CH14" i="12" l="1"/>
  <c r="CG2" i="12" s="1"/>
  <c r="C9" i="11" s="1"/>
  <c r="CX10" i="12"/>
  <c r="CZ10" i="12" s="1" a="1"/>
  <c r="CZ10" i="12" s="1"/>
  <c r="CX21" i="12"/>
  <c r="DB21" i="12" s="1" a="1"/>
  <c r="DB21" i="12" s="1"/>
  <c r="CX17" i="12"/>
  <c r="CX13" i="12"/>
  <c r="CY13" i="12" s="1" a="1"/>
  <c r="CY13" i="12" s="1"/>
  <c r="CX18" i="12"/>
  <c r="CX11" i="12"/>
  <c r="DB11" i="12" s="1" a="1"/>
  <c r="DB11" i="12" s="1"/>
  <c r="CX19" i="12"/>
  <c r="CX20" i="12"/>
  <c r="CX15" i="12"/>
  <c r="CX12" i="12"/>
  <c r="CX14" i="12"/>
  <c r="CX16" i="12"/>
  <c r="CY16" i="12" s="1" a="1"/>
  <c r="CY16" i="12" s="1"/>
  <c r="CY10" i="12" l="1" a="1"/>
  <c r="CY10" i="12" s="1"/>
  <c r="DG10" i="12" s="1"/>
  <c r="DA10" i="12" a="1"/>
  <c r="DA10" i="12" s="1"/>
  <c r="AC8" i="12" s="1"/>
  <c r="DB10" i="12" a="1"/>
  <c r="DB10" i="12" s="1"/>
  <c r="DA21" i="12" a="1"/>
  <c r="DA21" i="12" s="1"/>
  <c r="CZ21" i="12" a="1"/>
  <c r="CZ21" i="12" s="1"/>
  <c r="CY21" i="12" a="1"/>
  <c r="CY21" i="12" s="1"/>
  <c r="DD21" i="12" s="1"/>
  <c r="CZ16" i="12" a="1"/>
  <c r="CZ16" i="12" s="1"/>
  <c r="DA16" i="12" a="1"/>
  <c r="DA16" i="12" s="1"/>
  <c r="DB18" i="12" a="1"/>
  <c r="DB18" i="12" s="1"/>
  <c r="DA18" i="12" a="1"/>
  <c r="DA18" i="12" s="1"/>
  <c r="CZ18" i="12" a="1"/>
  <c r="CZ18" i="12" s="1"/>
  <c r="CY18" i="12" a="1"/>
  <c r="CY18" i="12" s="1"/>
  <c r="DB17" i="12" a="1"/>
  <c r="DB17" i="12" s="1"/>
  <c r="CY17" i="12" a="1"/>
  <c r="CY17" i="12" s="1"/>
  <c r="CZ17" i="12" a="1"/>
  <c r="CZ17" i="12" s="1"/>
  <c r="DA17" i="12" a="1"/>
  <c r="DA17" i="12" s="1"/>
  <c r="DB16" i="12" a="1"/>
  <c r="DB16" i="12" s="1"/>
  <c r="DB20" i="12" a="1"/>
  <c r="DB20" i="12" s="1"/>
  <c r="DA20" i="12" a="1"/>
  <c r="DA20" i="12" s="1"/>
  <c r="CZ20" i="12" a="1"/>
  <c r="CZ20" i="12" s="1"/>
  <c r="CY20" i="12" a="1"/>
  <c r="CY20" i="12" s="1"/>
  <c r="DB19" i="12" a="1"/>
  <c r="DB19" i="12" s="1"/>
  <c r="DA19" i="12" a="1"/>
  <c r="DA19" i="12" s="1"/>
  <c r="CY19" i="12" a="1"/>
  <c r="CY19" i="12" s="1"/>
  <c r="CZ19" i="12" a="1"/>
  <c r="CZ19" i="12" s="1"/>
  <c r="H14" i="12"/>
  <c r="DG16" i="12"/>
  <c r="DB14" i="12" a="1"/>
  <c r="DB14" i="12" s="1"/>
  <c r="CZ14" i="12" a="1"/>
  <c r="CZ14" i="12" s="1"/>
  <c r="CY14" i="12" a="1"/>
  <c r="CY14" i="12" s="1"/>
  <c r="DG14" i="12" s="1"/>
  <c r="DA14" i="12" a="1"/>
  <c r="DA14" i="12" s="1"/>
  <c r="DB15" i="12" a="1"/>
  <c r="DB15" i="12" s="1"/>
  <c r="DA15" i="12" a="1"/>
  <c r="DA15" i="12" s="1"/>
  <c r="CY15" i="12" a="1"/>
  <c r="CY15" i="12" s="1"/>
  <c r="H13" i="12" s="1"/>
  <c r="B25" i="12" s="1"/>
  <c r="CZ15" i="12" a="1"/>
  <c r="CZ15" i="12" s="1"/>
  <c r="CY11" i="12" a="1"/>
  <c r="CY11" i="12" s="1"/>
  <c r="DA11" i="12" a="1"/>
  <c r="DA11" i="12" s="1"/>
  <c r="CZ11" i="12" a="1"/>
  <c r="CZ11" i="12" s="1"/>
  <c r="DB13" i="12" a="1"/>
  <c r="DB13" i="12" s="1"/>
  <c r="CZ13" i="12" a="1"/>
  <c r="CZ13" i="12" s="1"/>
  <c r="DA13" i="12" a="1"/>
  <c r="DA13" i="12" s="1"/>
  <c r="DB12" i="12" a="1"/>
  <c r="DB12" i="12" s="1"/>
  <c r="DA12" i="12" a="1"/>
  <c r="DA12" i="12" s="1"/>
  <c r="CZ12" i="12" a="1"/>
  <c r="CZ12" i="12" s="1"/>
  <c r="CY12" i="12" a="1"/>
  <c r="CY12" i="12" s="1"/>
  <c r="DC11" i="12"/>
  <c r="BJ16" i="12" l="1"/>
  <c r="BC8" i="12"/>
  <c r="BX8" i="12"/>
  <c r="AX8" i="12"/>
  <c r="AU8" i="12"/>
  <c r="BK8" i="12"/>
  <c r="BZ8" i="12"/>
  <c r="BP8" i="12"/>
  <c r="CC8" i="12"/>
  <c r="CD8" i="12"/>
  <c r="BR8" i="12"/>
  <c r="BH8" i="12"/>
  <c r="AW8" i="12"/>
  <c r="BQ8" i="12"/>
  <c r="AT8" i="12"/>
  <c r="AZ8" i="12"/>
  <c r="BV8" i="12"/>
  <c r="CA8" i="12"/>
  <c r="AR8" i="12"/>
  <c r="BN8" i="12"/>
  <c r="AY8" i="12"/>
  <c r="BF8" i="12"/>
  <c r="BS8" i="12"/>
  <c r="BY8" i="12"/>
  <c r="AQ8" i="12"/>
  <c r="AV8" i="12"/>
  <c r="AQ11" i="12"/>
  <c r="AY11" i="12"/>
  <c r="BG11" i="12"/>
  <c r="BO11" i="12"/>
  <c r="BW11" i="12"/>
  <c r="AS11" i="12"/>
  <c r="BI11" i="12"/>
  <c r="BY11" i="12"/>
  <c r="AR11" i="12"/>
  <c r="AZ11" i="12"/>
  <c r="BH11" i="12"/>
  <c r="BP11" i="12"/>
  <c r="BX11" i="12"/>
  <c r="BA11" i="12"/>
  <c r="BQ11" i="12"/>
  <c r="AT11" i="12"/>
  <c r="BB11" i="12"/>
  <c r="BJ11" i="12"/>
  <c r="BR11" i="12"/>
  <c r="BZ11" i="12"/>
  <c r="AU11" i="12"/>
  <c r="BK11" i="12"/>
  <c r="BS11" i="12"/>
  <c r="CA11" i="12"/>
  <c r="BC11" i="12"/>
  <c r="AV11" i="12"/>
  <c r="BD11" i="12"/>
  <c r="BL11" i="12"/>
  <c r="BT11" i="12"/>
  <c r="CB11" i="12"/>
  <c r="BF11" i="12"/>
  <c r="BV11" i="12"/>
  <c r="CD11" i="12"/>
  <c r="AW11" i="12"/>
  <c r="BE11" i="12"/>
  <c r="BM11" i="12"/>
  <c r="BU11" i="12"/>
  <c r="CC11" i="12"/>
  <c r="AX11" i="12"/>
  <c r="BN11" i="12"/>
  <c r="AU15" i="12"/>
  <c r="BC15" i="12"/>
  <c r="BK15" i="12"/>
  <c r="BS15" i="12"/>
  <c r="CA15" i="12"/>
  <c r="BE15" i="12"/>
  <c r="BU15" i="12"/>
  <c r="CD15" i="12"/>
  <c r="AV15" i="12"/>
  <c r="BD15" i="12"/>
  <c r="BL15" i="12"/>
  <c r="BT15" i="12"/>
  <c r="CB15" i="12"/>
  <c r="AW15" i="12"/>
  <c r="BM15" i="12"/>
  <c r="CC15" i="12"/>
  <c r="AX15" i="12"/>
  <c r="BF15" i="12"/>
  <c r="BN15" i="12"/>
  <c r="BV15" i="12"/>
  <c r="AY15" i="12"/>
  <c r="BO15" i="12"/>
  <c r="BW15" i="12"/>
  <c r="BG15" i="12"/>
  <c r="AR15" i="12"/>
  <c r="AZ15" i="12"/>
  <c r="BH15" i="12"/>
  <c r="BP15" i="12"/>
  <c r="BX15" i="12"/>
  <c r="AT15" i="12"/>
  <c r="BJ15" i="12"/>
  <c r="BZ15" i="12"/>
  <c r="AS15" i="12"/>
  <c r="BA15" i="12"/>
  <c r="BI15" i="12"/>
  <c r="BQ15" i="12"/>
  <c r="BY15" i="12"/>
  <c r="BB15" i="12"/>
  <c r="BR15" i="12"/>
  <c r="CD14" i="12"/>
  <c r="AS14" i="12"/>
  <c r="BA14" i="12"/>
  <c r="BI14" i="12"/>
  <c r="BQ14" i="12"/>
  <c r="BY14" i="12"/>
  <c r="AU14" i="12"/>
  <c r="BK14" i="12"/>
  <c r="CA14" i="12"/>
  <c r="AT14" i="12"/>
  <c r="BB14" i="12"/>
  <c r="BJ14" i="12"/>
  <c r="BR14" i="12"/>
  <c r="BZ14" i="12"/>
  <c r="BC14" i="12"/>
  <c r="BS14" i="12"/>
  <c r="AV14" i="12"/>
  <c r="BD14" i="12"/>
  <c r="BL14" i="12"/>
  <c r="BT14" i="12"/>
  <c r="CB14" i="12"/>
  <c r="BE14" i="12"/>
  <c r="BU14" i="12"/>
  <c r="AW14" i="12"/>
  <c r="BM14" i="12"/>
  <c r="CC14" i="12"/>
  <c r="AX14" i="12"/>
  <c r="BF14" i="12"/>
  <c r="BN14" i="12"/>
  <c r="BV14" i="12"/>
  <c r="AZ14" i="12"/>
  <c r="BP14" i="12"/>
  <c r="AQ14" i="12"/>
  <c r="AY14" i="12"/>
  <c r="BG14" i="12"/>
  <c r="BO14" i="12"/>
  <c r="BW14" i="12"/>
  <c r="AR14" i="12"/>
  <c r="BH14" i="12"/>
  <c r="BX14" i="12"/>
  <c r="AX17" i="12"/>
  <c r="BF17" i="12"/>
  <c r="BN17" i="12"/>
  <c r="BV17" i="12"/>
  <c r="AY17" i="12"/>
  <c r="BO17" i="12"/>
  <c r="AR17" i="12"/>
  <c r="BH17" i="12"/>
  <c r="BX17" i="12"/>
  <c r="AQ17" i="12"/>
  <c r="BG17" i="12"/>
  <c r="BW17" i="12"/>
  <c r="AZ17" i="12"/>
  <c r="BP17" i="12"/>
  <c r="AS17" i="12"/>
  <c r="BA17" i="12"/>
  <c r="BI17" i="12"/>
  <c r="BQ17" i="12"/>
  <c r="BY17" i="12"/>
  <c r="BB17" i="12"/>
  <c r="BR17" i="12"/>
  <c r="BM17" i="12"/>
  <c r="AT17" i="12"/>
  <c r="BJ17" i="12"/>
  <c r="BZ17" i="12"/>
  <c r="BU17" i="12"/>
  <c r="AU17" i="12"/>
  <c r="BC17" i="12"/>
  <c r="BK17" i="12"/>
  <c r="BS17" i="12"/>
  <c r="CA17" i="12"/>
  <c r="BE17" i="12"/>
  <c r="AV17" i="12"/>
  <c r="BD17" i="12"/>
  <c r="BL17" i="12"/>
  <c r="BT17" i="12"/>
  <c r="CB17" i="12"/>
  <c r="AW17" i="12"/>
  <c r="CC17" i="12"/>
  <c r="CD17" i="12"/>
  <c r="AW9" i="12"/>
  <c r="BE9" i="12"/>
  <c r="BM9" i="12"/>
  <c r="BU9" i="12"/>
  <c r="CC9" i="12"/>
  <c r="AY9" i="12"/>
  <c r="BG9" i="12"/>
  <c r="BW9" i="12"/>
  <c r="AX9" i="12"/>
  <c r="BF9" i="12"/>
  <c r="BN9" i="12"/>
  <c r="BV9" i="12"/>
  <c r="AQ9" i="12"/>
  <c r="BO9" i="12"/>
  <c r="AR9" i="12"/>
  <c r="AZ9" i="12"/>
  <c r="BH9" i="12"/>
  <c r="BP9" i="12"/>
  <c r="BX9" i="12"/>
  <c r="AS9" i="12"/>
  <c r="BA9" i="12"/>
  <c r="BI9" i="12"/>
  <c r="BQ9" i="12"/>
  <c r="BY9" i="12"/>
  <c r="CD9" i="12"/>
  <c r="AT9" i="12"/>
  <c r="BB9" i="12"/>
  <c r="BJ9" i="12"/>
  <c r="BR9" i="12"/>
  <c r="BZ9" i="12"/>
  <c r="BL9" i="12"/>
  <c r="CB9" i="12"/>
  <c r="AU9" i="12"/>
  <c r="BC9" i="12"/>
  <c r="BK9" i="12"/>
  <c r="BS9" i="12"/>
  <c r="CA9" i="12"/>
  <c r="AV9" i="12"/>
  <c r="BD9" i="12"/>
  <c r="BT9" i="12"/>
  <c r="AQ15" i="12"/>
  <c r="CB8" i="12"/>
  <c r="AR12" i="12"/>
  <c r="AZ12" i="12"/>
  <c r="BH12" i="12"/>
  <c r="BP12" i="12"/>
  <c r="BX12" i="12"/>
  <c r="BB12" i="12"/>
  <c r="BR12" i="12"/>
  <c r="AS12" i="12"/>
  <c r="BA12" i="12"/>
  <c r="BI12" i="12"/>
  <c r="BQ12" i="12"/>
  <c r="BY12" i="12"/>
  <c r="AT12" i="12"/>
  <c r="BJ12" i="12"/>
  <c r="BZ12" i="12"/>
  <c r="AU12" i="12"/>
  <c r="BC12" i="12"/>
  <c r="BK12" i="12"/>
  <c r="BS12" i="12"/>
  <c r="CA12" i="12"/>
  <c r="AV12" i="12"/>
  <c r="BL12" i="12"/>
  <c r="BT12" i="12"/>
  <c r="CB12" i="12"/>
  <c r="BD12" i="12"/>
  <c r="AW12" i="12"/>
  <c r="BE12" i="12"/>
  <c r="BM12" i="12"/>
  <c r="BU12" i="12"/>
  <c r="CC12" i="12"/>
  <c r="AY12" i="12"/>
  <c r="BW12" i="12"/>
  <c r="AX12" i="12"/>
  <c r="BF12" i="12"/>
  <c r="BN12" i="12"/>
  <c r="BV12" i="12"/>
  <c r="CD12" i="12"/>
  <c r="AQ12" i="12"/>
  <c r="BG12" i="12"/>
  <c r="BO12" i="12"/>
  <c r="BI8" i="12"/>
  <c r="BW8" i="12"/>
  <c r="BU8" i="12"/>
  <c r="BT8" i="12"/>
  <c r="AX10" i="12"/>
  <c r="BF10" i="12"/>
  <c r="BN10" i="12"/>
  <c r="BV10" i="12"/>
  <c r="AZ10" i="12"/>
  <c r="BP10" i="12"/>
  <c r="AQ10" i="12"/>
  <c r="AY10" i="12"/>
  <c r="BG10" i="12"/>
  <c r="BO10" i="12"/>
  <c r="BW10" i="12"/>
  <c r="AR10" i="12"/>
  <c r="BH10" i="12"/>
  <c r="BX10" i="12"/>
  <c r="AS10" i="12"/>
  <c r="BA10" i="12"/>
  <c r="BI10" i="12"/>
  <c r="BQ10" i="12"/>
  <c r="BY10" i="12"/>
  <c r="AT10" i="12"/>
  <c r="BB10" i="12"/>
  <c r="BJ10" i="12"/>
  <c r="BR10" i="12"/>
  <c r="BZ10" i="12"/>
  <c r="CD10" i="12"/>
  <c r="AU10" i="12"/>
  <c r="BC10" i="12"/>
  <c r="BK10" i="12"/>
  <c r="BS10" i="12"/>
  <c r="CA10" i="12"/>
  <c r="BE10" i="12"/>
  <c r="CC10" i="12"/>
  <c r="AV10" i="12"/>
  <c r="BD10" i="12"/>
  <c r="BL10" i="12"/>
  <c r="BT10" i="12"/>
  <c r="CB10" i="12"/>
  <c r="AW10" i="12"/>
  <c r="BM10" i="12"/>
  <c r="BU10" i="12"/>
  <c r="AV16" i="12"/>
  <c r="BD16" i="12"/>
  <c r="BM16" i="12"/>
  <c r="BU16" i="12"/>
  <c r="CC16" i="12"/>
  <c r="BE16" i="12"/>
  <c r="BV16" i="12"/>
  <c r="CD16" i="12"/>
  <c r="AX16" i="12"/>
  <c r="BO16" i="12"/>
  <c r="AW16" i="12"/>
  <c r="BN16" i="12"/>
  <c r="BF16" i="12"/>
  <c r="BW16" i="12"/>
  <c r="AQ16" i="12"/>
  <c r="AY16" i="12"/>
  <c r="BG16" i="12"/>
  <c r="BP16" i="12"/>
  <c r="BX16" i="12"/>
  <c r="AZ16" i="12"/>
  <c r="BH16" i="12"/>
  <c r="BY16" i="12"/>
  <c r="AR16" i="12"/>
  <c r="BQ16" i="12"/>
  <c r="AS16" i="12"/>
  <c r="BA16" i="12"/>
  <c r="BI16" i="12"/>
  <c r="BR16" i="12"/>
  <c r="BZ16" i="12"/>
  <c r="AU16" i="12"/>
  <c r="BL16" i="12"/>
  <c r="CB16" i="12"/>
  <c r="AT16" i="12"/>
  <c r="BB16" i="12"/>
  <c r="BK16" i="12"/>
  <c r="BS16" i="12"/>
  <c r="CA16" i="12"/>
  <c r="BC16" i="12"/>
  <c r="BT16" i="12"/>
  <c r="BJ8" i="12"/>
  <c r="BA8" i="12"/>
  <c r="BO8" i="12"/>
  <c r="BM8" i="12"/>
  <c r="BL8" i="12"/>
  <c r="BB8" i="12"/>
  <c r="AS8" i="12"/>
  <c r="BG8" i="12"/>
  <c r="BE8" i="12"/>
  <c r="BD8" i="12"/>
  <c r="AT13" i="12"/>
  <c r="BB13" i="12"/>
  <c r="BJ13" i="12"/>
  <c r="BR13" i="12"/>
  <c r="BZ13" i="12"/>
  <c r="AU13" i="12"/>
  <c r="BC13" i="12"/>
  <c r="BK13" i="12"/>
  <c r="BS13" i="12"/>
  <c r="CA13" i="12"/>
  <c r="AV13" i="12"/>
  <c r="BD13" i="12"/>
  <c r="BL13" i="12"/>
  <c r="BT13" i="12"/>
  <c r="CB13" i="12"/>
  <c r="AW13" i="12"/>
  <c r="BE13" i="12"/>
  <c r="BM13" i="12"/>
  <c r="BU13" i="12"/>
  <c r="CC13" i="12"/>
  <c r="BG13" i="12"/>
  <c r="BQ13" i="12"/>
  <c r="AX13" i="12"/>
  <c r="BF13" i="12"/>
  <c r="BN13" i="12"/>
  <c r="BV13" i="12"/>
  <c r="BW13" i="12"/>
  <c r="BI13" i="12"/>
  <c r="CD13" i="12"/>
  <c r="AQ13" i="12"/>
  <c r="AY13" i="12"/>
  <c r="BO13" i="12"/>
  <c r="AS13" i="12"/>
  <c r="BY13" i="12"/>
  <c r="AR13" i="12"/>
  <c r="AZ13" i="12"/>
  <c r="BH13" i="12"/>
  <c r="BP13" i="12"/>
  <c r="BX13" i="12"/>
  <c r="BA13" i="12"/>
  <c r="AP8" i="12"/>
  <c r="AO9" i="12"/>
  <c r="AP9" i="12"/>
  <c r="AO12" i="12"/>
  <c r="AP12" i="12"/>
  <c r="AO10" i="12"/>
  <c r="AP10" i="12"/>
  <c r="AO13" i="12"/>
  <c r="AP13" i="12"/>
  <c r="AO16" i="12"/>
  <c r="AP16" i="12"/>
  <c r="AO17" i="12"/>
  <c r="AP17" i="12"/>
  <c r="AO11" i="12"/>
  <c r="AP11" i="12"/>
  <c r="AO15" i="12"/>
  <c r="AP15" i="12"/>
  <c r="AO14" i="12"/>
  <c r="AP14" i="12"/>
  <c r="AO8" i="12"/>
  <c r="P11" i="12"/>
  <c r="X11" i="12"/>
  <c r="AF11" i="12"/>
  <c r="AN11" i="12"/>
  <c r="I11" i="12"/>
  <c r="Q11" i="12"/>
  <c r="Y11" i="12"/>
  <c r="AG11" i="12"/>
  <c r="AE11" i="12"/>
  <c r="J11" i="12"/>
  <c r="R11" i="12"/>
  <c r="Z11" i="12"/>
  <c r="AH11" i="12"/>
  <c r="O11" i="12"/>
  <c r="K11" i="12"/>
  <c r="S11" i="12"/>
  <c r="AA11" i="12"/>
  <c r="AI11" i="12"/>
  <c r="AM11" i="12"/>
  <c r="L11" i="12"/>
  <c r="T11" i="12"/>
  <c r="AB11" i="12"/>
  <c r="AJ11" i="12"/>
  <c r="W11" i="12"/>
  <c r="M11" i="12"/>
  <c r="U11" i="12"/>
  <c r="AC11" i="12"/>
  <c r="AK11" i="12"/>
  <c r="N11" i="12"/>
  <c r="V11" i="12"/>
  <c r="AD11" i="12"/>
  <c r="AL11" i="12"/>
  <c r="O12" i="12"/>
  <c r="W12" i="12"/>
  <c r="AE12" i="12"/>
  <c r="AM12" i="12"/>
  <c r="N12" i="12"/>
  <c r="P12" i="12"/>
  <c r="X12" i="12"/>
  <c r="AF12" i="12"/>
  <c r="AN12" i="12"/>
  <c r="I12" i="12"/>
  <c r="Q12" i="12"/>
  <c r="Y12" i="12"/>
  <c r="AG12" i="12"/>
  <c r="J12" i="12"/>
  <c r="R12" i="12"/>
  <c r="Z12" i="12"/>
  <c r="AH12" i="12"/>
  <c r="K12" i="12"/>
  <c r="S12" i="12"/>
  <c r="AA12" i="12"/>
  <c r="AI12" i="12"/>
  <c r="L12" i="12"/>
  <c r="T12" i="12"/>
  <c r="AB12" i="12"/>
  <c r="AJ12" i="12"/>
  <c r="M12" i="12"/>
  <c r="U12" i="12"/>
  <c r="AC12" i="12"/>
  <c r="AK12" i="12"/>
  <c r="V12" i="12"/>
  <c r="AD12" i="12"/>
  <c r="AL12" i="12"/>
  <c r="P19" i="12"/>
  <c r="X19" i="12"/>
  <c r="AF19" i="12"/>
  <c r="AN19" i="12"/>
  <c r="I19" i="12"/>
  <c r="Q19" i="12"/>
  <c r="Y19" i="12"/>
  <c r="AG19" i="12"/>
  <c r="CD19" i="12"/>
  <c r="T19" i="12"/>
  <c r="AE19" i="12"/>
  <c r="J19" i="12"/>
  <c r="R19" i="12"/>
  <c r="Z19" i="12"/>
  <c r="AH19" i="12"/>
  <c r="L19" i="12"/>
  <c r="O19" i="12"/>
  <c r="K19" i="12"/>
  <c r="S19" i="12"/>
  <c r="AA19" i="12"/>
  <c r="AI19" i="12"/>
  <c r="AJ19" i="12"/>
  <c r="AB19" i="12"/>
  <c r="W19" i="12"/>
  <c r="M19" i="12"/>
  <c r="U19" i="12"/>
  <c r="AC19" i="12"/>
  <c r="AK19" i="12"/>
  <c r="AM19" i="12"/>
  <c r="N19" i="12"/>
  <c r="V19" i="12"/>
  <c r="AD19" i="12"/>
  <c r="AL19" i="12"/>
  <c r="L15" i="12"/>
  <c r="T15" i="12"/>
  <c r="AB15" i="12"/>
  <c r="AJ15" i="12"/>
  <c r="M15" i="12"/>
  <c r="U15" i="12"/>
  <c r="AC15" i="12"/>
  <c r="AK15" i="12"/>
  <c r="AA15" i="12"/>
  <c r="N15" i="12"/>
  <c r="V15" i="12"/>
  <c r="AD15" i="12"/>
  <c r="AL15" i="12"/>
  <c r="O15" i="12"/>
  <c r="W15" i="12"/>
  <c r="AE15" i="12"/>
  <c r="AM15" i="12"/>
  <c r="K15" i="12"/>
  <c r="P15" i="12"/>
  <c r="X15" i="12"/>
  <c r="AF15" i="12"/>
  <c r="AN15" i="12"/>
  <c r="I15" i="12"/>
  <c r="Q15" i="12"/>
  <c r="Y15" i="12"/>
  <c r="AG15" i="12"/>
  <c r="AI15" i="12"/>
  <c r="J15" i="12"/>
  <c r="R15" i="12"/>
  <c r="Z15" i="12"/>
  <c r="AH15" i="12"/>
  <c r="S15" i="12"/>
  <c r="N13" i="12"/>
  <c r="V13" i="12"/>
  <c r="AD13" i="12"/>
  <c r="AL13" i="12"/>
  <c r="O13" i="12"/>
  <c r="W13" i="12"/>
  <c r="AE13" i="12"/>
  <c r="AM13" i="12"/>
  <c r="AC13" i="12"/>
  <c r="P13" i="12"/>
  <c r="X13" i="12"/>
  <c r="AF13" i="12"/>
  <c r="AN13" i="12"/>
  <c r="I13" i="12"/>
  <c r="Q13" i="12"/>
  <c r="Y13" i="12"/>
  <c r="AG13" i="12"/>
  <c r="J13" i="12"/>
  <c r="R13" i="12"/>
  <c r="Z13" i="12"/>
  <c r="AH13" i="12"/>
  <c r="K13" i="12"/>
  <c r="S13" i="12"/>
  <c r="AA13" i="12"/>
  <c r="AI13" i="12"/>
  <c r="M13" i="12"/>
  <c r="L13" i="12"/>
  <c r="T13" i="12"/>
  <c r="AB13" i="12"/>
  <c r="AJ13" i="12"/>
  <c r="U13" i="12"/>
  <c r="AK13" i="12"/>
  <c r="K16" i="12"/>
  <c r="S16" i="12"/>
  <c r="AA16" i="12"/>
  <c r="AI16" i="12"/>
  <c r="R16" i="12"/>
  <c r="L16" i="12"/>
  <c r="T16" i="12"/>
  <c r="AB16" i="12"/>
  <c r="AJ16" i="12"/>
  <c r="AH16" i="12"/>
  <c r="M16" i="12"/>
  <c r="U16" i="12"/>
  <c r="AC16" i="12"/>
  <c r="AK16" i="12"/>
  <c r="AM16" i="12"/>
  <c r="Z16" i="12"/>
  <c r="N16" i="12"/>
  <c r="V16" i="12"/>
  <c r="AD16" i="12"/>
  <c r="AL16" i="12"/>
  <c r="O16" i="12"/>
  <c r="W16" i="12"/>
  <c r="AE16" i="12"/>
  <c r="P16" i="12"/>
  <c r="X16" i="12"/>
  <c r="AF16" i="12"/>
  <c r="AN16" i="12"/>
  <c r="I16" i="12"/>
  <c r="Q16" i="12"/>
  <c r="Y16" i="12"/>
  <c r="AG16" i="12"/>
  <c r="J16" i="12"/>
  <c r="I10" i="12"/>
  <c r="Q10" i="12"/>
  <c r="Y10" i="12"/>
  <c r="AG10" i="12"/>
  <c r="J10" i="12"/>
  <c r="R10" i="12"/>
  <c r="Z10" i="12"/>
  <c r="AH10" i="12"/>
  <c r="K10" i="12"/>
  <c r="S10" i="12"/>
  <c r="AA10" i="12"/>
  <c r="AI10" i="12"/>
  <c r="L10" i="12"/>
  <c r="T10" i="12"/>
  <c r="AB10" i="12"/>
  <c r="AJ10" i="12"/>
  <c r="M10" i="12"/>
  <c r="U10" i="12"/>
  <c r="AC10" i="12"/>
  <c r="AK10" i="12"/>
  <c r="N10" i="12"/>
  <c r="V10" i="12"/>
  <c r="AD10" i="12"/>
  <c r="AL10" i="12"/>
  <c r="X10" i="12"/>
  <c r="O10" i="12"/>
  <c r="W10" i="12"/>
  <c r="AE10" i="12"/>
  <c r="AM10" i="12"/>
  <c r="P10" i="12"/>
  <c r="AF10" i="12"/>
  <c r="AN10" i="12"/>
  <c r="M14" i="12"/>
  <c r="U14" i="12"/>
  <c r="AC14" i="12"/>
  <c r="AK14" i="12"/>
  <c r="T14" i="12"/>
  <c r="N14" i="12"/>
  <c r="V14" i="12"/>
  <c r="AD14" i="12"/>
  <c r="AL14" i="12"/>
  <c r="O14" i="12"/>
  <c r="W14" i="12"/>
  <c r="AE14" i="12"/>
  <c r="AM14" i="12"/>
  <c r="AB14" i="12"/>
  <c r="P14" i="12"/>
  <c r="X14" i="12"/>
  <c r="AF14" i="12"/>
  <c r="AN14" i="12"/>
  <c r="I14" i="12"/>
  <c r="Q14" i="12"/>
  <c r="Y14" i="12"/>
  <c r="AG14" i="12"/>
  <c r="AJ14" i="12"/>
  <c r="J14" i="12"/>
  <c r="R14" i="12"/>
  <c r="Z14" i="12"/>
  <c r="AH14" i="12"/>
  <c r="L14" i="12"/>
  <c r="K14" i="12"/>
  <c r="S14" i="12"/>
  <c r="AA14" i="12"/>
  <c r="AI14" i="12"/>
  <c r="I18" i="12"/>
  <c r="Q18" i="12"/>
  <c r="Y18" i="12"/>
  <c r="AG18" i="12"/>
  <c r="CD18" i="12"/>
  <c r="AF18" i="12"/>
  <c r="J18" i="12"/>
  <c r="R18" i="12"/>
  <c r="Z18" i="12"/>
  <c r="AH18" i="12"/>
  <c r="P18" i="12"/>
  <c r="K18" i="12"/>
  <c r="S18" i="12"/>
  <c r="AA18" i="12"/>
  <c r="AI18" i="12"/>
  <c r="M18" i="12"/>
  <c r="L18" i="12"/>
  <c r="T18" i="12"/>
  <c r="AB18" i="12"/>
  <c r="AJ18" i="12"/>
  <c r="AK18" i="12"/>
  <c r="U18" i="12"/>
  <c r="AC18" i="12"/>
  <c r="N18" i="12"/>
  <c r="V18" i="12"/>
  <c r="AD18" i="12"/>
  <c r="AL18" i="12"/>
  <c r="X18" i="12"/>
  <c r="O18" i="12"/>
  <c r="W18" i="12"/>
  <c r="AE18" i="12"/>
  <c r="AM18" i="12"/>
  <c r="AN18" i="12"/>
  <c r="J17" i="12"/>
  <c r="R17" i="12"/>
  <c r="Z17" i="12"/>
  <c r="AH17" i="12"/>
  <c r="AG17" i="12"/>
  <c r="K17" i="12"/>
  <c r="S17" i="12"/>
  <c r="AA17" i="12"/>
  <c r="AI17" i="12"/>
  <c r="AD17" i="12"/>
  <c r="L17" i="12"/>
  <c r="T17" i="12"/>
  <c r="AB17" i="12"/>
  <c r="AJ17" i="12"/>
  <c r="M17" i="12"/>
  <c r="U17" i="12"/>
  <c r="AC17" i="12"/>
  <c r="AK17" i="12"/>
  <c r="N17" i="12"/>
  <c r="V17" i="12"/>
  <c r="AL17" i="12"/>
  <c r="Q17" i="12"/>
  <c r="O17" i="12"/>
  <c r="W17" i="12"/>
  <c r="AE17" i="12"/>
  <c r="AM17" i="12"/>
  <c r="I17" i="12"/>
  <c r="P17" i="12"/>
  <c r="X17" i="12"/>
  <c r="AF17" i="12"/>
  <c r="AN17" i="12"/>
  <c r="Y17" i="12"/>
  <c r="AM8" i="12"/>
  <c r="AL8" i="12"/>
  <c r="AJ8" i="12"/>
  <c r="AN8" i="12"/>
  <c r="AI9" i="12"/>
  <c r="AJ9" i="12"/>
  <c r="AH9" i="12"/>
  <c r="AK9" i="12"/>
  <c r="AL9" i="12"/>
  <c r="AN9" i="12"/>
  <c r="AM9" i="12"/>
  <c r="AK8" i="12"/>
  <c r="AI8" i="12"/>
  <c r="AH8" i="12"/>
  <c r="AF8" i="12"/>
  <c r="AA8" i="12"/>
  <c r="AB8" i="12"/>
  <c r="AD8" i="12"/>
  <c r="AG8" i="12"/>
  <c r="AC9" i="12"/>
  <c r="AD9" i="12"/>
  <c r="AE9" i="12"/>
  <c r="AF9" i="12"/>
  <c r="AG9" i="12"/>
  <c r="AA9" i="12"/>
  <c r="AB9" i="12"/>
  <c r="AE8" i="12"/>
  <c r="X8" i="12"/>
  <c r="K8" i="12"/>
  <c r="H8" i="12"/>
  <c r="N8" i="12"/>
  <c r="W8" i="12"/>
  <c r="J8" i="12"/>
  <c r="R8" i="12"/>
  <c r="L8" i="12"/>
  <c r="T8" i="12"/>
  <c r="O8" i="12"/>
  <c r="Z8" i="12"/>
  <c r="Q8" i="12"/>
  <c r="U8" i="12"/>
  <c r="S8" i="12"/>
  <c r="I8" i="12"/>
  <c r="Y8" i="12"/>
  <c r="V8" i="12"/>
  <c r="P8" i="12"/>
  <c r="M8" i="12"/>
  <c r="DG21" i="12"/>
  <c r="H19" i="12"/>
  <c r="H15" i="12"/>
  <c r="DG17" i="12"/>
  <c r="H16" i="12"/>
  <c r="DG18" i="12"/>
  <c r="H18" i="12"/>
  <c r="DG20" i="12"/>
  <c r="DG19" i="12"/>
  <c r="H17" i="12"/>
  <c r="H12" i="12"/>
  <c r="DG15" i="12"/>
  <c r="W9" i="12"/>
  <c r="O9" i="12"/>
  <c r="S9" i="12"/>
  <c r="P9" i="12"/>
  <c r="V9" i="12"/>
  <c r="N9" i="12"/>
  <c r="Q9" i="12"/>
  <c r="U9" i="12"/>
  <c r="M9" i="12"/>
  <c r="K9" i="12"/>
  <c r="Y9" i="12"/>
  <c r="I9" i="12"/>
  <c r="T9" i="12"/>
  <c r="L9" i="12"/>
  <c r="Z9" i="12"/>
  <c r="R9" i="12"/>
  <c r="J9" i="12"/>
  <c r="X9" i="12"/>
  <c r="H10" i="12"/>
  <c r="DG12" i="12"/>
  <c r="H9" i="12"/>
  <c r="DG11" i="12"/>
  <c r="DC12" i="12"/>
  <c r="DD11" i="12" s="1"/>
  <c r="DD10" i="12"/>
  <c r="H11" i="12"/>
  <c r="DG13" i="12"/>
  <c r="DC13" i="12" l="1"/>
  <c r="DD12" i="12" s="1"/>
  <c r="DF12" i="12" s="1"/>
  <c r="DF11" i="12"/>
  <c r="DF10" i="12"/>
  <c r="DE12" i="12"/>
  <c r="DE11" i="12"/>
  <c r="DC14" i="12" l="1"/>
  <c r="DC15" i="12" s="1"/>
  <c r="DD14" i="12" s="1"/>
  <c r="DE13" i="12"/>
  <c r="DD13" i="12" l="1"/>
  <c r="DF14" i="12" s="1"/>
  <c r="DC16" i="12"/>
  <c r="DD15" i="12" s="1"/>
  <c r="DC17" i="12" l="1"/>
  <c r="DD16" i="12" s="1"/>
  <c r="DF16" i="12" s="1"/>
  <c r="DE14" i="12"/>
  <c r="DE15" i="12"/>
  <c r="DF13" i="12"/>
  <c r="DF15" i="12"/>
  <c r="DE16" i="12"/>
  <c r="CH2" i="12"/>
  <c r="B9" i="11" s="1"/>
  <c r="DC18" i="12" l="1"/>
  <c r="DD17" i="12" s="1"/>
  <c r="DF17" i="12" s="1"/>
  <c r="DE17" i="12"/>
  <c r="D33" i="2"/>
  <c r="J33" i="2" s="1"/>
  <c r="D32" i="2"/>
  <c r="J32" i="2" s="1"/>
  <c r="J40" i="2"/>
  <c r="J39" i="2"/>
  <c r="D17" i="2"/>
  <c r="J17" i="2" s="1"/>
  <c r="D16" i="2"/>
  <c r="J16" i="2" s="1"/>
  <c r="D9" i="2"/>
  <c r="J9" i="2" s="1"/>
  <c r="D8" i="2"/>
  <c r="J8" i="2" s="1"/>
  <c r="J2" i="8"/>
  <c r="B11" i="11" s="1"/>
  <c r="J2" i="5"/>
  <c r="B8" i="11" s="1"/>
  <c r="L2" i="4"/>
  <c r="B7" i="11" s="1"/>
  <c r="H2" i="3"/>
  <c r="B6" i="11" s="1"/>
  <c r="D11" i="8"/>
  <c r="I11" i="8" s="1"/>
  <c r="D7" i="8"/>
  <c r="I7" i="8" s="1"/>
  <c r="D6" i="8"/>
  <c r="I6" i="8" s="1"/>
  <c r="D5" i="8"/>
  <c r="I5" i="8" s="1"/>
  <c r="E8" i="6"/>
  <c r="L8" i="6" s="1"/>
  <c r="E5" i="6"/>
  <c r="L5" i="6" s="1"/>
  <c r="L2" i="6" s="1"/>
  <c r="C10" i="11" s="1"/>
  <c r="D4" i="5"/>
  <c r="I4" i="5" s="1"/>
  <c r="D5" i="5"/>
  <c r="I5" i="5" s="1"/>
  <c r="K11" i="4"/>
  <c r="D10" i="3"/>
  <c r="G10" i="3" s="1"/>
  <c r="D9" i="3"/>
  <c r="G9" i="3" s="1"/>
  <c r="D8" i="3"/>
  <c r="G8" i="3" s="1"/>
  <c r="D5" i="3"/>
  <c r="G5" i="3" s="1"/>
  <c r="D4" i="3"/>
  <c r="G4" i="3" s="1"/>
  <c r="D20" i="2"/>
  <c r="J20" i="2" s="1"/>
  <c r="D19" i="2"/>
  <c r="J19" i="2" s="1"/>
  <c r="D18" i="2"/>
  <c r="J18" i="2" s="1"/>
  <c r="D15" i="2"/>
  <c r="J15" i="2" s="1"/>
  <c r="D12" i="2"/>
  <c r="J12" i="2" s="1"/>
  <c r="D11" i="2"/>
  <c r="J11" i="2" s="1"/>
  <c r="D10" i="2"/>
  <c r="J10" i="2" s="1"/>
  <c r="D7" i="2"/>
  <c r="J7" i="2" s="1"/>
  <c r="J42" i="2"/>
  <c r="J41" i="2"/>
  <c r="J38" i="2"/>
  <c r="D35" i="2"/>
  <c r="J35" i="2" s="1"/>
  <c r="D34" i="2"/>
  <c r="J34" i="2" s="1"/>
  <c r="D31" i="2"/>
  <c r="J31" i="2" s="1"/>
  <c r="J4" i="2"/>
  <c r="I2" i="5" l="1"/>
  <c r="C8" i="11" s="1"/>
  <c r="J1" i="2"/>
  <c r="C5" i="11" s="1"/>
  <c r="G2" i="3"/>
  <c r="I2" i="8"/>
  <c r="C11" i="11" s="1"/>
  <c r="DC19" i="12"/>
  <c r="DD18" i="12" s="1"/>
  <c r="DF18" i="12" s="1"/>
  <c r="DE18" i="12"/>
  <c r="C6" i="11" l="1"/>
  <c r="DC20" i="12"/>
  <c r="DD19" i="12" s="1"/>
  <c r="DF19" i="12" s="1"/>
  <c r="DE19" i="12"/>
  <c r="DC21" i="12" l="1"/>
  <c r="DD20" i="12" s="1"/>
  <c r="DF20" i="12" s="1"/>
  <c r="DE20" i="12"/>
  <c r="DE21" i="12" l="1"/>
  <c r="DF21" i="12"/>
  <c r="K9" i="4" l="1"/>
  <c r="K2" i="4" s="1"/>
  <c r="C7" i="11" l="1"/>
</calcChain>
</file>

<file path=xl/sharedStrings.xml><?xml version="1.0" encoding="utf-8"?>
<sst xmlns="http://schemas.openxmlformats.org/spreadsheetml/2006/main" count="280" uniqueCount="200">
  <si>
    <t>Status</t>
  </si>
  <si>
    <t>Required Field?</t>
  </si>
  <si>
    <t>Surname</t>
  </si>
  <si>
    <t>First name</t>
  </si>
  <si>
    <t>Position</t>
  </si>
  <si>
    <t>Email</t>
  </si>
  <si>
    <t>Telephone number</t>
  </si>
  <si>
    <t>GENERAL</t>
  </si>
  <si>
    <t>END OF SHEET</t>
  </si>
  <si>
    <t xml:space="preserve">Please note that once your bid is assessed, should you be successful, recommended funding amounts may differ to that requested, based on appropriate scope of works and state aid requirements. </t>
  </si>
  <si>
    <t>Stage</t>
  </si>
  <si>
    <t>£</t>
  </si>
  <si>
    <t>Total</t>
  </si>
  <si>
    <t>6. State aid</t>
  </si>
  <si>
    <t>a</t>
  </si>
  <si>
    <t>b</t>
  </si>
  <si>
    <t>c</t>
  </si>
  <si>
    <t>d</t>
  </si>
  <si>
    <t>e</t>
  </si>
  <si>
    <t>f</t>
  </si>
  <si>
    <t>Start Date</t>
  </si>
  <si>
    <t>End Date</t>
  </si>
  <si>
    <t>i</t>
  </si>
  <si>
    <t>Application submitted</t>
  </si>
  <si>
    <t>Preparation of tender documentation</t>
  </si>
  <si>
    <t>Consultancy kick off meeting</t>
  </si>
  <si>
    <t>PROJECT SPECIFIC MILESTONES</t>
  </si>
  <si>
    <t>e.g. Plant replacement</t>
  </si>
  <si>
    <t>Procurement</t>
  </si>
  <si>
    <t xml:space="preserve">    Milestones</t>
  </si>
  <si>
    <t>Yes/No</t>
  </si>
  <si>
    <t>LISTS</t>
  </si>
  <si>
    <t>lstStage</t>
  </si>
  <si>
    <t>Days</t>
  </si>
  <si>
    <t>lstTF</t>
  </si>
  <si>
    <t>dcHNDUTemplate</t>
  </si>
  <si>
    <t>R10 Application</t>
  </si>
  <si>
    <t>lstYN</t>
  </si>
  <si>
    <t>Yes</t>
  </si>
  <si>
    <t>No</t>
  </si>
  <si>
    <t>Unknown</t>
  </si>
  <si>
    <t>IstProgramme</t>
  </si>
  <si>
    <t>Start</t>
  </si>
  <si>
    <t>End</t>
  </si>
  <si>
    <t>Include?</t>
  </si>
  <si>
    <t>Rank</t>
  </si>
  <si>
    <t>Make zeros &gt; Max</t>
  </si>
  <si>
    <t>Rank no duplicates</t>
  </si>
  <si>
    <t>Ordered</t>
  </si>
  <si>
    <t>Programme label</t>
  </si>
  <si>
    <t>Type</t>
  </si>
  <si>
    <t>Match</t>
  </si>
  <si>
    <t>Last Row</t>
  </si>
  <si>
    <t>Top Dash</t>
  </si>
  <si>
    <t>Bottom straight</t>
  </si>
  <si>
    <t>Bottom dash</t>
  </si>
  <si>
    <t>Side Straight</t>
  </si>
  <si>
    <t>Stage Selected</t>
  </si>
  <si>
    <t>Month Expected</t>
  </si>
  <si>
    <t>etc.</t>
  </si>
  <si>
    <t>e.g. New development (planning)</t>
  </si>
  <si>
    <t>APPLICATION FORM COMPLETION CHECK</t>
  </si>
  <si>
    <t>Tab Name</t>
  </si>
  <si>
    <t xml:space="preserve">This application form is to apply for funding from the Local Energy Accelerator (LEA) Programme </t>
  </si>
  <si>
    <t>LEA is 50% funded by ERDF, 50% by the GLA</t>
  </si>
  <si>
    <t>Local Energy Accelerator Application Form: summary of instructions for completion and submission</t>
  </si>
  <si>
    <t>Alongside the completed form, organisations must send:</t>
  </si>
  <si>
    <r>
      <t>1.</t>
    </r>
    <r>
      <rPr>
        <b/>
        <sz val="7"/>
        <rFont val="Times New Roman"/>
        <family val="1"/>
      </rPr>
      <t xml:space="preserve">    </t>
    </r>
    <r>
      <rPr>
        <b/>
        <sz val="14"/>
        <rFont val="Calibri"/>
        <family val="2"/>
        <scheme val="minor"/>
      </rPr>
      <t>Organisation applying for LEA funding - contact details</t>
    </r>
  </si>
  <si>
    <r>
      <t xml:space="preserve">Please read the guidance notes which accompany this form before completing it - </t>
    </r>
    <r>
      <rPr>
        <b/>
        <i/>
        <u/>
        <sz val="11"/>
        <color theme="1"/>
        <rFont val="Calibri"/>
        <family val="2"/>
        <scheme val="minor"/>
      </rPr>
      <t>which include eligibility criteria</t>
    </r>
  </si>
  <si>
    <t>Summary of how to apply for LEA funding:</t>
  </si>
  <si>
    <t>Note: not all public sector organisations can apply for LEA funding currently - please check the guidance notes for eligibility criteria</t>
  </si>
  <si>
    <t>Organisation (public or private) submitting this application (full name)</t>
  </si>
  <si>
    <t xml:space="preserve">LA Finance Officer or Finance Director of organisation
</t>
  </si>
  <si>
    <t>Is the project in or close to an area where there is a high level of deprivation/fuel poverty? (yes/no) If so, how will it help address fuel poverty in the area?</t>
  </si>
  <si>
    <r>
      <t>3.</t>
    </r>
    <r>
      <rPr>
        <b/>
        <sz val="7"/>
        <rFont val="Times New Roman"/>
        <family val="1"/>
      </rPr>
      <t xml:space="preserve">    </t>
    </r>
    <r>
      <rPr>
        <b/>
        <sz val="14"/>
        <rFont val="Calibri"/>
        <family val="2"/>
        <scheme val="minor"/>
      </rPr>
      <t>Requested funding support from LEA</t>
    </r>
  </si>
  <si>
    <t>Requested funding support:</t>
  </si>
  <si>
    <t>Funding sought from LEA Programme (ex VAT)</t>
  </si>
  <si>
    <t>e.g. HNIP application (target date)</t>
  </si>
  <si>
    <t>LEA assessment period</t>
  </si>
  <si>
    <t>Has capital funding for installation/construction been identified, allocated or confirmed? (yes/no) If yes please provide details of and sources of funding</t>
  </si>
  <si>
    <r>
      <t xml:space="preserve">If relevant, please attach to this application the </t>
    </r>
    <r>
      <rPr>
        <b/>
        <sz val="11"/>
        <color theme="1"/>
        <rFont val="Calibri"/>
        <family val="2"/>
        <scheme val="minor"/>
      </rPr>
      <t>outputs from the most recently-completed, relevant work to date</t>
    </r>
  </si>
  <si>
    <t>LEA Assessment</t>
  </si>
  <si>
    <t>Has your organisation previously received DEEP/LEA funding as state aid?</t>
  </si>
  <si>
    <t>Do young people have a formal role in the decision-making within your organisation e.g. a youth advisory board</t>
  </si>
  <si>
    <t>Please describe how your project reflect your duties under the Equality Act 2010 
(a few lines)</t>
  </si>
  <si>
    <t>Days available per week to spend on this project</t>
  </si>
  <si>
    <r>
      <rPr>
        <b/>
        <sz val="11"/>
        <color theme="1"/>
        <rFont val="Calibri"/>
        <family val="2"/>
        <scheme val="minor"/>
      </rPr>
      <t>Explanation of how your project will be structured and delivered in a way to ensure EU state aid rules are complied with:</t>
    </r>
    <r>
      <rPr>
        <sz val="11"/>
        <color theme="1"/>
        <rFont val="Calibri"/>
        <family val="2"/>
        <scheme val="minor"/>
      </rPr>
      <t xml:space="preserve">
</t>
    </r>
    <r>
      <rPr>
        <i/>
        <sz val="11"/>
        <color theme="1"/>
        <rFont val="Calibri"/>
        <family val="2"/>
        <scheme val="minor"/>
      </rPr>
      <t>(max 100 words)</t>
    </r>
  </si>
  <si>
    <t>Yes/No or free-text</t>
  </si>
  <si>
    <t>Free-text</t>
  </si>
  <si>
    <t>N/A</t>
  </si>
  <si>
    <t>Word Count</t>
  </si>
  <si>
    <t>Is this funding for continuation/further development of a previous DEEP/LEA funded project? (yes/no) - if yes, which project?</t>
  </si>
  <si>
    <t>What stage in the project life-cycle is this part of the project that you are seeking funding for?</t>
  </si>
  <si>
    <t>Estimated outputs</t>
  </si>
  <si>
    <t>AssessmentGLA</t>
  </si>
  <si>
    <t>7. Equality, diversity and inclusion</t>
  </si>
  <si>
    <t>* See guidance notes for reason of call</t>
  </si>
  <si>
    <t xml:space="preserve">Project Sponsor e.g. LA Head/Director of Service or Senior Director within organisation
</t>
  </si>
  <si>
    <t>Note: The Project Sponsor must be in a position to ensure resourcing and commitment for the project</t>
  </si>
  <si>
    <t>Describe how your project will incorporate equality, diversity and inclusion 
(a few lines)</t>
  </si>
  <si>
    <t>Proposed Project schedule</t>
  </si>
  <si>
    <t>Procurement of Framework Service Provider</t>
  </si>
  <si>
    <r>
      <t>5.</t>
    </r>
    <r>
      <rPr>
        <b/>
        <sz val="14"/>
        <rFont val="Times New Roman"/>
        <family val="1"/>
      </rPr>
      <t xml:space="preserve">    </t>
    </r>
    <r>
      <rPr>
        <b/>
        <sz val="14"/>
        <rFont val="Calibri"/>
        <family val="2"/>
        <scheme val="minor"/>
      </rPr>
      <t>Project schedule of work</t>
    </r>
  </si>
  <si>
    <t>LEA Project Period</t>
  </si>
  <si>
    <t>•      A short, signed letter of support from the project sponsor (Director-level officer/staff member responsible for approving this bid), including confirmation that support is in place from the Councillor with the relevant portfolio (public sector) and/or Board/Investment Committee (private sector)</t>
  </si>
  <si>
    <t>Complete all cells in blue on each numbered tab of this spreadsheet</t>
  </si>
  <si>
    <r>
      <t xml:space="preserve">To apply, please complete and email it together with any supporting documents outlined below to </t>
    </r>
    <r>
      <rPr>
        <b/>
        <sz val="11"/>
        <color theme="1"/>
        <rFont val="Calibri"/>
        <family val="2"/>
        <scheme val="minor"/>
      </rPr>
      <t>lea@london.gov.uk</t>
    </r>
  </si>
  <si>
    <t>Anticipated overall external cost of work (ex VAT)*</t>
  </si>
  <si>
    <t>*Note that the 'Anticipated overall external cost of work (ex VAT)' does not have to be completed</t>
  </si>
  <si>
    <r>
      <t>Political Sponsor (Public sector) and/or Board/Investment Committee (Private sector)</t>
    </r>
    <r>
      <rPr>
        <b/>
        <sz val="11"/>
        <color rgb="FFFF0000"/>
        <rFont val="Calibri"/>
        <family val="2"/>
        <scheme val="minor"/>
      </rPr>
      <t xml:space="preserve">
</t>
    </r>
  </si>
  <si>
    <t xml:space="preserve">By signing this application form, you agree to the following: </t>
  </si>
  <si>
    <t>• to hold in our database and use for statistical purposes</t>
  </si>
  <si>
    <t xml:space="preserve">* NB: The GLA is subject, as noted above, to the Freedom of Information Act 2000 and the Transparency Commitment. We retain ultimate discretion in determining what information may be released and/or published pursuant thereto.           </t>
  </si>
  <si>
    <t xml:space="preserve">Name (please print): </t>
  </si>
  <si>
    <t xml:space="preserve">Position: </t>
  </si>
  <si>
    <t xml:space="preserve">Date: </t>
  </si>
  <si>
    <t>8. Declaration</t>
  </si>
  <si>
    <t>Signature (electronic):</t>
  </si>
  <si>
    <t>• to decide whether to award funding for expertise to your project</t>
  </si>
  <si>
    <t>• to provide copies to other individuals or organisations that are helping us assess and monitor support (within the GLA and PDU). After we reach a decision, we may also tell them the result of your application and, if appropriate, why we did not offer you support</t>
  </si>
  <si>
    <t xml:space="preserve">2) You have read the GLA data protection and freedom of information policies https://www.london.gov.uk/about-us/governance-and-spending/privacy-policies. You accept how we generally plan to treat your application and other related information if someone asks to see it under the Freedom of Information Act 2000. </t>
  </si>
  <si>
    <t>2a) Do you consider that we should treat your proposal as confidential information*?</t>
  </si>
  <si>
    <t>2b) Do you consider that we should treat your financial information, such as your budget and any business plan, as confidential information*?</t>
  </si>
  <si>
    <t xml:space="preserve">2c) Is there is any other information you have given us you consider to be confidential? You must tell us what that information is and tell us your reasons below or in a separate letter. If you are sending us a separate letter, please write ‘letter included' below*. </t>
  </si>
  <si>
    <t>Will the installed project (where applicable) be accessible to all? E.g. will all people benefit from the installed project regardless of income, background etc.
(a few lines)</t>
  </si>
  <si>
    <t xml:space="preserve">Accordingly, any expenditure that you incur and/or to which you commit (including that which you have incurred or committed to in relation to the preparation of your proposal for funding) prior to formal notification and execution by both You and the GLA is incurred and/or committed entirely at your own risk. </t>
  </si>
  <si>
    <t>Is your organisation disabled-owned/led?</t>
  </si>
  <si>
    <t>What is the % of BAME staff in your organisation's workforce?</t>
  </si>
  <si>
    <t>What is the % of disabled staff in your organisation's workforce?</t>
  </si>
  <si>
    <t>What is the % of LGBT+ staff in your organisation's workforce?</t>
  </si>
  <si>
    <t>Primary contact relating to this application</t>
  </si>
  <si>
    <t>Is the project you are seeking funding for located in Greater London?* (yes/no)</t>
  </si>
  <si>
    <t>* If the response to this question is no then this application will automatically be rejected as the project has to be located in Greater London to be considered for funding</t>
  </si>
  <si>
    <t>Have you previously received Decentralised Energy Enabling Project (DEEP) / Local Energy Accelerator (LEA) funding? (yes/no)</t>
  </si>
  <si>
    <t>To the best of my knowledge, I confirm that the information supplied on this form is correct and complete. If successful, our organisation will use the funding only for the purpose shown in this application. We will meet all of the terms of the agreements to any funding offer that is accepted.</t>
  </si>
  <si>
    <t>1) The GLA will use this application form and the other information you give us, including any personal information, for the following purposes:</t>
  </si>
  <si>
    <t>• if we offer you the LEA funded expertise and support, we may publish information about you relating to the activity we have funded, including the amount of funding and the activity it was for. This may appear in our press releases, in our print and online publications and in the publications or websites of any partner organisations who've funded the activity with us.</t>
  </si>
  <si>
    <r>
      <t>Any questions? Please email LEA</t>
    </r>
    <r>
      <rPr>
        <b/>
        <sz val="11"/>
        <color theme="1"/>
        <rFont val="Calibri"/>
        <family val="2"/>
        <scheme val="minor"/>
      </rPr>
      <t>@london.gov.uk</t>
    </r>
  </si>
  <si>
    <t>Is your organisation LGBTQ+ led?</t>
  </si>
  <si>
    <t>Is your organisation majority BAME owned/led?</t>
  </si>
  <si>
    <t>If known at this point of application, which local, low/zero carbon energy sources and technologies are being assessed and planned for use within this project?</t>
  </si>
  <si>
    <t xml:space="preserve">Estimated lifetime** CAPEX*** (£) of the installed/constructed project </t>
  </si>
  <si>
    <t>** Lifetime is considered 40 years from the date of completed constructed/installation</t>
  </si>
  <si>
    <t xml:space="preserve">*** It includes initial CAPEX and planned lifetime expansion and replacement costs </t>
  </si>
  <si>
    <t>**** It refers to the initial phase and does not take into account further expansions</t>
  </si>
  <si>
    <t>Estimated date of completed construction/installation of this project (MM/YY)****</t>
  </si>
  <si>
    <t>Estimated external funding expected to be leveraged in for installation/construction of this project</t>
  </si>
  <si>
    <r>
      <t>IRR (%) 40 years (if known)</t>
    </r>
    <r>
      <rPr>
        <i/>
        <sz val="11"/>
        <color theme="1"/>
        <rFont val="Calibri"/>
        <family val="2"/>
        <scheme val="minor"/>
      </rPr>
      <t xml:space="preserve">                                                                    </t>
    </r>
  </si>
  <si>
    <t>NPV (£) 40 years, 3.5% discount rate (if known)</t>
  </si>
  <si>
    <t>•      All final outputs from previously-completed relevant studies (e.g. if you are applying for feasibility studies, please provide mapping and masterplanning outputs), with a short summary covering results, findings and recommendations</t>
  </si>
  <si>
    <r>
      <t xml:space="preserve">NB: Please note that decisions to grant funding (if any) are subject to a formal decision making process which includes a short interview if your application passes the threshold. You must </t>
    </r>
    <r>
      <rPr>
        <b/>
        <i/>
        <u/>
        <sz val="11"/>
        <color theme="1"/>
        <rFont val="Calibri"/>
        <family val="2"/>
        <scheme val="minor"/>
      </rPr>
      <t>not</t>
    </r>
    <r>
      <rPr>
        <b/>
        <i/>
        <sz val="11"/>
        <color theme="1"/>
        <rFont val="Calibri"/>
        <family val="2"/>
        <scheme val="minor"/>
      </rPr>
      <t xml:space="preserve"> place any reliance whatsoever on the support of the GLA until formally notified in writing </t>
    </r>
    <r>
      <rPr>
        <b/>
        <i/>
        <u/>
        <sz val="11"/>
        <color theme="1"/>
        <rFont val="Calibri"/>
        <family val="2"/>
        <scheme val="minor"/>
      </rPr>
      <t>and</t>
    </r>
    <r>
      <rPr>
        <b/>
        <i/>
        <sz val="11"/>
        <color theme="1"/>
        <rFont val="Calibri"/>
        <family val="2"/>
        <scheme val="minor"/>
      </rPr>
      <t xml:space="preserve"> you have executed and returned a Support Agreement with which you will be provided by the GLA should your application prove successful </t>
    </r>
    <r>
      <rPr>
        <b/>
        <i/>
        <u/>
        <sz val="11"/>
        <color theme="1"/>
        <rFont val="Calibri"/>
        <family val="2"/>
        <scheme val="minor"/>
      </rPr>
      <t>and</t>
    </r>
    <r>
      <rPr>
        <b/>
        <i/>
        <sz val="11"/>
        <color theme="1"/>
        <rFont val="Calibri"/>
        <family val="2"/>
        <scheme val="minor"/>
      </rPr>
      <t xml:space="preserve"> the GLA has also executed the Support Agreement.</t>
    </r>
  </si>
  <si>
    <t>Primary day-day contact should the project be successful (if different from above, or enter 'same as above'). Note that the Sponsor and Primary contact need to be different.</t>
  </si>
  <si>
    <t>Confirmed if willing to have a 30 minute call in advance of award? *</t>
  </si>
  <si>
    <t>Estimated number of Full Time Equivalent (FTE) jobs which may potentially be created and sustained by this project</t>
  </si>
  <si>
    <t>What is the gender split of your organisation’s senior staff/board/trustees? (Female%, Male%)</t>
  </si>
  <si>
    <r>
      <t>2.</t>
    </r>
    <r>
      <rPr>
        <b/>
        <sz val="14"/>
        <color theme="1"/>
        <rFont val="Times New Roman"/>
        <family val="1"/>
      </rPr>
      <t xml:space="preserve">    </t>
    </r>
    <r>
      <rPr>
        <b/>
        <sz val="14"/>
        <color theme="1"/>
        <rFont val="Calibri"/>
        <family val="2"/>
        <scheme val="minor"/>
      </rPr>
      <t>Project details</t>
    </r>
  </si>
  <si>
    <r>
      <rPr>
        <sz val="11"/>
        <color theme="1"/>
        <rFont val="Calibri"/>
        <family val="2"/>
        <scheme val="minor"/>
      </rPr>
      <t xml:space="preserve">Project title </t>
    </r>
    <r>
      <rPr>
        <i/>
        <sz val="11"/>
        <color theme="1"/>
        <rFont val="Calibri"/>
        <family val="2"/>
        <scheme val="minor"/>
      </rPr>
      <t>(max 10 words)</t>
    </r>
  </si>
  <si>
    <r>
      <t>How does the project meet the aims of the LEA programme (</t>
    </r>
    <r>
      <rPr>
        <i/>
        <sz val="11"/>
        <color theme="1"/>
        <rFont val="Calibri"/>
        <family val="2"/>
        <scheme val="minor"/>
      </rPr>
      <t>max 50 words</t>
    </r>
    <r>
      <rPr>
        <sz val="11"/>
        <color theme="1"/>
        <rFont val="Calibri"/>
        <family val="2"/>
        <scheme val="minor"/>
      </rPr>
      <t>)?</t>
    </r>
  </si>
  <si>
    <r>
      <t xml:space="preserve">Estimated annual </t>
    </r>
    <r>
      <rPr>
        <b/>
        <sz val="11"/>
        <color theme="1"/>
        <rFont val="Calibri"/>
        <family val="2"/>
        <scheme val="minor"/>
      </rPr>
      <t>heat</t>
    </r>
    <r>
      <rPr>
        <sz val="11"/>
        <color theme="1"/>
        <rFont val="Calibri"/>
        <family val="2"/>
        <scheme val="minor"/>
      </rPr>
      <t xml:space="preserve"> to be generated by low/zero carbon energy sources (MWh</t>
    </r>
    <r>
      <rPr>
        <vertAlign val="subscript"/>
        <sz val="10"/>
        <color theme="1"/>
        <rFont val="Calibri"/>
        <family val="2"/>
        <scheme val="minor"/>
      </rPr>
      <t>t/yr</t>
    </r>
    <r>
      <rPr>
        <sz val="11"/>
        <color theme="1"/>
        <rFont val="Calibri"/>
        <family val="2"/>
        <scheme val="minor"/>
      </rPr>
      <t>) in 2024 and at full build out</t>
    </r>
  </si>
  <si>
    <r>
      <t xml:space="preserve">Estimated annual </t>
    </r>
    <r>
      <rPr>
        <b/>
        <sz val="11"/>
        <color theme="1"/>
        <rFont val="Calibri"/>
        <family val="2"/>
        <scheme val="minor"/>
      </rPr>
      <t>electricity</t>
    </r>
    <r>
      <rPr>
        <sz val="11"/>
        <color theme="1"/>
        <rFont val="Calibri"/>
        <family val="2"/>
        <scheme val="minor"/>
      </rPr>
      <t xml:space="preserve"> to be generated by low/zero carbon energy sources (MWh</t>
    </r>
    <r>
      <rPr>
        <vertAlign val="subscript"/>
        <sz val="10"/>
        <color theme="1"/>
        <rFont val="Calibri"/>
        <family val="2"/>
        <scheme val="minor"/>
      </rPr>
      <t>e</t>
    </r>
    <r>
      <rPr>
        <sz val="11"/>
        <color theme="1"/>
        <rFont val="Calibri"/>
        <family val="2"/>
        <scheme val="minor"/>
      </rPr>
      <t>) in 2024 and at full build out</t>
    </r>
  </si>
  <si>
    <r>
      <t>Estimated annual carbon savings from the installed/constructed project (tCO</t>
    </r>
    <r>
      <rPr>
        <vertAlign val="subscript"/>
        <sz val="11"/>
        <color theme="1"/>
        <rFont val="Calibri"/>
        <family val="2"/>
        <scheme val="minor"/>
      </rPr>
      <t>2</t>
    </r>
    <r>
      <rPr>
        <sz val="11"/>
        <color theme="1"/>
        <rFont val="Calibri"/>
        <family val="2"/>
        <scheme val="minor"/>
      </rPr>
      <t xml:space="preserve">e) in 2024 calendar year and at full build out, calculated vs Business As Usual (BAU) case (see guidance note) </t>
    </r>
  </si>
  <si>
    <r>
      <t>Estimated carbon savings of the installed/constructed project (tCO</t>
    </r>
    <r>
      <rPr>
        <vertAlign val="subscript"/>
        <sz val="11"/>
        <color theme="1"/>
        <rFont val="Calibri"/>
        <family val="2"/>
        <scheme val="minor"/>
      </rPr>
      <t>2</t>
    </r>
    <r>
      <rPr>
        <sz val="11"/>
        <color theme="1"/>
        <rFont val="Calibri"/>
        <family val="2"/>
        <scheme val="minor"/>
      </rPr>
      <t>e) in the project lifetime, calculated vs Business As Usual (BAU) case (see guidance note)</t>
    </r>
  </si>
  <si>
    <r>
      <t>Estimated MW</t>
    </r>
    <r>
      <rPr>
        <vertAlign val="subscript"/>
        <sz val="11"/>
        <color theme="1"/>
        <rFont val="Calibri"/>
        <family val="2"/>
        <scheme val="minor"/>
      </rPr>
      <t>t</t>
    </r>
    <r>
      <rPr>
        <sz val="11"/>
        <color theme="1"/>
        <rFont val="Calibri"/>
        <family val="2"/>
        <scheme val="minor"/>
      </rPr>
      <t xml:space="preserve"> of renewable energy capacity (heat) to be installed along with year of installation</t>
    </r>
  </si>
  <si>
    <r>
      <t>Estimated MW</t>
    </r>
    <r>
      <rPr>
        <vertAlign val="subscript"/>
        <sz val="11"/>
        <color theme="1"/>
        <rFont val="Calibri"/>
        <family val="2"/>
        <scheme val="minor"/>
      </rPr>
      <t>e</t>
    </r>
    <r>
      <rPr>
        <sz val="11"/>
        <color theme="1"/>
        <rFont val="Calibri"/>
        <family val="2"/>
        <scheme val="minor"/>
      </rPr>
      <t xml:space="preserve"> of renewable energy capacity (electricity) to be installed along with year of installation</t>
    </r>
  </si>
  <si>
    <t>1.    Strategic development/ Masterplanning</t>
  </si>
  <si>
    <r>
      <t>2.</t>
    </r>
    <r>
      <rPr>
        <sz val="7"/>
        <color theme="1"/>
        <rFont val="Times New Roman"/>
        <family val="1"/>
      </rPr>
      <t xml:space="preserve">      </t>
    </r>
    <r>
      <rPr>
        <sz val="11"/>
        <color theme="1"/>
        <rFont val="Calibri"/>
        <family val="2"/>
        <scheme val="minor"/>
      </rPr>
      <t>Techno-economic Feasibility</t>
    </r>
  </si>
  <si>
    <t>3.    Detailed Project Development</t>
  </si>
  <si>
    <r>
      <t>4.</t>
    </r>
    <r>
      <rPr>
        <sz val="7"/>
        <color theme="1"/>
        <rFont val="Times New Roman"/>
        <family val="1"/>
      </rPr>
      <t xml:space="preserve">      </t>
    </r>
    <r>
      <rPr>
        <sz val="11"/>
        <color theme="1"/>
        <rFont val="Calibri"/>
        <family val="2"/>
        <scheme val="minor"/>
      </rPr>
      <t>Commercialisation &amp; Procurement</t>
    </r>
  </si>
  <si>
    <r>
      <t>5.</t>
    </r>
    <r>
      <rPr>
        <sz val="7"/>
        <color theme="1"/>
        <rFont val="Times New Roman"/>
        <family val="1"/>
      </rPr>
      <t xml:space="preserve">      </t>
    </r>
    <r>
      <rPr>
        <sz val="11"/>
        <color theme="1"/>
        <rFont val="Calibri"/>
        <family val="2"/>
        <scheme val="minor"/>
      </rPr>
      <t>Delivery &amp; Installation</t>
    </r>
  </si>
  <si>
    <r>
      <t>6.</t>
    </r>
    <r>
      <rPr>
        <sz val="7"/>
        <color theme="1"/>
        <rFont val="Times New Roman"/>
        <family val="1"/>
      </rPr>
      <t xml:space="preserve">      </t>
    </r>
    <r>
      <rPr>
        <sz val="11"/>
        <color theme="1"/>
        <rFont val="Calibri"/>
        <family val="2"/>
        <scheme val="minor"/>
      </rPr>
      <t>Intensive</t>
    </r>
    <r>
      <rPr>
        <sz val="7"/>
        <color theme="1"/>
        <rFont val="Times New Roman"/>
        <family val="1"/>
      </rPr>
      <t xml:space="preserve"> </t>
    </r>
    <r>
      <rPr>
        <sz val="11"/>
        <color theme="1"/>
        <rFont val="Calibri"/>
        <family val="2"/>
        <scheme val="minor"/>
      </rPr>
      <t>Project Management support</t>
    </r>
  </si>
  <si>
    <t>Financial year</t>
  </si>
  <si>
    <t>21/22</t>
  </si>
  <si>
    <t>22/23</t>
  </si>
  <si>
    <t>23/24</t>
  </si>
  <si>
    <t>24/25</t>
  </si>
  <si>
    <t>25/26</t>
  </si>
  <si>
    <t>26/27</t>
  </si>
  <si>
    <t>27/28</t>
  </si>
  <si>
    <t>28/29</t>
  </si>
  <si>
    <t>Carbon benefit</t>
  </si>
  <si>
    <t>Q1</t>
  </si>
  <si>
    <t>Q2</t>
  </si>
  <si>
    <t>Q3</t>
  </si>
  <si>
    <t>Q4</t>
  </si>
  <si>
    <r>
      <t>Project overview (</t>
    </r>
    <r>
      <rPr>
        <i/>
        <sz val="11"/>
        <color theme="1"/>
        <rFont val="Calibri"/>
        <family val="2"/>
        <scheme val="minor"/>
      </rPr>
      <t>max 150 words)</t>
    </r>
  </si>
  <si>
    <t>2.    Techno-economic Feasibility</t>
  </si>
  <si>
    <t>4.    Commercialisation &amp; Procurement</t>
  </si>
  <si>
    <t>5.    Delivery &amp; Installation</t>
  </si>
  <si>
    <t>6.    Intensive Project Management support</t>
  </si>
  <si>
    <r>
      <t xml:space="preserve">Previous relevant work undertaken </t>
    </r>
    <r>
      <rPr>
        <i/>
        <sz val="11"/>
        <color theme="1"/>
        <rFont val="Calibri"/>
        <family val="2"/>
        <scheme val="minor"/>
      </rPr>
      <t xml:space="preserve">
</t>
    </r>
    <r>
      <rPr>
        <sz val="11"/>
        <color theme="1"/>
        <rFont val="Calibri"/>
        <family val="2"/>
        <scheme val="minor"/>
      </rPr>
      <t xml:space="preserve">Summary of previous project work/studies completed leading to this application for support from the LEA Programme. </t>
    </r>
    <r>
      <rPr>
        <i/>
        <sz val="11"/>
        <color theme="1"/>
        <rFont val="Calibri"/>
        <family val="2"/>
        <scheme val="minor"/>
      </rPr>
      <t>(max 150 words)</t>
    </r>
    <r>
      <rPr>
        <sz val="11"/>
        <color theme="1"/>
        <rFont val="Calibri"/>
        <family val="2"/>
        <scheme val="minor"/>
      </rPr>
      <t xml:space="preserve">
</t>
    </r>
  </si>
  <si>
    <r>
      <rPr>
        <b/>
        <sz val="11"/>
        <color theme="1"/>
        <rFont val="Calibri"/>
        <family val="2"/>
        <scheme val="minor"/>
      </rPr>
      <t>Scope of work for this application</t>
    </r>
    <r>
      <rPr>
        <sz val="11"/>
        <color theme="1"/>
        <rFont val="Calibri"/>
        <family val="2"/>
        <scheme val="minor"/>
      </rPr>
      <t xml:space="preserve">  Briefly set out the scope of the works you wish to receive LEA support for. </t>
    </r>
    <r>
      <rPr>
        <i/>
        <sz val="11"/>
        <color theme="1"/>
        <rFont val="Calibri"/>
        <family val="2"/>
        <scheme val="minor"/>
      </rPr>
      <t>(max 200 words)</t>
    </r>
  </si>
  <si>
    <r>
      <rPr>
        <b/>
        <sz val="11"/>
        <color theme="1"/>
        <rFont val="Calibri"/>
        <family val="2"/>
        <scheme val="minor"/>
      </rPr>
      <t xml:space="preserve">Mayor of London Drivers                                                                     </t>
    </r>
    <r>
      <rPr>
        <sz val="11"/>
        <color theme="1"/>
        <rFont val="Calibri"/>
        <family val="2"/>
        <scheme val="minor"/>
      </rPr>
      <t xml:space="preserve">     An overview of the strategic importance of the project for London’s good growth, development and infrastructure needs. (</t>
    </r>
    <r>
      <rPr>
        <i/>
        <sz val="11"/>
        <color theme="1"/>
        <rFont val="Calibri"/>
        <family val="2"/>
        <scheme val="minor"/>
      </rPr>
      <t xml:space="preserve">max 150 words)  </t>
    </r>
    <r>
      <rPr>
        <sz val="11"/>
        <color theme="1"/>
        <rFont val="Calibri"/>
        <family val="2"/>
        <scheme val="minor"/>
      </rPr>
      <t xml:space="preserve">       </t>
    </r>
  </si>
  <si>
    <r>
      <t xml:space="preserve">An overview of how the project supports delivery of the Mayor’s Green Recovery Mission, Net Zero 2030 commitment, 2018 London Environment Strategy (LES), and London Plan. </t>
    </r>
    <r>
      <rPr>
        <i/>
        <sz val="11"/>
        <color theme="1"/>
        <rFont val="Calibri"/>
        <family val="2"/>
        <scheme val="minor"/>
      </rPr>
      <t xml:space="preserve">(max 150 words)         </t>
    </r>
  </si>
  <si>
    <r>
      <t xml:space="preserve">Are energy efficiency measures being (or are they expected to be) undertaken in parallel with this project? If so will this be before or after the project construction/installation? </t>
    </r>
    <r>
      <rPr>
        <i/>
        <sz val="11"/>
        <color theme="1"/>
        <rFont val="Calibri"/>
        <family val="2"/>
        <scheme val="minor"/>
      </rPr>
      <t xml:space="preserve">(max 150 words)         </t>
    </r>
  </si>
  <si>
    <r>
      <t xml:space="preserve">An overview of how the project supports local green jobs and skills including apprentices and roles for young people. </t>
    </r>
    <r>
      <rPr>
        <i/>
        <sz val="11"/>
        <color theme="1"/>
        <rFont val="Calibri"/>
        <family val="2"/>
        <scheme val="minor"/>
      </rPr>
      <t xml:space="preserve">(max 150 words)         </t>
    </r>
  </si>
  <si>
    <t>e.g. RHI deadline</t>
  </si>
  <si>
    <t>e.g. Cabinet meeting</t>
  </si>
  <si>
    <r>
      <t>4.</t>
    </r>
    <r>
      <rPr>
        <b/>
        <sz val="7"/>
        <rFont val="Times New Roman"/>
        <family val="1"/>
      </rPr>
      <t xml:space="preserve">    </t>
    </r>
    <r>
      <rPr>
        <b/>
        <sz val="14"/>
        <rFont val="Calibri"/>
        <family val="2"/>
        <scheme val="minor"/>
      </rPr>
      <t>Previous work outputs, scope of this work and drivers</t>
    </r>
  </si>
  <si>
    <t>Month and year (MM/YY) in which it is anticipated the first customers will be supplied with low/zero carbon heat and/or power</t>
  </si>
  <si>
    <t>Provide an indicative timescale of how you intend to progress the project selecting the month &amp; year in which you will carry out activities below. The schedule on the right hand side of this sheet will auto populate.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</si>
</sst>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NOT COMPLETE&quot;;&quot;NOT COMPLETE&quot;;&quot;COMPLETE&quot;"/>
    <numFmt numFmtId="165" formatCode="&quot;£&quot;#,##0.00"/>
    <numFmt numFmtId="166" formatCode="mmm/yy"/>
  </numFmts>
  <fonts count="35" x14ac:knownFonts="1">
    <font>
      <sz val="11"/>
      <color theme="1"/>
      <name val="Calibri"/>
      <family val="2"/>
      <scheme val="minor"/>
    </font>
    <font>
      <b/>
      <sz val="11"/>
      <color theme="1"/>
      <name val="Calibri"/>
      <family val="2"/>
      <scheme val="minor"/>
    </font>
    <font>
      <b/>
      <sz val="16"/>
      <color rgb="FF548DD4"/>
      <name val="Calibri"/>
      <family val="2"/>
      <scheme val="minor"/>
    </font>
    <font>
      <u/>
      <sz val="11"/>
      <color theme="10"/>
      <name val="Calibri"/>
      <family val="2"/>
      <scheme val="minor"/>
    </font>
    <font>
      <sz val="7"/>
      <color theme="1"/>
      <name val="Times New Roman"/>
      <family val="1"/>
    </font>
    <font>
      <i/>
      <sz val="11"/>
      <color theme="1"/>
      <name val="Calibri"/>
      <family val="2"/>
      <scheme val="minor"/>
    </font>
    <font>
      <b/>
      <sz val="14"/>
      <color theme="3" tint="0.39997558519241921"/>
      <name val="Calibri"/>
      <family val="2"/>
      <scheme val="minor"/>
    </font>
    <font>
      <sz val="8"/>
      <color theme="1"/>
      <name val="Calibri"/>
      <family val="2"/>
      <scheme val="minor"/>
    </font>
    <font>
      <i/>
      <sz val="10"/>
      <color theme="1"/>
      <name val="Calibri"/>
      <family val="2"/>
      <scheme val="minor"/>
    </font>
    <font>
      <sz val="11"/>
      <color rgb="FFFFFFFF"/>
      <name val="Calibri"/>
      <family val="2"/>
      <scheme val="minor"/>
    </font>
    <font>
      <sz val="10"/>
      <color theme="1"/>
      <name val="Calibri"/>
      <family val="2"/>
      <scheme val="minor"/>
    </font>
    <font>
      <sz val="11"/>
      <color theme="0"/>
      <name val="Calibri"/>
      <family val="2"/>
      <scheme val="minor"/>
    </font>
    <font>
      <sz val="11"/>
      <color theme="1"/>
      <name val="Calibri"/>
      <family val="2"/>
      <scheme val="minor"/>
    </font>
    <font>
      <b/>
      <sz val="11"/>
      <color theme="0"/>
      <name val="Calibri"/>
      <family val="2"/>
      <scheme val="minor"/>
    </font>
    <font>
      <b/>
      <sz val="12"/>
      <color theme="3" tint="0.39997558519241921"/>
      <name val="Calibri"/>
      <family val="2"/>
      <scheme val="minor"/>
    </font>
    <font>
      <i/>
      <sz val="11"/>
      <color theme="3"/>
      <name val="Calibri"/>
      <family val="2"/>
      <scheme val="minor"/>
    </font>
    <font>
      <i/>
      <sz val="11"/>
      <color theme="0" tint="-0.499984740745262"/>
      <name val="Calibri"/>
      <family val="2"/>
      <scheme val="minor"/>
    </font>
    <font>
      <sz val="9"/>
      <color theme="1"/>
      <name val="Calibri"/>
      <family val="2"/>
      <scheme val="minor"/>
    </font>
    <font>
      <sz val="11"/>
      <color rgb="FFC00000"/>
      <name val="Calibri"/>
      <family val="2"/>
      <scheme val="minor"/>
    </font>
    <font>
      <sz val="11"/>
      <color theme="0" tint="-4.9989318521683403E-2"/>
      <name val="Calibri"/>
      <family val="2"/>
      <scheme val="minor"/>
    </font>
    <font>
      <b/>
      <i/>
      <sz val="11"/>
      <color theme="1"/>
      <name val="Calibri"/>
      <family val="2"/>
      <scheme val="minor"/>
    </font>
    <font>
      <i/>
      <sz val="8"/>
      <color theme="1"/>
      <name val="Calibri"/>
      <family val="2"/>
      <scheme val="minor"/>
    </font>
    <font>
      <b/>
      <sz val="8"/>
      <color theme="1"/>
      <name val="Calibri"/>
      <family val="2"/>
      <scheme val="minor"/>
    </font>
    <font>
      <sz val="11"/>
      <name val="Calibri"/>
      <family val="2"/>
      <scheme val="minor"/>
    </font>
    <font>
      <b/>
      <sz val="16"/>
      <name val="Calibri"/>
      <family val="2"/>
      <scheme val="minor"/>
    </font>
    <font>
      <b/>
      <sz val="14"/>
      <name val="Calibri"/>
      <family val="2"/>
      <scheme val="minor"/>
    </font>
    <font>
      <b/>
      <sz val="7"/>
      <name val="Times New Roman"/>
      <family val="1"/>
    </font>
    <font>
      <b/>
      <i/>
      <u/>
      <sz val="11"/>
      <color theme="1"/>
      <name val="Calibri"/>
      <family val="2"/>
      <scheme val="minor"/>
    </font>
    <font>
      <b/>
      <sz val="14"/>
      <name val="Times New Roman"/>
      <family val="1"/>
    </font>
    <font>
      <b/>
      <sz val="11"/>
      <color rgb="FFFF0000"/>
      <name val="Calibri"/>
      <family val="2"/>
      <scheme val="minor"/>
    </font>
    <font>
      <vertAlign val="subscript"/>
      <sz val="10"/>
      <color theme="1"/>
      <name val="Calibri"/>
      <family val="2"/>
      <scheme val="minor"/>
    </font>
    <font>
      <vertAlign val="subscript"/>
      <sz val="11"/>
      <color theme="1"/>
      <name val="Calibri"/>
      <family val="2"/>
      <scheme val="minor"/>
    </font>
    <font>
      <b/>
      <sz val="14"/>
      <color theme="1"/>
      <name val="Calibri"/>
      <family val="2"/>
      <scheme val="minor"/>
    </font>
    <font>
      <b/>
      <sz val="14"/>
      <color theme="1"/>
      <name val="Times New Roman"/>
      <family val="1"/>
    </font>
    <font>
      <b/>
      <sz val="12"/>
      <color theme="1"/>
      <name val="Calibri"/>
      <family val="2"/>
      <scheme val="minor"/>
    </font>
  </fonts>
  <fills count="16">
    <fill>
      <patternFill patternType="none"/>
    </fill>
    <fill>
      <patternFill patternType="gray125"/>
    </fill>
    <fill>
      <patternFill patternType="solid">
        <fgColor theme="0" tint="-4.9989318521683403E-2"/>
        <bgColor indexed="64"/>
      </patternFill>
    </fill>
    <fill>
      <patternFill patternType="solid">
        <fgColor theme="8" tint="0.79998168889431442"/>
        <bgColor indexed="64"/>
      </patternFill>
    </fill>
    <fill>
      <patternFill patternType="solid">
        <fgColor theme="0"/>
        <bgColor indexed="64"/>
      </patternFill>
    </fill>
    <fill>
      <patternFill patternType="solid">
        <fgColor theme="0" tint="-0.499984740745262"/>
        <bgColor indexed="64"/>
      </patternFill>
    </fill>
    <fill>
      <patternFill patternType="solid">
        <fgColor rgb="FF00B050"/>
        <bgColor indexed="64"/>
      </patternFill>
    </fill>
    <fill>
      <patternFill patternType="solid">
        <fgColor theme="2" tint="-0.249977111117893"/>
        <bgColor indexed="64"/>
      </patternFill>
    </fill>
    <fill>
      <patternFill patternType="solid">
        <fgColor theme="3" tint="0.59999389629810485"/>
        <bgColor indexed="64"/>
      </patternFill>
    </fill>
    <fill>
      <patternFill patternType="solid">
        <fgColor theme="4"/>
        <bgColor indexed="64"/>
      </patternFill>
    </fill>
    <fill>
      <patternFill patternType="solid">
        <fgColor theme="4" tint="-0.499984740745262"/>
        <bgColor indexed="64"/>
      </patternFill>
    </fill>
    <fill>
      <patternFill patternType="solid">
        <fgColor theme="9" tint="-0.249977111117893"/>
        <bgColor indexed="64"/>
      </patternFill>
    </fill>
    <fill>
      <patternFill patternType="solid">
        <fgColor rgb="FFFFC000"/>
        <bgColor indexed="64"/>
      </patternFill>
    </fill>
    <fill>
      <patternFill patternType="gray125">
        <bgColor theme="0" tint="-4.9989318521683403E-2"/>
      </patternFill>
    </fill>
    <fill>
      <patternFill patternType="solid">
        <fgColor rgb="FFFFFFCC"/>
        <bgColor indexed="64"/>
      </patternFill>
    </fill>
    <fill>
      <patternFill patternType="solid">
        <fgColor theme="6" tint="-0.249977111117893"/>
        <bgColor indexed="64"/>
      </patternFill>
    </fill>
  </fills>
  <borders count="48">
    <border>
      <left/>
      <right/>
      <top/>
      <bottom/>
      <diagonal/>
    </border>
    <border>
      <left/>
      <right style="dashed">
        <color indexed="64"/>
      </right>
      <top style="dotted">
        <color indexed="64"/>
      </top>
      <bottom style="dotted">
        <color indexed="64"/>
      </bottom>
      <diagonal/>
    </border>
    <border>
      <left/>
      <right/>
      <top/>
      <bottom style="dashed">
        <color indexed="64"/>
      </bottom>
      <diagonal/>
    </border>
    <border>
      <left/>
      <right style="dashed">
        <color indexed="64"/>
      </right>
      <top/>
      <bottom style="dotted">
        <color indexed="64"/>
      </bottom>
      <diagonal/>
    </border>
    <border>
      <left style="medium">
        <color indexed="64"/>
      </left>
      <right/>
      <top style="medium">
        <color indexed="64"/>
      </top>
      <bottom style="medium">
        <color indexed="64"/>
      </bottom>
      <diagonal/>
    </border>
    <border>
      <left/>
      <right style="medium">
        <color indexed="64"/>
      </right>
      <top/>
      <bottom/>
      <diagonal/>
    </border>
    <border>
      <left style="dashed">
        <color indexed="64"/>
      </left>
      <right/>
      <top style="dashed">
        <color indexed="64"/>
      </top>
      <bottom style="dashed">
        <color indexed="64"/>
      </bottom>
      <diagonal/>
    </border>
    <border>
      <left/>
      <right style="dashed">
        <color indexed="64"/>
      </right>
      <top style="dashed">
        <color indexed="64"/>
      </top>
      <bottom style="dashed">
        <color indexed="64"/>
      </bottom>
      <diagonal/>
    </border>
    <border>
      <left style="medium">
        <color indexed="64"/>
      </left>
      <right style="medium">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dashed">
        <color indexed="64"/>
      </left>
      <right/>
      <top style="dashed">
        <color indexed="64"/>
      </top>
      <bottom/>
      <diagonal/>
    </border>
    <border>
      <left style="dashed">
        <color indexed="64"/>
      </left>
      <right style="dashed">
        <color indexed="64"/>
      </right>
      <top/>
      <bottom style="dashed">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theme="1"/>
      </left>
      <right style="thin">
        <color theme="1"/>
      </right>
      <top/>
      <bottom/>
      <diagonal/>
    </border>
    <border>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dotted">
        <color indexed="64"/>
      </left>
      <right style="dotted">
        <color indexed="64"/>
      </right>
      <top style="dotted">
        <color indexed="64"/>
      </top>
      <bottom style="dotted">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dashed">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dotted">
        <color indexed="64"/>
      </bottom>
      <diagonal/>
    </border>
    <border>
      <left style="medium">
        <color indexed="64"/>
      </left>
      <right style="medium">
        <color indexed="64"/>
      </right>
      <top/>
      <bottom style="dotted">
        <color indexed="64"/>
      </bottom>
      <diagonal/>
    </border>
    <border>
      <left style="dotted">
        <color indexed="64"/>
      </left>
      <right style="dashed">
        <color indexed="64"/>
      </right>
      <top/>
      <bottom style="dotted">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xf numFmtId="0" fontId="3" fillId="0" borderId="0" applyNumberFormat="0" applyFill="0" applyBorder="0" applyAlignment="0" applyProtection="0"/>
    <xf numFmtId="9" fontId="12" fillId="0" borderId="0" applyFont="0" applyFill="0" applyBorder="0" applyAlignment="0" applyProtection="0"/>
    <xf numFmtId="0" fontId="12" fillId="3" borderId="1">
      <alignment vertical="center" wrapText="1"/>
      <protection locked="0"/>
    </xf>
  </cellStyleXfs>
  <cellXfs count="190">
    <xf numFmtId="0" fontId="0" fillId="0" borderId="0" xfId="0"/>
    <xf numFmtId="0" fontId="2" fillId="2" borderId="0" xfId="0" applyFont="1" applyFill="1" applyAlignment="1">
      <alignment vertical="center"/>
    </xf>
    <xf numFmtId="0" fontId="0" fillId="2" borderId="0" xfId="0" applyFill="1"/>
    <xf numFmtId="0" fontId="0" fillId="2" borderId="0" xfId="0" applyFill="1" applyAlignment="1">
      <alignment vertical="center"/>
    </xf>
    <xf numFmtId="0" fontId="1" fillId="2" borderId="0" xfId="0" applyFont="1" applyFill="1" applyAlignment="1">
      <alignment vertical="center"/>
    </xf>
    <xf numFmtId="0" fontId="1" fillId="2" borderId="0" xfId="0" applyFont="1" applyFill="1"/>
    <xf numFmtId="0" fontId="7" fillId="2" borderId="0" xfId="0" applyFont="1" applyFill="1" applyAlignment="1">
      <alignment vertical="center"/>
    </xf>
    <xf numFmtId="0" fontId="6" fillId="2" borderId="0" xfId="0" applyFont="1" applyFill="1" applyAlignment="1">
      <alignment horizontal="justify" vertical="center"/>
    </xf>
    <xf numFmtId="0" fontId="6" fillId="2" borderId="0" xfId="0" applyFont="1" applyFill="1" applyAlignment="1">
      <alignment vertical="center"/>
    </xf>
    <xf numFmtId="0" fontId="1" fillId="2" borderId="8" xfId="0" applyFont="1" applyFill="1" applyBorder="1" applyAlignment="1">
      <alignment horizontal="center" vertical="center" wrapText="1"/>
    </xf>
    <xf numFmtId="0" fontId="0" fillId="2" borderId="0" xfId="0" applyFill="1" applyAlignment="1">
      <alignment horizontal="center"/>
    </xf>
    <xf numFmtId="0" fontId="0" fillId="4" borderId="9" xfId="0" applyFill="1" applyBorder="1" applyAlignment="1">
      <alignment vertical="center" wrapText="1"/>
    </xf>
    <xf numFmtId="0" fontId="0" fillId="0" borderId="9" xfId="0" applyBorder="1" applyAlignment="1">
      <alignment vertical="center" wrapText="1"/>
    </xf>
    <xf numFmtId="0" fontId="0" fillId="2" borderId="5" xfId="0" applyFill="1" applyBorder="1"/>
    <xf numFmtId="0" fontId="0" fillId="0" borderId="11" xfId="0" applyBorder="1" applyAlignment="1">
      <alignment vertical="center" wrapText="1"/>
    </xf>
    <xf numFmtId="0" fontId="0" fillId="4" borderId="14" xfId="0" applyFill="1" applyBorder="1"/>
    <xf numFmtId="0" fontId="0" fillId="4" borderId="16" xfId="0" applyFill="1" applyBorder="1"/>
    <xf numFmtId="0" fontId="1" fillId="2" borderId="0" xfId="0" applyFont="1" applyFill="1" applyBorder="1" applyAlignment="1">
      <alignment horizontal="left" vertical="center" wrapText="1"/>
    </xf>
    <xf numFmtId="0" fontId="1" fillId="2" borderId="0" xfId="0" applyFont="1" applyFill="1" applyBorder="1" applyAlignment="1">
      <alignment vertical="center" wrapText="1"/>
    </xf>
    <xf numFmtId="0" fontId="12" fillId="3" borderId="1" xfId="3">
      <alignment vertical="center" wrapText="1"/>
      <protection locked="0"/>
    </xf>
    <xf numFmtId="0" fontId="13" fillId="6" borderId="9" xfId="0" applyFont="1" applyFill="1" applyBorder="1" applyAlignment="1">
      <alignment vertical="center"/>
    </xf>
    <xf numFmtId="0" fontId="0" fillId="2" borderId="12" xfId="0" applyFill="1" applyBorder="1"/>
    <xf numFmtId="0" fontId="0" fillId="2" borderId="0" xfId="0" applyFill="1" applyBorder="1"/>
    <xf numFmtId="0" fontId="3" fillId="2" borderId="0" xfId="1" applyFill="1" applyAlignment="1">
      <alignment vertical="center"/>
    </xf>
    <xf numFmtId="0" fontId="14" fillId="2" borderId="0" xfId="0" applyFont="1" applyFill="1" applyAlignment="1">
      <alignment horizontal="left" vertical="top"/>
    </xf>
    <xf numFmtId="0" fontId="0" fillId="0" borderId="14" xfId="0" applyFill="1" applyBorder="1"/>
    <xf numFmtId="0" fontId="0" fillId="0" borderId="15" xfId="0" applyFill="1" applyBorder="1"/>
    <xf numFmtId="0" fontId="0" fillId="0" borderId="16" xfId="0" applyFill="1" applyBorder="1"/>
    <xf numFmtId="0" fontId="6" fillId="2" borderId="0" xfId="0" applyFont="1" applyFill="1" applyAlignment="1">
      <alignment horizontal="left" vertical="top"/>
    </xf>
    <xf numFmtId="0" fontId="0" fillId="2" borderId="0" xfId="0" applyFill="1" applyAlignment="1">
      <alignment horizontal="center" vertical="center"/>
    </xf>
    <xf numFmtId="2" fontId="18" fillId="2" borderId="0" xfId="0" applyNumberFormat="1" applyFont="1" applyFill="1"/>
    <xf numFmtId="0" fontId="15" fillId="2" borderId="0" xfId="0" applyFont="1" applyFill="1" applyBorder="1" applyAlignment="1">
      <alignment horizontal="center" vertical="center" wrapText="1"/>
    </xf>
    <xf numFmtId="14" fontId="0" fillId="2" borderId="0" xfId="0" applyNumberFormat="1" applyFill="1" applyAlignment="1">
      <alignment horizontal="center" vertical="center"/>
    </xf>
    <xf numFmtId="17" fontId="1" fillId="2" borderId="0" xfId="0" applyNumberFormat="1" applyFont="1" applyFill="1" applyAlignment="1">
      <alignment horizontal="center"/>
    </xf>
    <xf numFmtId="2" fontId="19" fillId="2" borderId="0" xfId="0" applyNumberFormat="1" applyFont="1" applyFill="1"/>
    <xf numFmtId="17" fontId="0" fillId="3" borderId="9" xfId="0" applyNumberFormat="1" applyFill="1" applyBorder="1" applyAlignment="1">
      <alignment horizontal="center" vertical="center"/>
    </xf>
    <xf numFmtId="17" fontId="0" fillId="4" borderId="25" xfId="0" applyNumberFormat="1" applyFill="1" applyBorder="1" applyAlignment="1">
      <alignment horizontal="center" vertical="center"/>
    </xf>
    <xf numFmtId="0" fontId="16" fillId="0" borderId="9" xfId="0" applyFont="1" applyBorder="1" applyAlignment="1">
      <alignment vertical="center" wrapText="1"/>
    </xf>
    <xf numFmtId="0" fontId="1" fillId="2" borderId="0" xfId="0" applyFont="1" applyFill="1" applyAlignment="1">
      <alignment horizontal="left" vertical="center" wrapText="1"/>
    </xf>
    <xf numFmtId="164" fontId="11" fillId="6" borderId="12" xfId="0" applyNumberFormat="1" applyFont="1" applyFill="1" applyBorder="1" applyAlignment="1">
      <alignment horizontal="center" vertical="center"/>
    </xf>
    <xf numFmtId="17" fontId="0" fillId="12" borderId="12" xfId="0" applyNumberFormat="1" applyFill="1" applyBorder="1"/>
    <xf numFmtId="0" fontId="0" fillId="2" borderId="12" xfId="0" applyFill="1" applyBorder="1" applyAlignment="1">
      <alignment horizontal="center"/>
    </xf>
    <xf numFmtId="0" fontId="0" fillId="2" borderId="27" xfId="0" applyFill="1" applyBorder="1"/>
    <xf numFmtId="14" fontId="0" fillId="2" borderId="12" xfId="0" applyNumberFormat="1" applyFill="1" applyBorder="1"/>
    <xf numFmtId="0" fontId="0" fillId="2" borderId="13" xfId="0" applyFill="1" applyBorder="1"/>
    <xf numFmtId="0" fontId="0" fillId="2" borderId="30" xfId="0" applyFill="1" applyBorder="1"/>
    <xf numFmtId="0" fontId="0" fillId="2" borderId="31" xfId="0" applyFill="1" applyBorder="1"/>
    <xf numFmtId="0" fontId="0" fillId="2" borderId="26" xfId="0" applyFill="1" applyBorder="1"/>
    <xf numFmtId="0" fontId="0" fillId="2" borderId="32" xfId="0" applyFill="1" applyBorder="1"/>
    <xf numFmtId="0" fontId="0" fillId="2" borderId="29" xfId="0" applyFill="1" applyBorder="1"/>
    <xf numFmtId="0" fontId="23" fillId="2" borderId="0" xfId="0" applyFont="1" applyFill="1" applyBorder="1" applyAlignment="1">
      <alignment vertical="center" wrapText="1"/>
    </xf>
    <xf numFmtId="0" fontId="0" fillId="0" borderId="12" xfId="0" applyFill="1" applyBorder="1"/>
    <xf numFmtId="17" fontId="0" fillId="3" borderId="11" xfId="0" applyNumberFormat="1" applyFill="1" applyBorder="1" applyAlignment="1">
      <alignment horizontal="center" vertical="center"/>
    </xf>
    <xf numFmtId="0" fontId="0" fillId="2" borderId="28" xfId="0" applyFill="1" applyBorder="1"/>
    <xf numFmtId="14" fontId="0" fillId="14" borderId="34" xfId="0" applyNumberFormat="1" applyFill="1" applyBorder="1"/>
    <xf numFmtId="0" fontId="0" fillId="7" borderId="30" xfId="0" applyFill="1" applyBorder="1" applyAlignment="1">
      <alignment horizontal="center"/>
    </xf>
    <xf numFmtId="17" fontId="0" fillId="2" borderId="0" xfId="0" applyNumberFormat="1" applyFill="1" applyBorder="1"/>
    <xf numFmtId="0" fontId="0" fillId="8" borderId="30" xfId="0" applyFill="1" applyBorder="1" applyAlignment="1">
      <alignment horizontal="center"/>
    </xf>
    <xf numFmtId="0" fontId="0" fillId="9" borderId="30" xfId="0" applyFill="1" applyBorder="1" applyAlignment="1">
      <alignment horizontal="center"/>
    </xf>
    <xf numFmtId="0" fontId="0" fillId="10" borderId="30" xfId="0" applyFill="1" applyBorder="1" applyAlignment="1">
      <alignment horizontal="center"/>
    </xf>
    <xf numFmtId="0" fontId="0" fillId="11" borderId="30" xfId="0" applyFill="1" applyBorder="1" applyAlignment="1">
      <alignment horizontal="center"/>
    </xf>
    <xf numFmtId="0" fontId="0" fillId="13" borderId="0" xfId="0" applyFill="1" applyBorder="1"/>
    <xf numFmtId="0" fontId="0" fillId="2" borderId="35" xfId="0" applyFill="1" applyBorder="1"/>
    <xf numFmtId="0" fontId="0" fillId="14" borderId="36" xfId="0" applyFill="1" applyBorder="1"/>
    <xf numFmtId="17" fontId="0" fillId="2" borderId="0" xfId="0" applyNumberFormat="1" applyFont="1" applyFill="1" applyBorder="1"/>
    <xf numFmtId="0" fontId="0" fillId="4" borderId="17" xfId="0" applyFont="1" applyFill="1" applyBorder="1" applyAlignment="1" applyProtection="1">
      <alignment horizontal="center"/>
      <protection hidden="1"/>
    </xf>
    <xf numFmtId="0" fontId="0" fillId="4" borderId="0" xfId="0" applyFont="1" applyFill="1" applyBorder="1" applyAlignment="1" applyProtection="1">
      <alignment horizontal="center"/>
      <protection hidden="1"/>
    </xf>
    <xf numFmtId="0" fontId="21" fillId="2" borderId="0" xfId="0" applyFont="1" applyFill="1" applyBorder="1" applyAlignment="1" applyProtection="1">
      <alignment horizontal="right"/>
      <protection hidden="1"/>
    </xf>
    <xf numFmtId="0" fontId="0" fillId="4" borderId="17" xfId="0" applyFill="1" applyBorder="1" applyProtection="1">
      <protection hidden="1"/>
    </xf>
    <xf numFmtId="0" fontId="0" fillId="4" borderId="0" xfId="0" applyFill="1" applyBorder="1" applyProtection="1">
      <protection hidden="1"/>
    </xf>
    <xf numFmtId="0" fontId="22" fillId="2" borderId="0" xfId="0" applyFont="1" applyFill="1" applyBorder="1" applyAlignment="1" applyProtection="1">
      <alignment horizontal="right"/>
      <protection hidden="1"/>
    </xf>
    <xf numFmtId="0" fontId="1" fillId="2" borderId="28" xfId="0" applyFont="1" applyFill="1" applyBorder="1" applyProtection="1">
      <protection hidden="1"/>
    </xf>
    <xf numFmtId="0" fontId="6" fillId="2" borderId="13" xfId="0" applyFont="1" applyFill="1" applyBorder="1" applyAlignment="1" applyProtection="1">
      <alignment vertical="center"/>
      <protection hidden="1"/>
    </xf>
    <xf numFmtId="0" fontId="0" fillId="2" borderId="13" xfId="0" applyFill="1" applyBorder="1" applyProtection="1">
      <protection hidden="1"/>
    </xf>
    <xf numFmtId="0" fontId="0" fillId="2" borderId="29" xfId="0" applyFill="1" applyBorder="1" applyProtection="1">
      <protection hidden="1"/>
    </xf>
    <xf numFmtId="0" fontId="1" fillId="2" borderId="30" xfId="0" applyFont="1" applyFill="1" applyBorder="1" applyProtection="1">
      <protection hidden="1"/>
    </xf>
    <xf numFmtId="0" fontId="14" fillId="2" borderId="0" xfId="0" applyFont="1" applyFill="1" applyBorder="1" applyAlignment="1" applyProtection="1">
      <alignment vertical="center"/>
      <protection hidden="1"/>
    </xf>
    <xf numFmtId="0" fontId="17" fillId="2" borderId="5" xfId="0" applyFont="1" applyFill="1" applyBorder="1" applyAlignment="1" applyProtection="1">
      <alignment horizontal="center" textRotation="90"/>
      <protection hidden="1"/>
    </xf>
    <xf numFmtId="0" fontId="0" fillId="2" borderId="0" xfId="0" applyFill="1" applyBorder="1" applyProtection="1">
      <protection hidden="1"/>
    </xf>
    <xf numFmtId="2" fontId="18" fillId="2" borderId="30" xfId="0" applyNumberFormat="1" applyFont="1" applyFill="1" applyBorder="1" applyProtection="1">
      <protection hidden="1"/>
    </xf>
    <xf numFmtId="0" fontId="0" fillId="2" borderId="5" xfId="0" applyFont="1" applyFill="1" applyBorder="1" applyAlignment="1" applyProtection="1">
      <alignment horizontal="center"/>
      <protection hidden="1"/>
    </xf>
    <xf numFmtId="2" fontId="19" fillId="2" borderId="30" xfId="0" applyNumberFormat="1" applyFont="1" applyFill="1" applyBorder="1" applyProtection="1">
      <protection hidden="1"/>
    </xf>
    <xf numFmtId="0" fontId="0" fillId="2" borderId="30" xfId="0" applyFill="1" applyBorder="1" applyAlignment="1" applyProtection="1">
      <alignment horizontal="center" vertical="center"/>
      <protection hidden="1"/>
    </xf>
    <xf numFmtId="0" fontId="0" fillId="2" borderId="30" xfId="0" applyFill="1" applyBorder="1" applyProtection="1">
      <protection hidden="1"/>
    </xf>
    <xf numFmtId="0" fontId="0" fillId="2" borderId="5" xfId="0" applyFill="1" applyBorder="1" applyProtection="1">
      <protection hidden="1"/>
    </xf>
    <xf numFmtId="0" fontId="0" fillId="7" borderId="0" xfId="0" applyFill="1" applyBorder="1" applyProtection="1">
      <protection hidden="1"/>
    </xf>
    <xf numFmtId="0" fontId="0" fillId="2" borderId="0" xfId="0" applyFill="1" applyBorder="1" applyAlignment="1" applyProtection="1">
      <alignment horizontal="right"/>
      <protection hidden="1"/>
    </xf>
    <xf numFmtId="0" fontId="0" fillId="8" borderId="0" xfId="0" applyFill="1" applyBorder="1" applyProtection="1">
      <protection hidden="1"/>
    </xf>
    <xf numFmtId="0" fontId="0" fillId="9" borderId="0" xfId="0" applyFill="1" applyBorder="1" applyProtection="1">
      <protection hidden="1"/>
    </xf>
    <xf numFmtId="0" fontId="0" fillId="2" borderId="0" xfId="0" applyFill="1" applyProtection="1">
      <protection hidden="1"/>
    </xf>
    <xf numFmtId="0" fontId="0" fillId="10" borderId="0" xfId="0" applyFill="1" applyBorder="1" applyProtection="1">
      <protection hidden="1"/>
    </xf>
    <xf numFmtId="0" fontId="0" fillId="11" borderId="0" xfId="0" applyFill="1" applyBorder="1" applyProtection="1">
      <protection hidden="1"/>
    </xf>
    <xf numFmtId="0" fontId="0" fillId="2" borderId="31" xfId="0" applyFill="1" applyBorder="1" applyProtection="1">
      <protection hidden="1"/>
    </xf>
    <xf numFmtId="0" fontId="0" fillId="2" borderId="26" xfId="0" applyFill="1" applyBorder="1" applyProtection="1">
      <protection hidden="1"/>
    </xf>
    <xf numFmtId="0" fontId="0" fillId="2" borderId="32" xfId="0" applyFill="1" applyBorder="1" applyProtection="1">
      <protection hidden="1"/>
    </xf>
    <xf numFmtId="17" fontId="23" fillId="2" borderId="33" xfId="0" applyNumberFormat="1" applyFont="1" applyFill="1" applyBorder="1" applyAlignment="1" applyProtection="1">
      <alignment horizontal="center" vertical="center"/>
      <protection hidden="1"/>
    </xf>
    <xf numFmtId="17" fontId="0" fillId="3" borderId="9" xfId="0" applyNumberFormat="1" applyFill="1" applyBorder="1" applyAlignment="1" applyProtection="1">
      <alignment horizontal="center" vertical="center"/>
      <protection locked="0"/>
    </xf>
    <xf numFmtId="0" fontId="0" fillId="3" borderId="1" xfId="3" applyFont="1">
      <alignment vertical="center" wrapText="1"/>
      <protection locked="0"/>
    </xf>
    <xf numFmtId="0" fontId="19" fillId="2" borderId="0" xfId="0" applyFont="1" applyFill="1"/>
    <xf numFmtId="0" fontId="24" fillId="2" borderId="0" xfId="0" applyFont="1" applyFill="1" applyAlignment="1">
      <alignment vertical="center"/>
    </xf>
    <xf numFmtId="0" fontId="25" fillId="2" borderId="0" xfId="0" applyFont="1" applyFill="1" applyAlignment="1">
      <alignment horizontal="left" vertical="center"/>
    </xf>
    <xf numFmtId="0" fontId="20" fillId="2" borderId="0" xfId="0" applyFont="1" applyFill="1" applyAlignment="1">
      <alignment vertical="center"/>
    </xf>
    <xf numFmtId="0" fontId="1" fillId="2" borderId="0" xfId="0" applyFont="1" applyFill="1" applyAlignment="1">
      <alignment wrapText="1"/>
    </xf>
    <xf numFmtId="0" fontId="0" fillId="0" borderId="9" xfId="0" applyFont="1" applyBorder="1" applyAlignment="1">
      <alignment horizontal="left" vertical="center" wrapText="1"/>
    </xf>
    <xf numFmtId="0" fontId="13" fillId="6" borderId="6" xfId="0" applyFont="1" applyFill="1" applyBorder="1" applyAlignment="1">
      <alignment horizontal="center" vertical="center"/>
    </xf>
    <xf numFmtId="0" fontId="12" fillId="3" borderId="3" xfId="3" applyBorder="1">
      <alignment vertical="center" wrapText="1"/>
      <protection locked="0"/>
    </xf>
    <xf numFmtId="9" fontId="0" fillId="3" borderId="1" xfId="2" applyFont="1" applyFill="1" applyBorder="1" applyAlignment="1" applyProtection="1">
      <alignment vertical="center" wrapText="1"/>
      <protection locked="0"/>
    </xf>
    <xf numFmtId="0" fontId="0" fillId="2" borderId="37" xfId="0" applyFill="1" applyBorder="1"/>
    <xf numFmtId="0" fontId="9" fillId="15" borderId="38" xfId="0" applyFont="1" applyFill="1" applyBorder="1" applyAlignment="1">
      <alignment vertical="center" wrapText="1"/>
    </xf>
    <xf numFmtId="0" fontId="8" fillId="5" borderId="39" xfId="0" applyFont="1" applyFill="1" applyBorder="1" applyAlignment="1">
      <alignment horizontal="right" vertical="center" wrapText="1"/>
    </xf>
    <xf numFmtId="0" fontId="0" fillId="0" borderId="40" xfId="0" applyBorder="1" applyAlignment="1">
      <alignment horizontal="left" vertical="center" wrapText="1" indent="2"/>
    </xf>
    <xf numFmtId="0" fontId="0" fillId="0" borderId="41" xfId="0" applyBorder="1" applyAlignment="1">
      <alignment horizontal="left" vertical="center" wrapText="1" indent="2"/>
    </xf>
    <xf numFmtId="0" fontId="1" fillId="2" borderId="4" xfId="0" applyFont="1" applyFill="1" applyBorder="1" applyAlignment="1">
      <alignment horizontal="left" vertical="center" wrapText="1" indent="2"/>
    </xf>
    <xf numFmtId="0" fontId="0" fillId="2" borderId="31" xfId="0" applyFill="1" applyBorder="1" applyAlignment="1">
      <alignment vertical="center" wrapText="1"/>
    </xf>
    <xf numFmtId="3" fontId="10" fillId="2" borderId="8" xfId="0" applyNumberFormat="1" applyFont="1" applyFill="1" applyBorder="1" applyAlignment="1">
      <alignment horizontal="right" vertical="center" wrapText="1"/>
    </xf>
    <xf numFmtId="0" fontId="9" fillId="15" borderId="28" xfId="0" applyFont="1" applyFill="1" applyBorder="1" applyAlignment="1">
      <alignment vertical="center" wrapText="1"/>
    </xf>
    <xf numFmtId="0" fontId="9" fillId="15" borderId="31" xfId="0" applyFont="1" applyFill="1" applyBorder="1" applyAlignment="1">
      <alignment horizontal="center" vertical="center" wrapText="1"/>
    </xf>
    <xf numFmtId="3" fontId="0" fillId="3" borderId="43" xfId="0" applyNumberFormat="1" applyFill="1" applyBorder="1" applyAlignment="1" applyProtection="1">
      <alignment horizontal="right" vertical="center" wrapText="1"/>
      <protection locked="0"/>
    </xf>
    <xf numFmtId="3" fontId="10" fillId="2" borderId="4" xfId="0" applyNumberFormat="1" applyFont="1" applyFill="1" applyBorder="1" applyAlignment="1">
      <alignment horizontal="right" vertical="center" wrapText="1"/>
    </xf>
    <xf numFmtId="0" fontId="9" fillId="15" borderId="39" xfId="0" applyFont="1" applyFill="1" applyBorder="1" applyAlignment="1">
      <alignment horizontal="center" vertical="center" wrapText="1"/>
    </xf>
    <xf numFmtId="3" fontId="0" fillId="3" borderId="44" xfId="0" applyNumberFormat="1" applyFill="1" applyBorder="1" applyAlignment="1" applyProtection="1">
      <alignment horizontal="right" vertical="center" wrapText="1"/>
      <protection locked="0"/>
    </xf>
    <xf numFmtId="0" fontId="1" fillId="2" borderId="0" xfId="0" applyFont="1" applyFill="1" applyBorder="1" applyAlignment="1">
      <alignment vertical="center"/>
    </xf>
    <xf numFmtId="0" fontId="0" fillId="2" borderId="0" xfId="0" applyFont="1" applyFill="1"/>
    <xf numFmtId="0" fontId="25" fillId="2" borderId="0" xfId="0" applyFont="1" applyFill="1" applyBorder="1" applyAlignment="1">
      <alignment horizontal="left" vertical="center" wrapText="1"/>
    </xf>
    <xf numFmtId="0" fontId="0" fillId="2" borderId="0" xfId="0" applyFill="1" applyAlignment="1">
      <alignment wrapText="1"/>
    </xf>
    <xf numFmtId="0" fontId="12" fillId="3" borderId="45" xfId="3" applyBorder="1">
      <alignment vertical="center" wrapText="1"/>
      <protection locked="0"/>
    </xf>
    <xf numFmtId="0" fontId="0" fillId="2" borderId="0" xfId="0" applyFill="1" applyAlignment="1">
      <alignment horizontal="center" wrapText="1"/>
    </xf>
    <xf numFmtId="0" fontId="0" fillId="2" borderId="0" xfId="0" applyFill="1" applyAlignment="1">
      <alignment horizontal="left" wrapText="1"/>
    </xf>
    <xf numFmtId="0" fontId="0" fillId="2" borderId="0" xfId="0" applyFill="1" applyAlignment="1">
      <alignment horizontal="left" wrapText="1"/>
    </xf>
    <xf numFmtId="0" fontId="25" fillId="2" borderId="0" xfId="0" applyFont="1" applyFill="1" applyBorder="1" applyAlignment="1">
      <alignment horizontal="left" vertical="center"/>
    </xf>
    <xf numFmtId="0" fontId="0" fillId="2" borderId="0" xfId="0" applyFill="1" applyAlignment="1">
      <alignment horizontal="left" wrapText="1"/>
    </xf>
    <xf numFmtId="0" fontId="0" fillId="0" borderId="9" xfId="0" applyFont="1" applyFill="1" applyBorder="1" applyAlignment="1">
      <alignment horizontal="left" vertical="center" wrapText="1"/>
    </xf>
    <xf numFmtId="0" fontId="0" fillId="4" borderId="9" xfId="0" applyFont="1" applyFill="1" applyBorder="1" applyAlignment="1">
      <alignment horizontal="left" vertical="center" wrapText="1"/>
    </xf>
    <xf numFmtId="0" fontId="0" fillId="4" borderId="42" xfId="0" applyFill="1" applyBorder="1" applyAlignment="1">
      <alignment horizontal="left" vertical="center" wrapText="1" indent="2"/>
    </xf>
    <xf numFmtId="0" fontId="1" fillId="4" borderId="9" xfId="0" applyFont="1" applyFill="1" applyBorder="1" applyAlignment="1">
      <alignment vertical="center" wrapText="1"/>
    </xf>
    <xf numFmtId="0" fontId="0" fillId="4" borderId="0" xfId="0" applyFill="1" applyAlignment="1">
      <alignment wrapText="1"/>
    </xf>
    <xf numFmtId="0" fontId="0" fillId="4" borderId="0" xfId="0" applyFill="1"/>
    <xf numFmtId="0" fontId="20" fillId="4" borderId="0" xfId="0" applyFont="1" applyFill="1" applyAlignment="1">
      <alignment wrapText="1"/>
    </xf>
    <xf numFmtId="0" fontId="0" fillId="2" borderId="0" xfId="0" applyFont="1" applyFill="1" applyAlignment="1">
      <alignment horizontal="center"/>
    </xf>
    <xf numFmtId="0" fontId="0" fillId="2" borderId="12" xfId="0" applyFont="1" applyFill="1" applyBorder="1"/>
    <xf numFmtId="0" fontId="34" fillId="2" borderId="0" xfId="0" applyFont="1" applyFill="1" applyAlignment="1">
      <alignment horizontal="left" vertical="top"/>
    </xf>
    <xf numFmtId="0" fontId="0" fillId="2" borderId="0" xfId="0" applyFont="1" applyFill="1" applyBorder="1"/>
    <xf numFmtId="0" fontId="0" fillId="3" borderId="1" xfId="3" applyFont="1" applyFill="1">
      <alignment vertical="center" wrapText="1"/>
      <protection locked="0"/>
    </xf>
    <xf numFmtId="0" fontId="0" fillId="2" borderId="0" xfId="3" applyFont="1" applyFill="1" applyBorder="1">
      <alignment vertical="center" wrapText="1"/>
      <protection locked="0"/>
    </xf>
    <xf numFmtId="0" fontId="0" fillId="2" borderId="8" xfId="0" applyFill="1" applyBorder="1"/>
    <xf numFmtId="0" fontId="1" fillId="2" borderId="0" xfId="0" applyFont="1" applyFill="1" applyBorder="1" applyAlignment="1">
      <alignment vertical="center" wrapText="1"/>
    </xf>
    <xf numFmtId="165" fontId="0" fillId="3" borderId="1" xfId="3" applyNumberFormat="1" applyFont="1">
      <alignment vertical="center" wrapText="1"/>
      <protection locked="0"/>
    </xf>
    <xf numFmtId="17" fontId="0" fillId="3" borderId="1" xfId="3" applyNumberFormat="1" applyFont="1">
      <alignment vertical="center" wrapText="1"/>
      <protection locked="0"/>
    </xf>
    <xf numFmtId="0" fontId="0" fillId="3" borderId="11" xfId="0" applyFont="1" applyFill="1" applyBorder="1" applyAlignment="1">
      <alignment horizontal="left" vertical="center" wrapText="1"/>
    </xf>
    <xf numFmtId="0" fontId="0" fillId="3" borderId="11" xfId="0" applyFont="1" applyFill="1" applyBorder="1" applyAlignment="1">
      <alignment horizontal="left" wrapText="1"/>
    </xf>
    <xf numFmtId="166" fontId="0" fillId="3" borderId="8" xfId="3" applyNumberFormat="1" applyFont="1" applyBorder="1">
      <alignment vertical="center" wrapText="1"/>
      <protection locked="0"/>
    </xf>
    <xf numFmtId="0" fontId="0" fillId="3" borderId="11" xfId="0" applyFill="1" applyBorder="1" applyAlignment="1">
      <alignment horizontal="left" vertical="center" wrapText="1"/>
    </xf>
    <xf numFmtId="0" fontId="0" fillId="3" borderId="9" xfId="0" applyFill="1" applyBorder="1" applyAlignment="1">
      <alignment horizontal="left" vertical="center" wrapText="1"/>
    </xf>
    <xf numFmtId="0" fontId="1" fillId="2" borderId="0" xfId="0" applyFont="1" applyFill="1" applyAlignment="1">
      <alignment vertical="center" wrapText="1"/>
    </xf>
    <xf numFmtId="0" fontId="1" fillId="2" borderId="2" xfId="0" applyFont="1" applyFill="1" applyBorder="1" applyAlignment="1">
      <alignment vertical="center" wrapText="1"/>
    </xf>
    <xf numFmtId="0" fontId="1" fillId="2" borderId="2" xfId="0" applyFont="1" applyFill="1" applyBorder="1" applyAlignment="1">
      <alignment vertical="top" wrapText="1"/>
    </xf>
    <xf numFmtId="0" fontId="1" fillId="2" borderId="0" xfId="0" applyFont="1" applyFill="1" applyAlignment="1">
      <alignment horizontal="left" vertical="center" wrapText="1"/>
    </xf>
    <xf numFmtId="0" fontId="25" fillId="2" borderId="0" xfId="0" applyFont="1" applyFill="1" applyAlignment="1">
      <alignment horizontal="left" vertical="top"/>
    </xf>
    <xf numFmtId="0" fontId="1" fillId="2" borderId="0" xfId="0" applyFont="1" applyFill="1" applyBorder="1" applyAlignment="1">
      <alignment vertical="center" wrapText="1"/>
    </xf>
    <xf numFmtId="0" fontId="32" fillId="2" borderId="0" xfId="0" applyFont="1" applyFill="1" applyAlignment="1">
      <alignment horizontal="left" vertical="center"/>
    </xf>
    <xf numFmtId="0" fontId="25" fillId="2" borderId="0" xfId="0" applyFont="1" applyFill="1" applyAlignment="1">
      <alignment horizontal="left" vertical="center"/>
    </xf>
    <xf numFmtId="0" fontId="3" fillId="2" borderId="0" xfId="1" applyFill="1" applyAlignment="1">
      <alignment horizontal="left" vertical="center"/>
    </xf>
    <xf numFmtId="0" fontId="0" fillId="2" borderId="0" xfId="0" applyFill="1" applyAlignment="1">
      <alignment horizontal="left" vertical="top" wrapText="1"/>
    </xf>
    <xf numFmtId="0" fontId="3" fillId="2" borderId="0" xfId="1" applyFill="1" applyAlignment="1">
      <alignment vertical="top" wrapText="1"/>
    </xf>
    <xf numFmtId="0" fontId="0" fillId="2" borderId="0" xfId="0" applyFill="1" applyAlignment="1">
      <alignment vertical="top" wrapText="1"/>
    </xf>
    <xf numFmtId="0" fontId="9" fillId="15" borderId="28" xfId="0" applyFont="1" applyFill="1" applyBorder="1" applyAlignment="1">
      <alignment horizontal="left" vertical="center" wrapText="1"/>
    </xf>
    <xf numFmtId="0" fontId="9" fillId="15" borderId="31" xfId="0" applyFont="1" applyFill="1" applyBorder="1" applyAlignment="1">
      <alignment horizontal="left" vertical="center" wrapText="1"/>
    </xf>
    <xf numFmtId="0" fontId="0" fillId="2" borderId="0" xfId="0" applyFill="1" applyAlignment="1">
      <alignment horizontal="left" vertical="center" wrapText="1"/>
    </xf>
    <xf numFmtId="17" fontId="17" fillId="2" borderId="0" xfId="0" applyNumberFormat="1" applyFont="1" applyFill="1" applyBorder="1" applyAlignment="1" applyProtection="1">
      <alignment horizontal="center" textRotation="90"/>
      <protection hidden="1"/>
    </xf>
    <xf numFmtId="0" fontId="19" fillId="2" borderId="0" xfId="0" applyFont="1" applyFill="1" applyAlignment="1">
      <alignment horizontal="center" vertical="center"/>
    </xf>
    <xf numFmtId="17" fontId="0" fillId="3" borderId="6" xfId="0" applyNumberFormat="1" applyFill="1" applyBorder="1" applyAlignment="1">
      <alignment horizontal="center" vertical="center"/>
    </xf>
    <xf numFmtId="17" fontId="0" fillId="3" borderId="7" xfId="0" applyNumberFormat="1" applyFill="1" applyBorder="1" applyAlignment="1">
      <alignment horizontal="center" vertical="center"/>
    </xf>
    <xf numFmtId="17" fontId="0" fillId="3" borderId="10" xfId="0" applyNumberFormat="1" applyFill="1" applyBorder="1" applyAlignment="1">
      <alignment horizontal="center" vertical="center"/>
    </xf>
    <xf numFmtId="0" fontId="17" fillId="0" borderId="18" xfId="0" applyFont="1" applyFill="1" applyBorder="1" applyAlignment="1">
      <alignment horizontal="left" vertical="top" wrapText="1"/>
    </xf>
    <xf numFmtId="0" fontId="17" fillId="0" borderId="17" xfId="0" applyFont="1" applyFill="1" applyBorder="1" applyAlignment="1">
      <alignment horizontal="left" vertical="top" wrapText="1"/>
    </xf>
    <xf numFmtId="0" fontId="17" fillId="0" borderId="19" xfId="0" applyFont="1" applyFill="1" applyBorder="1" applyAlignment="1">
      <alignment horizontal="left" vertical="top" wrapText="1"/>
    </xf>
    <xf numFmtId="0" fontId="17" fillId="0" borderId="23" xfId="0" applyFont="1" applyFill="1" applyBorder="1" applyAlignment="1">
      <alignment horizontal="left" vertical="top" wrapText="1"/>
    </xf>
    <xf numFmtId="0" fontId="17" fillId="0" borderId="0" xfId="0" applyFont="1" applyFill="1" applyBorder="1" applyAlignment="1">
      <alignment horizontal="left" vertical="top" wrapText="1"/>
    </xf>
    <xf numFmtId="0" fontId="17" fillId="0" borderId="24" xfId="0" applyFont="1" applyFill="1" applyBorder="1" applyAlignment="1">
      <alignment horizontal="left" vertical="top" wrapText="1"/>
    </xf>
    <xf numFmtId="0" fontId="17" fillId="0" borderId="20" xfId="0" applyFont="1" applyFill="1" applyBorder="1" applyAlignment="1">
      <alignment horizontal="left" vertical="top" wrapText="1"/>
    </xf>
    <xf numFmtId="0" fontId="17" fillId="0" borderId="21" xfId="0" applyFont="1" applyFill="1" applyBorder="1" applyAlignment="1">
      <alignment horizontal="left" vertical="top" wrapText="1"/>
    </xf>
    <xf numFmtId="0" fontId="17" fillId="0" borderId="22" xfId="0" applyFont="1" applyFill="1" applyBorder="1" applyAlignment="1">
      <alignment horizontal="left" vertical="top" wrapText="1"/>
    </xf>
    <xf numFmtId="0" fontId="0" fillId="2" borderId="4" xfId="0" applyFill="1" applyBorder="1" applyAlignment="1">
      <alignment horizontal="center"/>
    </xf>
    <xf numFmtId="0" fontId="0" fillId="0" borderId="46" xfId="0" applyBorder="1" applyAlignment="1">
      <alignment horizontal="center"/>
    </xf>
    <xf numFmtId="0" fontId="0" fillId="0" borderId="47" xfId="0" applyBorder="1" applyAlignment="1">
      <alignment horizontal="center"/>
    </xf>
    <xf numFmtId="0" fontId="0" fillId="0" borderId="9" xfId="0" applyBorder="1" applyAlignment="1">
      <alignment horizontal="left" vertical="center" wrapText="1"/>
    </xf>
    <xf numFmtId="0" fontId="0" fillId="0" borderId="9" xfId="0" applyBorder="1" applyAlignment="1">
      <alignment horizontal="left" vertical="top" wrapText="1"/>
    </xf>
    <xf numFmtId="0" fontId="25" fillId="2" borderId="0" xfId="0" applyFont="1" applyFill="1" applyBorder="1" applyAlignment="1">
      <alignment horizontal="left" vertical="center"/>
    </xf>
    <xf numFmtId="0" fontId="0" fillId="2" borderId="0" xfId="0" applyFill="1" applyAlignment="1">
      <alignment horizontal="left" wrapText="1"/>
    </xf>
    <xf numFmtId="0" fontId="1" fillId="2" borderId="0" xfId="0" applyFont="1" applyFill="1" applyAlignment="1">
      <alignment horizontal="left" vertical="top" wrapText="1"/>
    </xf>
  </cellXfs>
  <cellStyles count="4">
    <cellStyle name="Hyperlink" xfId="1" builtinId="8"/>
    <cellStyle name="INPUT_Style" xfId="3" xr:uid="{00000000-0005-0000-0000-000001000000}"/>
    <cellStyle name="Normal" xfId="0" builtinId="0"/>
    <cellStyle name="Percent" xfId="2" builtinId="5"/>
  </cellStyles>
  <dxfs count="77">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border>
        <bottom style="thin">
          <color auto="1"/>
        </bottom>
        <vertical/>
        <horizontal/>
      </border>
    </dxf>
    <dxf>
      <border>
        <top style="dotted">
          <color auto="1"/>
        </top>
        <vertical/>
        <horizontal/>
      </border>
    </dxf>
    <dxf>
      <font>
        <color theme="0"/>
      </font>
      <fill>
        <patternFill>
          <bgColor rgb="FFFF0000"/>
        </patternFill>
      </fill>
    </dxf>
    <dxf>
      <font>
        <color theme="0"/>
      </font>
      <fill>
        <patternFill>
          <bgColor rgb="FFC00000"/>
        </patternFill>
      </fill>
    </dxf>
    <dxf>
      <font>
        <color theme="0"/>
      </font>
      <fill>
        <patternFill>
          <bgColor rgb="FFFF0000"/>
        </patternFill>
      </fill>
    </dxf>
    <dxf>
      <border>
        <right style="thin">
          <color auto="1"/>
        </right>
        <vertical/>
        <horizontal/>
      </border>
    </dxf>
    <dxf>
      <border>
        <left style="thin">
          <color auto="1"/>
        </left>
        <right style="thin">
          <color auto="1"/>
        </right>
        <vertical/>
        <horizontal/>
      </border>
    </dxf>
    <dxf>
      <border>
        <bottom style="thin">
          <color auto="1"/>
        </bottom>
        <vertical/>
        <horizontal/>
      </border>
    </dxf>
    <dxf>
      <font>
        <b val="0"/>
        <i val="0"/>
        <color theme="1"/>
      </font>
      <fill>
        <patternFill>
          <fgColor theme="0"/>
          <bgColor theme="0"/>
        </patternFill>
      </fill>
    </dxf>
    <dxf>
      <font>
        <color theme="0" tint="-4.9989318521683403E-2"/>
      </font>
      <fill>
        <patternFill>
          <bgColor theme="0" tint="-4.9989318521683403E-2"/>
        </patternFill>
      </fill>
      <border>
        <left/>
        <right/>
        <top/>
        <bottom/>
        <vertical/>
        <horizontal/>
      </border>
    </dxf>
    <dxf>
      <font>
        <color theme="2" tint="-0.24994659260841701"/>
      </font>
      <fill>
        <patternFill>
          <bgColor theme="2" tint="-0.24994659260841701"/>
        </patternFill>
      </fill>
    </dxf>
    <dxf>
      <font>
        <color theme="2" tint="-0.24994659260841701"/>
      </font>
      <fill>
        <patternFill>
          <bgColor theme="2" tint="-0.24994659260841701"/>
        </patternFill>
      </fill>
    </dxf>
    <dxf>
      <font>
        <color theme="4" tint="0.59996337778862885"/>
      </font>
      <fill>
        <patternFill>
          <bgColor theme="4" tint="0.59996337778862885"/>
        </patternFill>
      </fill>
    </dxf>
    <dxf>
      <font>
        <color theme="4" tint="-0.24994659260841701"/>
      </font>
      <fill>
        <patternFill>
          <bgColor theme="4" tint="-0.24994659260841701"/>
        </patternFill>
      </fill>
    </dxf>
    <dxf>
      <font>
        <color theme="4" tint="-0.24994659260841701"/>
      </font>
      <fill>
        <patternFill>
          <bgColor theme="4" tint="-0.24994659260841701"/>
        </patternFill>
      </fill>
    </dxf>
    <dxf>
      <font>
        <color theme="3" tint="-0.499984740745262"/>
      </font>
      <fill>
        <patternFill>
          <fgColor theme="3" tint="-0.499984740745262"/>
          <bgColor theme="3" tint="-0.499984740745262"/>
        </patternFill>
      </fill>
    </dxf>
    <dxf>
      <font>
        <color theme="9" tint="-0.499984740745262"/>
      </font>
      <fill>
        <patternFill>
          <bgColor theme="9" tint="-0.499984740745262"/>
        </patternFill>
      </fill>
    </dxf>
    <dxf>
      <font>
        <color theme="9" tint="-0.24994659260841701"/>
      </font>
      <fill>
        <patternFill>
          <fgColor theme="9" tint="-0.24994659260841701"/>
          <bgColor theme="9" tint="-0.24994659260841701"/>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s>
  <tableStyles count="0" defaultTableStyle="TableStyleMedium2" defaultPivotStyle="PivotStyleLight16"/>
  <colors>
    <mruColors>
      <color rgb="FFFFFFCC"/>
      <color rgb="FF183B66"/>
      <color rgb="FF2962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11905</xdr:colOff>
      <xdr:row>0</xdr:row>
      <xdr:rowOff>97632</xdr:rowOff>
    </xdr:from>
    <xdr:to>
      <xdr:col>1</xdr:col>
      <xdr:colOff>5448300</xdr:colOff>
      <xdr:row>5</xdr:row>
      <xdr:rowOff>189016</xdr:rowOff>
    </xdr:to>
    <xdr:pic>
      <xdr:nvPicPr>
        <xdr:cNvPr id="2" name="Picture 1">
          <a:extLst>
            <a:ext uri="{FF2B5EF4-FFF2-40B4-BE49-F238E27FC236}">
              <a16:creationId xmlns:a16="http://schemas.microsoft.com/office/drawing/2014/main" id="{FAEE458F-852C-4B33-8D8C-8F69529CFA78}"/>
            </a:ext>
          </a:extLst>
        </xdr:cNvPr>
        <xdr:cNvPicPr>
          <a:picLocks noChangeAspect="1"/>
        </xdr:cNvPicPr>
      </xdr:nvPicPr>
      <xdr:blipFill>
        <a:blip xmlns:r="http://schemas.openxmlformats.org/officeDocument/2006/relationships" r:embed="rId1"/>
        <a:stretch>
          <a:fillRect/>
        </a:stretch>
      </xdr:blipFill>
      <xdr:spPr>
        <a:xfrm>
          <a:off x="345280" y="97632"/>
          <a:ext cx="5436395" cy="127248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List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tNotice">
    <tabColor rgb="FF00B0F0"/>
  </sheetPr>
  <dimension ref="B3:B24"/>
  <sheetViews>
    <sheetView zoomScale="80" zoomScaleNormal="80" workbookViewId="0">
      <selection activeCell="B25" sqref="B25"/>
    </sheetView>
  </sheetViews>
  <sheetFormatPr defaultColWidth="8.85546875" defaultRowHeight="15" x14ac:dyDescent="0.25"/>
  <cols>
    <col min="1" max="1" width="5" style="2" customWidth="1"/>
    <col min="2" max="2" width="155.42578125" style="2" customWidth="1"/>
    <col min="3" max="16384" width="8.85546875" style="2"/>
  </cols>
  <sheetData>
    <row r="3" spans="2:2" ht="21" x14ac:dyDescent="0.25">
      <c r="B3" s="1"/>
    </row>
    <row r="4" spans="2:2" ht="21" x14ac:dyDescent="0.25">
      <c r="B4" s="1"/>
    </row>
    <row r="5" spans="2:2" ht="21" x14ac:dyDescent="0.25">
      <c r="B5" s="1"/>
    </row>
    <row r="6" spans="2:2" ht="21" x14ac:dyDescent="0.25">
      <c r="B6" s="1"/>
    </row>
    <row r="7" spans="2:2" x14ac:dyDescent="0.25">
      <c r="B7" s="2" t="s">
        <v>64</v>
      </c>
    </row>
    <row r="9" spans="2:2" ht="21" x14ac:dyDescent="0.25">
      <c r="B9" s="99" t="s">
        <v>65</v>
      </c>
    </row>
    <row r="10" spans="2:2" x14ac:dyDescent="0.25">
      <c r="B10" s="2" t="s">
        <v>63</v>
      </c>
    </row>
    <row r="11" spans="2:2" x14ac:dyDescent="0.25">
      <c r="B11" s="101" t="s">
        <v>68</v>
      </c>
    </row>
    <row r="12" spans="2:2" x14ac:dyDescent="0.25">
      <c r="B12" s="4"/>
    </row>
    <row r="13" spans="2:2" x14ac:dyDescent="0.25">
      <c r="B13" s="4" t="s">
        <v>69</v>
      </c>
    </row>
    <row r="14" spans="2:2" x14ac:dyDescent="0.25">
      <c r="B14" s="2" t="s">
        <v>106</v>
      </c>
    </row>
    <row r="15" spans="2:2" x14ac:dyDescent="0.25">
      <c r="B15" s="5" t="s">
        <v>105</v>
      </c>
    </row>
    <row r="17" spans="2:2" x14ac:dyDescent="0.25">
      <c r="B17" s="3" t="s">
        <v>66</v>
      </c>
    </row>
    <row r="18" spans="2:2" ht="30" x14ac:dyDescent="0.25">
      <c r="B18" s="124" t="s">
        <v>149</v>
      </c>
    </row>
    <row r="19" spans="2:2" ht="30" x14ac:dyDescent="0.25">
      <c r="B19" s="135" t="s">
        <v>104</v>
      </c>
    </row>
    <row r="20" spans="2:2" x14ac:dyDescent="0.25">
      <c r="B20" s="136"/>
    </row>
    <row r="21" spans="2:2" x14ac:dyDescent="0.25">
      <c r="B21" s="136" t="s">
        <v>137</v>
      </c>
    </row>
    <row r="22" spans="2:2" x14ac:dyDescent="0.25">
      <c r="B22" s="136"/>
    </row>
    <row r="23" spans="2:2" ht="45" x14ac:dyDescent="0.25">
      <c r="B23" s="137" t="s">
        <v>150</v>
      </c>
    </row>
    <row r="24" spans="2:2" ht="30" x14ac:dyDescent="0.25">
      <c r="B24" s="137" t="s">
        <v>125</v>
      </c>
    </row>
  </sheetData>
  <pageMargins left="0.7" right="0.7" top="0.75" bottom="0.75" header="0.3" footer="0.3"/>
  <pageSetup paperSize="9" orientation="portrait" r:id="rId1"/>
  <headerFooter>
    <oddHeader>&amp;C&amp;"Verdana"&amp;7&amp;K000000Turner &amp; Townsend Confidential&amp;1#</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t8Confirmation">
    <tabColor theme="6" tint="-0.249977111117893"/>
  </sheetPr>
  <dimension ref="B1:J23"/>
  <sheetViews>
    <sheetView zoomScaleNormal="100" workbookViewId="0">
      <pane ySplit="2" topLeftCell="A3" activePane="bottomLeft" state="frozen"/>
      <selection pane="bottomLeft" activeCell="C1" sqref="C1"/>
    </sheetView>
  </sheetViews>
  <sheetFormatPr defaultColWidth="8.85546875" defaultRowHeight="15" x14ac:dyDescent="0.25"/>
  <cols>
    <col min="1" max="1" width="2.5703125" style="2" customWidth="1"/>
    <col min="2" max="2" width="59.28515625" style="2" customWidth="1"/>
    <col min="3" max="3" width="18.7109375" style="2" customWidth="1"/>
    <col min="4" max="4" width="15.42578125" style="2" customWidth="1"/>
    <col min="5" max="5" width="8.85546875" style="2" customWidth="1"/>
    <col min="6" max="8" width="8.85546875" style="2"/>
    <col min="9" max="10" width="8.85546875" style="2" hidden="1" customWidth="1"/>
    <col min="11" max="11" width="8.85546875" style="2" customWidth="1"/>
    <col min="12" max="16384" width="8.85546875" style="2"/>
  </cols>
  <sheetData>
    <row r="1" spans="2:10" ht="18" customHeight="1" x14ac:dyDescent="0.25">
      <c r="B1" s="187" t="s">
        <v>95</v>
      </c>
    </row>
    <row r="2" spans="2:10" ht="18.600000000000001" customHeight="1" x14ac:dyDescent="0.25">
      <c r="B2" s="187"/>
      <c r="D2" s="2" t="s">
        <v>1</v>
      </c>
      <c r="I2" s="2">
        <f>SUM(I5:I17)</f>
        <v>11</v>
      </c>
      <c r="J2" s="2" t="str">
        <f ca="1">MID(CELL("filename",A2),FIND("]",CELL("filename",A2))+1,255)</f>
        <v>7. Equality Diversity Inclusion</v>
      </c>
    </row>
    <row r="3" spans="2:10" ht="18.600000000000001" customHeight="1" thickBot="1" x14ac:dyDescent="0.3">
      <c r="B3" s="129"/>
    </row>
    <row r="4" spans="2:10" ht="15.75" customHeight="1" thickBot="1" x14ac:dyDescent="0.3">
      <c r="B4" s="107"/>
      <c r="C4" s="9" t="s">
        <v>30</v>
      </c>
    </row>
    <row r="5" spans="2:10" x14ac:dyDescent="0.25">
      <c r="B5" s="14" t="s">
        <v>139</v>
      </c>
      <c r="C5" s="105"/>
      <c r="D5" s="20" t="b">
        <f>Lists!$B$13</f>
        <v>1</v>
      </c>
      <c r="I5" s="2">
        <f>IF(AND(D5,C5=""),1,0)</f>
        <v>1</v>
      </c>
    </row>
    <row r="6" spans="2:10" x14ac:dyDescent="0.25">
      <c r="B6" s="14" t="s">
        <v>126</v>
      </c>
      <c r="C6" s="19"/>
      <c r="D6" s="20" t="b">
        <f>Lists!$B$13</f>
        <v>1</v>
      </c>
      <c r="I6" s="2">
        <f t="shared" ref="I6:I17" si="0">IF(AND(D6,C6=""),1,0)</f>
        <v>1</v>
      </c>
    </row>
    <row r="7" spans="2:10" x14ac:dyDescent="0.25">
      <c r="B7" s="14" t="s">
        <v>138</v>
      </c>
      <c r="C7" s="19"/>
      <c r="D7" s="20" t="b">
        <f>Lists!$B$13</f>
        <v>1</v>
      </c>
      <c r="I7" s="2">
        <f t="shared" si="0"/>
        <v>1</v>
      </c>
    </row>
    <row r="8" spans="2:10" ht="30" x14ac:dyDescent="0.25">
      <c r="B8" s="12" t="s">
        <v>83</v>
      </c>
      <c r="C8" s="152"/>
      <c r="D8" s="20" t="b">
        <f>Lists!$B$13</f>
        <v>1</v>
      </c>
      <c r="I8" s="2">
        <f>IF(AND(D8,C8=""),1,0)</f>
        <v>1</v>
      </c>
    </row>
    <row r="9" spans="2:10" ht="15.75" thickBot="1" x14ac:dyDescent="0.3"/>
    <row r="10" spans="2:10" ht="15.75" thickBot="1" x14ac:dyDescent="0.3">
      <c r="C10" s="9" t="s">
        <v>88</v>
      </c>
    </row>
    <row r="11" spans="2:10" ht="30" x14ac:dyDescent="0.25">
      <c r="B11" s="11" t="s">
        <v>154</v>
      </c>
      <c r="C11" s="106"/>
      <c r="D11" s="20" t="b">
        <f>Lists!$B$13</f>
        <v>1</v>
      </c>
      <c r="I11" s="2">
        <f>IF(AND(D11,C11=""),1,0)</f>
        <v>1</v>
      </c>
    </row>
    <row r="12" spans="2:10" x14ac:dyDescent="0.25">
      <c r="B12" s="11" t="s">
        <v>127</v>
      </c>
      <c r="C12" s="106"/>
      <c r="D12" s="20" t="b">
        <f>Lists!$B$13</f>
        <v>1</v>
      </c>
      <c r="I12" s="2">
        <f t="shared" ref="I12" si="1">IF(AND(D12,C12=""),1,0)</f>
        <v>1</v>
      </c>
    </row>
    <row r="13" spans="2:10" x14ac:dyDescent="0.25">
      <c r="B13" s="11" t="s">
        <v>128</v>
      </c>
      <c r="C13" s="106"/>
      <c r="D13" s="20" t="b">
        <f>Lists!$B$13</f>
        <v>1</v>
      </c>
      <c r="I13" s="2">
        <f t="shared" ref="I13" si="2">IF(AND(D13,C13=""),1,0)</f>
        <v>1</v>
      </c>
    </row>
    <row r="14" spans="2:10" x14ac:dyDescent="0.25">
      <c r="B14" s="11" t="s">
        <v>129</v>
      </c>
      <c r="C14" s="106"/>
      <c r="D14" s="20" t="b">
        <f>Lists!$B$13</f>
        <v>1</v>
      </c>
      <c r="I14" s="2">
        <f t="shared" ref="I14" si="3">IF(AND(D14,C14=""),1,0)</f>
        <v>1</v>
      </c>
    </row>
    <row r="15" spans="2:10" ht="45" x14ac:dyDescent="0.25">
      <c r="B15" s="12" t="s">
        <v>84</v>
      </c>
      <c r="C15" s="97"/>
      <c r="D15" s="20" t="b">
        <f>Lists!$B$13</f>
        <v>1</v>
      </c>
      <c r="I15" s="2">
        <f t="shared" si="0"/>
        <v>1</v>
      </c>
    </row>
    <row r="16" spans="2:10" ht="45" x14ac:dyDescent="0.25">
      <c r="B16" s="12" t="s">
        <v>99</v>
      </c>
      <c r="C16" s="97"/>
      <c r="D16" s="20" t="b">
        <f>Lists!$B$13</f>
        <v>1</v>
      </c>
      <c r="I16" s="2">
        <f t="shared" si="0"/>
        <v>1</v>
      </c>
    </row>
    <row r="17" spans="2:9" ht="60" x14ac:dyDescent="0.25">
      <c r="B17" s="11" t="s">
        <v>124</v>
      </c>
      <c r="C17" s="97"/>
      <c r="D17" s="20" t="b">
        <f>Lists!$B$13</f>
        <v>1</v>
      </c>
      <c r="I17" s="2">
        <f t="shared" si="0"/>
        <v>1</v>
      </c>
    </row>
    <row r="20" spans="2:9" ht="17.25" customHeight="1" x14ac:dyDescent="0.25"/>
    <row r="21" spans="2:9" ht="27.75" customHeight="1" x14ac:dyDescent="0.25"/>
    <row r="23" spans="2:9" x14ac:dyDescent="0.25">
      <c r="B23" s="5" t="s">
        <v>8</v>
      </c>
    </row>
  </sheetData>
  <protectedRanges>
    <protectedRange sqref="C5:C6" name="Range1"/>
    <protectedRange sqref="C7:C8" name="Range1_1"/>
    <protectedRange sqref="C11:C17" name="Range4_1_3"/>
  </protectedRanges>
  <mergeCells count="1">
    <mergeCell ref="B1:B2"/>
  </mergeCells>
  <conditionalFormatting sqref="D5:D8 D15:D17 D11">
    <cfRule type="expression" dxfId="10" priority="6">
      <formula>I5=1</formula>
    </cfRule>
  </conditionalFormatting>
  <conditionalFormatting sqref="D14">
    <cfRule type="expression" dxfId="9" priority="4">
      <formula>I14=1</formula>
    </cfRule>
  </conditionalFormatting>
  <conditionalFormatting sqref="D13">
    <cfRule type="expression" dxfId="8" priority="3">
      <formula>I13=1</formula>
    </cfRule>
  </conditionalFormatting>
  <conditionalFormatting sqref="D12">
    <cfRule type="expression" dxfId="7" priority="2">
      <formula>I12=1</formula>
    </cfRule>
  </conditionalFormatting>
  <pageMargins left="0.7" right="0.7" top="0.75" bottom="0.75" header="0.3" footer="0.3"/>
  <pageSetup paperSize="9" orientation="portrait" r:id="rId1"/>
  <headerFooter>
    <oddHeader>&amp;C&amp;"Verdana"&amp;7&amp;K000000Turner &amp; Townsend Confidential&amp;1#</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Lists!$B$20:$B$21</xm:f>
          </x14:formula1>
          <xm:sqref>C5:C8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5852C-4BA0-42B6-9176-0C02503DBDC7}">
  <sheetPr codeName="Sheet1">
    <tabColor theme="6" tint="-0.499984740745262"/>
  </sheetPr>
  <dimension ref="B1:K26"/>
  <sheetViews>
    <sheetView zoomScaleNormal="100" workbookViewId="0">
      <pane ySplit="2" topLeftCell="A3" activePane="bottomLeft" state="frozen"/>
      <selection pane="bottomLeft" activeCell="B1" sqref="B1"/>
    </sheetView>
  </sheetViews>
  <sheetFormatPr defaultColWidth="8.85546875" defaultRowHeight="15" x14ac:dyDescent="0.25"/>
  <cols>
    <col min="1" max="1" width="2.5703125" style="2" customWidth="1"/>
    <col min="2" max="2" width="27.28515625" style="124" customWidth="1"/>
    <col min="3" max="3" width="82.7109375" style="124" customWidth="1"/>
    <col min="4" max="4" width="32.140625" style="2" customWidth="1"/>
    <col min="5" max="5" width="15.42578125" style="2" customWidth="1"/>
    <col min="6" max="6" width="8.85546875" style="2" customWidth="1"/>
    <col min="7" max="9" width="8.85546875" style="2"/>
    <col min="10" max="11" width="8.85546875" style="2" hidden="1" customWidth="1"/>
    <col min="12" max="16384" width="8.85546875" style="2"/>
  </cols>
  <sheetData>
    <row r="1" spans="2:11" ht="18" customHeight="1" x14ac:dyDescent="0.25">
      <c r="B1" s="123" t="s">
        <v>116</v>
      </c>
      <c r="C1" s="123"/>
    </row>
    <row r="2" spans="2:11" ht="18.600000000000001" customHeight="1" x14ac:dyDescent="0.25">
      <c r="B2" s="123"/>
      <c r="C2" s="123"/>
      <c r="E2" s="2" t="s">
        <v>1</v>
      </c>
      <c r="J2" s="2">
        <f>SUM(J3:J24)</f>
        <v>7</v>
      </c>
      <c r="K2" s="2" t="str">
        <f ca="1">MID(CELL("filename",A2),FIND("]",CELL("filename",A2))+1,255)</f>
        <v>8. Declaration</v>
      </c>
    </row>
    <row r="3" spans="2:11" x14ac:dyDescent="0.25">
      <c r="B3" s="127"/>
      <c r="C3" s="128"/>
    </row>
    <row r="4" spans="2:11" x14ac:dyDescent="0.25">
      <c r="B4" s="188" t="s">
        <v>110</v>
      </c>
      <c r="C4" s="188"/>
    </row>
    <row r="5" spans="2:11" x14ac:dyDescent="0.25">
      <c r="B5" s="130"/>
      <c r="C5" s="130"/>
    </row>
    <row r="6" spans="2:11" ht="30" customHeight="1" x14ac:dyDescent="0.25">
      <c r="B6" s="188" t="s">
        <v>135</v>
      </c>
      <c r="C6" s="188"/>
    </row>
    <row r="7" spans="2:11" x14ac:dyDescent="0.25">
      <c r="B7" s="188" t="s">
        <v>118</v>
      </c>
      <c r="C7" s="188"/>
    </row>
    <row r="8" spans="2:11" ht="47.25" customHeight="1" x14ac:dyDescent="0.25">
      <c r="B8" s="162" t="s">
        <v>119</v>
      </c>
      <c r="C8" s="162"/>
    </row>
    <row r="9" spans="2:11" x14ac:dyDescent="0.25">
      <c r="B9" s="188" t="s">
        <v>111</v>
      </c>
      <c r="C9" s="188"/>
    </row>
    <row r="10" spans="2:11" ht="46.5" customHeight="1" x14ac:dyDescent="0.25">
      <c r="B10" s="188" t="s">
        <v>136</v>
      </c>
      <c r="C10" s="188"/>
    </row>
    <row r="11" spans="2:11" x14ac:dyDescent="0.25">
      <c r="B11" s="127"/>
      <c r="C11" s="128"/>
    </row>
    <row r="12" spans="2:11" ht="47.25" customHeight="1" thickBot="1" x14ac:dyDescent="0.3">
      <c r="B12" s="162" t="s">
        <v>120</v>
      </c>
      <c r="C12" s="162"/>
    </row>
    <row r="13" spans="2:11" ht="15.75" thickBot="1" x14ac:dyDescent="0.3">
      <c r="B13" s="162"/>
      <c r="C13" s="162"/>
      <c r="D13" s="9" t="s">
        <v>30</v>
      </c>
    </row>
    <row r="14" spans="2:11" ht="13.5" customHeight="1" x14ac:dyDescent="0.25">
      <c r="B14" s="162" t="s">
        <v>121</v>
      </c>
      <c r="C14" s="162"/>
      <c r="D14" s="125"/>
      <c r="E14" s="20" t="b">
        <f>Lists!$B$13</f>
        <v>1</v>
      </c>
      <c r="J14" s="2">
        <f>IF(AND(E14,D14=""),1,0)</f>
        <v>1</v>
      </c>
    </row>
    <row r="15" spans="2:11" ht="30" customHeight="1" x14ac:dyDescent="0.25">
      <c r="B15" s="162" t="s">
        <v>122</v>
      </c>
      <c r="C15" s="162"/>
      <c r="D15" s="125"/>
      <c r="E15" s="20" t="b">
        <f>Lists!$B$13</f>
        <v>1</v>
      </c>
      <c r="J15" s="2">
        <f>IF(AND(E15,D15=""),1,0)</f>
        <v>1</v>
      </c>
    </row>
    <row r="16" spans="2:11" ht="46.5" customHeight="1" x14ac:dyDescent="0.25">
      <c r="B16" s="162" t="s">
        <v>123</v>
      </c>
      <c r="C16" s="162"/>
      <c r="D16" s="125"/>
      <c r="E16" s="20" t="b">
        <f>Lists!$B$13</f>
        <v>1</v>
      </c>
      <c r="J16" s="2">
        <f>IF(AND(E16,D16=""),1,0)</f>
        <v>1</v>
      </c>
    </row>
    <row r="17" spans="2:10" ht="32.25" customHeight="1" x14ac:dyDescent="0.25">
      <c r="B17" s="162" t="s">
        <v>112</v>
      </c>
      <c r="C17" s="162"/>
    </row>
    <row r="18" spans="2:10" x14ac:dyDescent="0.25">
      <c r="B18" s="162"/>
      <c r="C18" s="162"/>
    </row>
    <row r="19" spans="2:10" ht="51" customHeight="1" thickBot="1" x14ac:dyDescent="0.3">
      <c r="B19" s="189" t="s">
        <v>134</v>
      </c>
      <c r="C19" s="189"/>
    </row>
    <row r="20" spans="2:10" ht="15.75" thickBot="1" x14ac:dyDescent="0.3">
      <c r="B20" s="126"/>
      <c r="C20" s="126"/>
      <c r="D20" s="9" t="s">
        <v>88</v>
      </c>
    </row>
    <row r="21" spans="2:10" x14ac:dyDescent="0.25">
      <c r="B21" s="12" t="s">
        <v>117</v>
      </c>
      <c r="C21" s="126"/>
      <c r="D21" s="125"/>
      <c r="E21" s="20" t="b">
        <f>Lists!$B$13</f>
        <v>1</v>
      </c>
      <c r="J21" s="2">
        <f>IF(AND(E21,D21=""),1,0)</f>
        <v>1</v>
      </c>
    </row>
    <row r="22" spans="2:10" x14ac:dyDescent="0.25">
      <c r="B22" s="12" t="s">
        <v>113</v>
      </c>
      <c r="C22" s="126"/>
      <c r="D22" s="125"/>
      <c r="E22" s="20" t="b">
        <f>Lists!$B$13</f>
        <v>1</v>
      </c>
      <c r="J22" s="2">
        <f>IF(AND(E22,D22=""),1,0)</f>
        <v>1</v>
      </c>
    </row>
    <row r="23" spans="2:10" x14ac:dyDescent="0.25">
      <c r="B23" s="12" t="s">
        <v>114</v>
      </c>
      <c r="C23" s="126"/>
      <c r="D23" s="125"/>
      <c r="E23" s="20" t="b">
        <f>Lists!$B$13</f>
        <v>1</v>
      </c>
      <c r="J23" s="2">
        <f>IF(AND(E23,D23=""),1,0)</f>
        <v>1</v>
      </c>
    </row>
    <row r="24" spans="2:10" x14ac:dyDescent="0.25">
      <c r="B24" s="12" t="s">
        <v>115</v>
      </c>
      <c r="C24" s="126"/>
      <c r="D24" s="125"/>
      <c r="E24" s="20" t="b">
        <f>Lists!$B$13</f>
        <v>1</v>
      </c>
      <c r="J24" s="2">
        <f>IF(AND(E24,D24=""),1,0)</f>
        <v>1</v>
      </c>
    </row>
    <row r="25" spans="2:10" x14ac:dyDescent="0.25">
      <c r="B25" s="126"/>
      <c r="C25" s="126"/>
    </row>
    <row r="26" spans="2:10" x14ac:dyDescent="0.25">
      <c r="B26" s="5" t="s">
        <v>8</v>
      </c>
      <c r="C26" s="5"/>
    </row>
  </sheetData>
  <protectedRanges>
    <protectedRange sqref="D3" name="Range1"/>
    <protectedRange sqref="D4:D6" name="Range1_1"/>
    <protectedRange sqref="D9:D12" name="Range4_1_3"/>
    <protectedRange sqref="D14:D16" name="Range1_2"/>
  </protectedRanges>
  <mergeCells count="14">
    <mergeCell ref="B18:C18"/>
    <mergeCell ref="B19:C19"/>
    <mergeCell ref="B12:C12"/>
    <mergeCell ref="B13:C13"/>
    <mergeCell ref="B14:C14"/>
    <mergeCell ref="B15:C15"/>
    <mergeCell ref="B16:C16"/>
    <mergeCell ref="B17:C17"/>
    <mergeCell ref="B10:C10"/>
    <mergeCell ref="B4:C4"/>
    <mergeCell ref="B6:C6"/>
    <mergeCell ref="B7:C7"/>
    <mergeCell ref="B8:C8"/>
    <mergeCell ref="B9:C9"/>
  </mergeCells>
  <conditionalFormatting sqref="E14">
    <cfRule type="expression" dxfId="6" priority="7">
      <formula>J14=1</formula>
    </cfRule>
  </conditionalFormatting>
  <conditionalFormatting sqref="E15">
    <cfRule type="expression" dxfId="5" priority="6">
      <formula>J15=1</formula>
    </cfRule>
  </conditionalFormatting>
  <conditionalFormatting sqref="E16">
    <cfRule type="expression" dxfId="4" priority="5">
      <formula>J16=1</formula>
    </cfRule>
  </conditionalFormatting>
  <conditionalFormatting sqref="E21">
    <cfRule type="expression" dxfId="3" priority="4">
      <formula>J21=1</formula>
    </cfRule>
  </conditionalFormatting>
  <conditionalFormatting sqref="E22">
    <cfRule type="expression" dxfId="2" priority="3">
      <formula>J22=1</formula>
    </cfRule>
  </conditionalFormatting>
  <conditionalFormatting sqref="E23">
    <cfRule type="expression" dxfId="1" priority="2">
      <formula>J23=1</formula>
    </cfRule>
  </conditionalFormatting>
  <conditionalFormatting sqref="E24">
    <cfRule type="expression" dxfId="0" priority="1">
      <formula>J24=1</formula>
    </cfRule>
  </conditionalFormatting>
  <pageMargins left="0.7" right="0.7" top="0.75" bottom="0.75" header="0.3" footer="0.3"/>
  <pageSetup paperSize="9" orientation="portrait" r:id="rId1"/>
  <headerFooter>
    <oddHeader>&amp;C&amp;"Verdana"&amp;7&amp;K000000Turner &amp; Townsend Confidential&amp;1#</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AA4F2B4B-0C4E-4F13-836F-5E12FBDCD488}">
          <x14:formula1>
            <xm:f>Lists!$B$20:$B$21</xm:f>
          </x14:formula1>
          <xm:sqref>D14:D16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tChecks">
    <tabColor rgb="FFFFFF00"/>
  </sheetPr>
  <dimension ref="B1:C12"/>
  <sheetViews>
    <sheetView showGridLines="0" zoomScaleNormal="100" workbookViewId="0">
      <selection activeCell="B2" sqref="B2"/>
    </sheetView>
  </sheetViews>
  <sheetFormatPr defaultColWidth="8.5703125" defaultRowHeight="15" x14ac:dyDescent="0.25"/>
  <cols>
    <col min="1" max="1" width="1" style="2" customWidth="1"/>
    <col min="2" max="2" width="29.7109375" style="2" bestFit="1" customWidth="1"/>
    <col min="3" max="3" width="14.7109375" style="2" bestFit="1" customWidth="1"/>
    <col min="4" max="16384" width="8.5703125" style="2"/>
  </cols>
  <sheetData>
    <row r="1" spans="2:3" ht="5.45" customHeight="1" x14ac:dyDescent="0.25"/>
    <row r="2" spans="2:3" ht="18.75" x14ac:dyDescent="0.25">
      <c r="B2" s="100" t="s">
        <v>61</v>
      </c>
    </row>
    <row r="4" spans="2:3" x14ac:dyDescent="0.25">
      <c r="B4" s="2" t="s">
        <v>62</v>
      </c>
      <c r="C4" s="2" t="s">
        <v>0</v>
      </c>
    </row>
    <row r="5" spans="2:3" x14ac:dyDescent="0.25">
      <c r="B5" s="2" t="str">
        <f ca="1">'1. Contact details'!K1</f>
        <v>1. Contact details</v>
      </c>
      <c r="C5" s="39">
        <f>'1. Contact details'!J1</f>
        <v>30</v>
      </c>
    </row>
    <row r="6" spans="2:3" x14ac:dyDescent="0.25">
      <c r="B6" s="2" t="str">
        <f ca="1">'2. Project details'!H2</f>
        <v>2. Project details</v>
      </c>
      <c r="C6" s="39">
        <f>'2. Project details'!G2</f>
        <v>22</v>
      </c>
    </row>
    <row r="7" spans="2:3" x14ac:dyDescent="0.25">
      <c r="B7" s="2" t="str">
        <f ca="1">'3. Requested Funding'!L2</f>
        <v>3. Requested Funding</v>
      </c>
      <c r="C7" s="39">
        <f>'3. Requested Funding'!K2</f>
        <v>7</v>
      </c>
    </row>
    <row r="8" spans="2:3" x14ac:dyDescent="0.25">
      <c r="B8" s="2" t="str">
        <f ca="1">'4. Scope and Work To Date'!J2</f>
        <v>4. Scope and Work To Date</v>
      </c>
      <c r="C8" s="39">
        <f>'4. Scope and Work To Date'!I2</f>
        <v>6</v>
      </c>
    </row>
    <row r="9" spans="2:3" x14ac:dyDescent="0.25">
      <c r="B9" s="2" t="str">
        <f ca="1">'5. Project Schedule'!CH2</f>
        <v>5. Project Schedule</v>
      </c>
      <c r="C9" s="39">
        <f>'5. Project Schedule'!CG2</f>
        <v>1</v>
      </c>
    </row>
    <row r="10" spans="2:3" x14ac:dyDescent="0.25">
      <c r="B10" s="2" t="str">
        <f>'6. State Aid'!B1</f>
        <v>6. State aid</v>
      </c>
      <c r="C10" s="39">
        <f>'6. State Aid'!L2</f>
        <v>2</v>
      </c>
    </row>
    <row r="11" spans="2:3" x14ac:dyDescent="0.25">
      <c r="B11" s="2" t="str">
        <f ca="1">'7. Equality Diversity Inclusion'!J2</f>
        <v>7. Equality Diversity Inclusion</v>
      </c>
      <c r="C11" s="39">
        <f>'7. Equality Diversity Inclusion'!I2</f>
        <v>11</v>
      </c>
    </row>
    <row r="12" spans="2:3" x14ac:dyDescent="0.25">
      <c r="B12" s="2" t="str">
        <f ca="1">'8. Declaration'!K2</f>
        <v>8. Declaration</v>
      </c>
      <c r="C12" s="39">
        <f>'8. Declaration'!J2</f>
        <v>7</v>
      </c>
    </row>
  </sheetData>
  <conditionalFormatting sqref="C5">
    <cfRule type="cellIs" dxfId="76" priority="11" operator="greaterThan">
      <formula>0</formula>
    </cfRule>
  </conditionalFormatting>
  <conditionalFormatting sqref="C6">
    <cfRule type="cellIs" dxfId="75" priority="7" operator="greaterThan">
      <formula>0</formula>
    </cfRule>
  </conditionalFormatting>
  <conditionalFormatting sqref="C7">
    <cfRule type="cellIs" dxfId="74" priority="6" operator="greaterThan">
      <formula>0</formula>
    </cfRule>
  </conditionalFormatting>
  <conditionalFormatting sqref="C8">
    <cfRule type="cellIs" dxfId="73" priority="5" operator="greaterThan">
      <formula>0</formula>
    </cfRule>
  </conditionalFormatting>
  <conditionalFormatting sqref="C9">
    <cfRule type="cellIs" dxfId="72" priority="4" operator="greaterThan">
      <formula>0</formula>
    </cfRule>
  </conditionalFormatting>
  <conditionalFormatting sqref="C10">
    <cfRule type="cellIs" dxfId="71" priority="3" operator="greaterThan">
      <formula>0</formula>
    </cfRule>
  </conditionalFormatting>
  <conditionalFormatting sqref="C11">
    <cfRule type="cellIs" dxfId="70" priority="2" operator="greaterThan">
      <formula>0</formula>
    </cfRule>
  </conditionalFormatting>
  <conditionalFormatting sqref="C12">
    <cfRule type="cellIs" dxfId="69" priority="1" operator="greaterThan">
      <formula>0</formula>
    </cfRule>
  </conditionalFormatting>
  <pageMargins left="0.7" right="0.7" top="0.75" bottom="0.75" header="0.3" footer="0.3"/>
  <pageSetup paperSize="9" orientation="portrait" r:id="rId1"/>
  <headerFooter>
    <oddHeader>&amp;C&amp;"Verdana"&amp;7&amp;K000000Turner &amp; Townsend Confidential&amp;1#</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tLists"/>
  <dimension ref="B2:D99"/>
  <sheetViews>
    <sheetView showGridLines="0" topLeftCell="A46" workbookViewId="0">
      <selection activeCell="D106" sqref="D106"/>
    </sheetView>
  </sheetViews>
  <sheetFormatPr defaultColWidth="8.5703125" defaultRowHeight="15" x14ac:dyDescent="0.25"/>
  <cols>
    <col min="1" max="1" width="1.85546875" style="2" customWidth="1"/>
    <col min="2" max="2" width="41.85546875" style="2" customWidth="1"/>
    <col min="3" max="4" width="14.42578125" style="2" customWidth="1"/>
    <col min="5" max="16384" width="8.5703125" style="2"/>
  </cols>
  <sheetData>
    <row r="2" spans="2:3" ht="18.75" x14ac:dyDescent="0.25">
      <c r="B2" s="7" t="s">
        <v>31</v>
      </c>
    </row>
    <row r="4" spans="2:3" x14ac:dyDescent="0.25">
      <c r="B4" s="5" t="s">
        <v>32</v>
      </c>
      <c r="C4" s="2" t="s">
        <v>33</v>
      </c>
    </row>
    <row r="5" spans="2:3" x14ac:dyDescent="0.25">
      <c r="B5" s="25" t="s">
        <v>164</v>
      </c>
      <c r="C5" s="10"/>
    </row>
    <row r="6" spans="2:3" x14ac:dyDescent="0.25">
      <c r="B6" s="26" t="s">
        <v>185</v>
      </c>
      <c r="C6" s="10"/>
    </row>
    <row r="7" spans="2:3" x14ac:dyDescent="0.25">
      <c r="B7" s="26" t="s">
        <v>166</v>
      </c>
      <c r="C7" s="10"/>
    </row>
    <row r="8" spans="2:3" x14ac:dyDescent="0.25">
      <c r="B8" s="26" t="s">
        <v>186</v>
      </c>
      <c r="C8" s="10"/>
    </row>
    <row r="9" spans="2:3" x14ac:dyDescent="0.25">
      <c r="B9" s="26" t="s">
        <v>187</v>
      </c>
      <c r="C9" s="10"/>
    </row>
    <row r="10" spans="2:3" x14ac:dyDescent="0.25">
      <c r="B10" s="27" t="s">
        <v>188</v>
      </c>
      <c r="C10" s="10"/>
    </row>
    <row r="12" spans="2:3" x14ac:dyDescent="0.25">
      <c r="B12" s="5" t="s">
        <v>34</v>
      </c>
    </row>
    <row r="13" spans="2:3" x14ac:dyDescent="0.25">
      <c r="B13" s="15" t="b">
        <v>1</v>
      </c>
    </row>
    <row r="14" spans="2:3" x14ac:dyDescent="0.25">
      <c r="B14" s="16" t="b">
        <v>0</v>
      </c>
    </row>
    <row r="16" spans="2:3" x14ac:dyDescent="0.25">
      <c r="B16" s="5" t="s">
        <v>35</v>
      </c>
    </row>
    <row r="17" spans="2:4" x14ac:dyDescent="0.25">
      <c r="B17" s="51" t="s">
        <v>36</v>
      </c>
    </row>
    <row r="19" spans="2:4" x14ac:dyDescent="0.25">
      <c r="B19" s="5" t="s">
        <v>37</v>
      </c>
    </row>
    <row r="20" spans="2:4" x14ac:dyDescent="0.25">
      <c r="B20" s="25" t="s">
        <v>38</v>
      </c>
    </row>
    <row r="21" spans="2:4" x14ac:dyDescent="0.25">
      <c r="B21" s="26" t="s">
        <v>39</v>
      </c>
    </row>
    <row r="22" spans="2:4" x14ac:dyDescent="0.25">
      <c r="B22" s="26" t="s">
        <v>89</v>
      </c>
    </row>
    <row r="23" spans="2:4" x14ac:dyDescent="0.25">
      <c r="B23" s="27" t="s">
        <v>40</v>
      </c>
    </row>
    <row r="25" spans="2:4" x14ac:dyDescent="0.25">
      <c r="B25" s="5" t="s">
        <v>41</v>
      </c>
      <c r="C25" s="29" t="s">
        <v>94</v>
      </c>
      <c r="D25" s="29"/>
    </row>
    <row r="26" spans="2:4" x14ac:dyDescent="0.25">
      <c r="B26" s="36">
        <v>44501</v>
      </c>
      <c r="C26" s="32">
        <v>44531</v>
      </c>
      <c r="D26" s="32"/>
    </row>
    <row r="27" spans="2:4" x14ac:dyDescent="0.25">
      <c r="B27" s="36">
        <v>44531</v>
      </c>
      <c r="C27" s="32">
        <v>44562</v>
      </c>
      <c r="D27" s="32"/>
    </row>
    <row r="28" spans="2:4" x14ac:dyDescent="0.25">
      <c r="B28" s="36">
        <v>44562</v>
      </c>
      <c r="C28" s="32">
        <v>44593</v>
      </c>
    </row>
    <row r="29" spans="2:4" x14ac:dyDescent="0.25">
      <c r="B29" s="36">
        <v>44593</v>
      </c>
      <c r="C29" s="32">
        <v>44621</v>
      </c>
    </row>
    <row r="30" spans="2:4" x14ac:dyDescent="0.25">
      <c r="B30" s="36">
        <v>44621</v>
      </c>
      <c r="C30" s="32">
        <v>44652</v>
      </c>
    </row>
    <row r="31" spans="2:4" x14ac:dyDescent="0.25">
      <c r="B31" s="36">
        <v>44652</v>
      </c>
      <c r="C31" s="32">
        <v>44682</v>
      </c>
    </row>
    <row r="32" spans="2:4" x14ac:dyDescent="0.25">
      <c r="B32" s="36">
        <v>44682</v>
      </c>
      <c r="C32" s="32">
        <v>44713</v>
      </c>
    </row>
    <row r="33" spans="2:3" x14ac:dyDescent="0.25">
      <c r="B33" s="36">
        <v>44713</v>
      </c>
      <c r="C33" s="32">
        <v>44743</v>
      </c>
    </row>
    <row r="34" spans="2:3" x14ac:dyDescent="0.25">
      <c r="B34" s="36">
        <v>44743</v>
      </c>
      <c r="C34" s="32">
        <v>44774</v>
      </c>
    </row>
    <row r="35" spans="2:3" x14ac:dyDescent="0.25">
      <c r="B35" s="36">
        <v>44774</v>
      </c>
      <c r="C35" s="32">
        <v>44805</v>
      </c>
    </row>
    <row r="36" spans="2:3" x14ac:dyDescent="0.25">
      <c r="B36" s="36">
        <v>44805</v>
      </c>
      <c r="C36" s="32">
        <v>44835</v>
      </c>
    </row>
    <row r="37" spans="2:3" x14ac:dyDescent="0.25">
      <c r="B37" s="36">
        <v>44835</v>
      </c>
      <c r="C37" s="32">
        <v>44866</v>
      </c>
    </row>
    <row r="38" spans="2:3" x14ac:dyDescent="0.25">
      <c r="B38" s="36">
        <v>44866</v>
      </c>
      <c r="C38" s="32">
        <v>44896</v>
      </c>
    </row>
    <row r="39" spans="2:3" x14ac:dyDescent="0.25">
      <c r="B39" s="36">
        <v>44896</v>
      </c>
      <c r="C39" s="32">
        <v>44927</v>
      </c>
    </row>
    <row r="40" spans="2:3" x14ac:dyDescent="0.25">
      <c r="B40" s="36">
        <v>44927</v>
      </c>
      <c r="C40" s="32">
        <v>44958</v>
      </c>
    </row>
    <row r="41" spans="2:3" x14ac:dyDescent="0.25">
      <c r="B41" s="36">
        <v>44958</v>
      </c>
      <c r="C41" s="32">
        <v>44986</v>
      </c>
    </row>
    <row r="42" spans="2:3" x14ac:dyDescent="0.25">
      <c r="B42" s="36">
        <v>44986</v>
      </c>
      <c r="C42" s="32">
        <v>45017</v>
      </c>
    </row>
    <row r="43" spans="2:3" x14ac:dyDescent="0.25">
      <c r="B43" s="36">
        <v>45017</v>
      </c>
      <c r="C43" s="32">
        <v>45047</v>
      </c>
    </row>
    <row r="44" spans="2:3" x14ac:dyDescent="0.25">
      <c r="B44" s="36">
        <v>45047</v>
      </c>
      <c r="C44" s="32">
        <v>45078</v>
      </c>
    </row>
    <row r="45" spans="2:3" x14ac:dyDescent="0.25">
      <c r="B45" s="36">
        <v>45078</v>
      </c>
      <c r="C45" s="32">
        <v>45108</v>
      </c>
    </row>
    <row r="46" spans="2:3" x14ac:dyDescent="0.25">
      <c r="B46" s="36">
        <v>45108</v>
      </c>
      <c r="C46" s="32">
        <v>45139</v>
      </c>
    </row>
    <row r="47" spans="2:3" x14ac:dyDescent="0.25">
      <c r="B47" s="36">
        <v>45139</v>
      </c>
      <c r="C47" s="32">
        <v>45170</v>
      </c>
    </row>
    <row r="48" spans="2:3" x14ac:dyDescent="0.25">
      <c r="B48" s="36">
        <v>45170</v>
      </c>
      <c r="C48" s="32">
        <v>45200</v>
      </c>
    </row>
    <row r="49" spans="2:3" x14ac:dyDescent="0.25">
      <c r="B49" s="36">
        <v>45200</v>
      </c>
      <c r="C49" s="32">
        <v>45231</v>
      </c>
    </row>
    <row r="50" spans="2:3" x14ac:dyDescent="0.25">
      <c r="B50" s="36">
        <v>45231</v>
      </c>
      <c r="C50" s="32">
        <v>45261</v>
      </c>
    </row>
    <row r="51" spans="2:3" x14ac:dyDescent="0.25">
      <c r="B51" s="36">
        <v>45261</v>
      </c>
      <c r="C51" s="32">
        <v>45292</v>
      </c>
    </row>
    <row r="52" spans="2:3" x14ac:dyDescent="0.25">
      <c r="B52" s="36">
        <v>45292</v>
      </c>
      <c r="C52" s="32">
        <v>45323</v>
      </c>
    </row>
    <row r="53" spans="2:3" x14ac:dyDescent="0.25">
      <c r="B53" s="36">
        <v>45323</v>
      </c>
      <c r="C53" s="32">
        <v>45352</v>
      </c>
    </row>
    <row r="54" spans="2:3" x14ac:dyDescent="0.25">
      <c r="B54" s="36">
        <v>45352</v>
      </c>
      <c r="C54" s="32">
        <v>45383</v>
      </c>
    </row>
    <row r="55" spans="2:3" x14ac:dyDescent="0.25">
      <c r="B55" s="36">
        <v>45383</v>
      </c>
      <c r="C55" s="32">
        <v>45413</v>
      </c>
    </row>
    <row r="56" spans="2:3" x14ac:dyDescent="0.25">
      <c r="B56" s="36">
        <v>45413</v>
      </c>
      <c r="C56" s="32">
        <v>45444</v>
      </c>
    </row>
    <row r="57" spans="2:3" x14ac:dyDescent="0.25">
      <c r="B57" s="36">
        <v>45444</v>
      </c>
      <c r="C57" s="32">
        <v>45474</v>
      </c>
    </row>
    <row r="58" spans="2:3" x14ac:dyDescent="0.25">
      <c r="B58" s="36">
        <v>45474</v>
      </c>
      <c r="C58" s="32">
        <v>45505</v>
      </c>
    </row>
    <row r="59" spans="2:3" x14ac:dyDescent="0.25">
      <c r="B59" s="36">
        <v>45505</v>
      </c>
      <c r="C59" s="32">
        <v>45536</v>
      </c>
    </row>
    <row r="60" spans="2:3" x14ac:dyDescent="0.25">
      <c r="B60" s="36">
        <v>45536</v>
      </c>
      <c r="C60" s="32">
        <v>45566</v>
      </c>
    </row>
    <row r="61" spans="2:3" x14ac:dyDescent="0.25">
      <c r="B61" s="36">
        <v>45566</v>
      </c>
      <c r="C61" s="32">
        <v>45597</v>
      </c>
    </row>
    <row r="62" spans="2:3" x14ac:dyDescent="0.25">
      <c r="B62" s="36">
        <v>45597</v>
      </c>
      <c r="C62" s="32">
        <v>45627</v>
      </c>
    </row>
    <row r="63" spans="2:3" x14ac:dyDescent="0.25">
      <c r="B63" s="36">
        <v>45627</v>
      </c>
      <c r="C63" s="32">
        <v>45658</v>
      </c>
    </row>
    <row r="64" spans="2:3" x14ac:dyDescent="0.25">
      <c r="B64" s="36">
        <v>45658</v>
      </c>
      <c r="C64" s="32">
        <v>45689</v>
      </c>
    </row>
    <row r="65" spans="2:3" x14ac:dyDescent="0.25">
      <c r="B65" s="36">
        <v>45689</v>
      </c>
      <c r="C65" s="32">
        <v>45717</v>
      </c>
    </row>
    <row r="66" spans="2:3" x14ac:dyDescent="0.25">
      <c r="B66" s="36">
        <v>45717</v>
      </c>
      <c r="C66" s="32">
        <v>45748</v>
      </c>
    </row>
    <row r="67" spans="2:3" x14ac:dyDescent="0.25">
      <c r="B67" s="36">
        <v>45748</v>
      </c>
      <c r="C67" s="32">
        <v>45778</v>
      </c>
    </row>
    <row r="68" spans="2:3" x14ac:dyDescent="0.25">
      <c r="B68" s="36">
        <v>45778</v>
      </c>
      <c r="C68" s="32">
        <v>45809</v>
      </c>
    </row>
    <row r="69" spans="2:3" x14ac:dyDescent="0.25">
      <c r="B69" s="36">
        <v>45809</v>
      </c>
      <c r="C69" s="32">
        <v>45839</v>
      </c>
    </row>
    <row r="70" spans="2:3" x14ac:dyDescent="0.25">
      <c r="B70" s="36">
        <v>45839</v>
      </c>
      <c r="C70" s="32">
        <v>45870</v>
      </c>
    </row>
    <row r="71" spans="2:3" x14ac:dyDescent="0.25">
      <c r="B71" s="36">
        <v>45870</v>
      </c>
      <c r="C71" s="32">
        <v>45901</v>
      </c>
    </row>
    <row r="72" spans="2:3" x14ac:dyDescent="0.25">
      <c r="B72" s="36">
        <v>45901</v>
      </c>
      <c r="C72" s="32">
        <v>45931</v>
      </c>
    </row>
    <row r="73" spans="2:3" x14ac:dyDescent="0.25">
      <c r="B73" s="36">
        <v>45931</v>
      </c>
      <c r="C73" s="32">
        <v>45962</v>
      </c>
    </row>
    <row r="74" spans="2:3" x14ac:dyDescent="0.25">
      <c r="B74" s="36">
        <v>45962</v>
      </c>
      <c r="C74" s="32">
        <v>45992</v>
      </c>
    </row>
    <row r="75" spans="2:3" x14ac:dyDescent="0.25">
      <c r="B75" s="36">
        <v>45992</v>
      </c>
      <c r="C75" s="32">
        <v>46023</v>
      </c>
    </row>
    <row r="76" spans="2:3" x14ac:dyDescent="0.25">
      <c r="B76" s="36">
        <v>46023</v>
      </c>
      <c r="C76" s="32">
        <v>46054</v>
      </c>
    </row>
    <row r="77" spans="2:3" x14ac:dyDescent="0.25">
      <c r="B77" s="36">
        <v>46054</v>
      </c>
      <c r="C77" s="32">
        <v>46082</v>
      </c>
    </row>
    <row r="78" spans="2:3" x14ac:dyDescent="0.25">
      <c r="B78" s="36">
        <v>46082</v>
      </c>
      <c r="C78" s="32">
        <v>46113</v>
      </c>
    </row>
    <row r="79" spans="2:3" x14ac:dyDescent="0.25">
      <c r="B79" s="36">
        <v>46113</v>
      </c>
      <c r="C79" s="32">
        <v>46143</v>
      </c>
    </row>
    <row r="80" spans="2:3" x14ac:dyDescent="0.25">
      <c r="B80" s="36">
        <v>46143</v>
      </c>
      <c r="C80" s="32">
        <v>46174</v>
      </c>
    </row>
    <row r="81" spans="2:3" x14ac:dyDescent="0.25">
      <c r="B81" s="36">
        <v>46174</v>
      </c>
      <c r="C81" s="32">
        <v>46204</v>
      </c>
    </row>
    <row r="82" spans="2:3" x14ac:dyDescent="0.25">
      <c r="B82" s="36">
        <v>46204</v>
      </c>
      <c r="C82" s="32">
        <v>46235</v>
      </c>
    </row>
    <row r="83" spans="2:3" x14ac:dyDescent="0.25">
      <c r="B83" s="36">
        <v>46235</v>
      </c>
      <c r="C83" s="32">
        <v>46266</v>
      </c>
    </row>
    <row r="84" spans="2:3" x14ac:dyDescent="0.25">
      <c r="B84" s="36">
        <v>46266</v>
      </c>
      <c r="C84" s="32">
        <v>46296</v>
      </c>
    </row>
    <row r="85" spans="2:3" x14ac:dyDescent="0.25">
      <c r="B85" s="36">
        <v>46296</v>
      </c>
      <c r="C85" s="32">
        <v>46327</v>
      </c>
    </row>
    <row r="86" spans="2:3" x14ac:dyDescent="0.25">
      <c r="B86" s="36">
        <v>46327</v>
      </c>
      <c r="C86" s="32">
        <v>46357</v>
      </c>
    </row>
    <row r="87" spans="2:3" x14ac:dyDescent="0.25">
      <c r="B87" s="36">
        <v>46357</v>
      </c>
      <c r="C87" s="32">
        <v>46388</v>
      </c>
    </row>
    <row r="88" spans="2:3" x14ac:dyDescent="0.25">
      <c r="B88" s="36">
        <v>46388</v>
      </c>
      <c r="C88" s="32">
        <v>46419</v>
      </c>
    </row>
    <row r="89" spans="2:3" x14ac:dyDescent="0.25">
      <c r="B89" s="36">
        <v>46419</v>
      </c>
      <c r="C89" s="32">
        <v>46447</v>
      </c>
    </row>
    <row r="90" spans="2:3" x14ac:dyDescent="0.25">
      <c r="B90" s="36">
        <v>46447</v>
      </c>
      <c r="C90" s="32">
        <v>46478</v>
      </c>
    </row>
    <row r="91" spans="2:3" x14ac:dyDescent="0.25">
      <c r="B91" s="36">
        <v>46478</v>
      </c>
      <c r="C91" s="32">
        <v>46508</v>
      </c>
    </row>
    <row r="92" spans="2:3" x14ac:dyDescent="0.25">
      <c r="B92" s="36">
        <v>46508</v>
      </c>
      <c r="C92" s="32">
        <v>46539</v>
      </c>
    </row>
    <row r="93" spans="2:3" x14ac:dyDescent="0.25">
      <c r="B93" s="36">
        <v>46539</v>
      </c>
      <c r="C93" s="32">
        <v>46569</v>
      </c>
    </row>
    <row r="94" spans="2:3" x14ac:dyDescent="0.25">
      <c r="B94" s="36">
        <v>46569</v>
      </c>
      <c r="C94" s="32">
        <v>46600</v>
      </c>
    </row>
    <row r="95" spans="2:3" x14ac:dyDescent="0.25">
      <c r="B95" s="36">
        <v>46600</v>
      </c>
      <c r="C95" s="32">
        <v>46631</v>
      </c>
    </row>
    <row r="96" spans="2:3" x14ac:dyDescent="0.25">
      <c r="B96" s="36">
        <v>46631</v>
      </c>
      <c r="C96" s="32">
        <v>46661</v>
      </c>
    </row>
    <row r="97" spans="2:3" x14ac:dyDescent="0.25">
      <c r="B97" s="36">
        <v>46661</v>
      </c>
      <c r="C97" s="32">
        <v>46692</v>
      </c>
    </row>
    <row r="98" spans="2:3" x14ac:dyDescent="0.25">
      <c r="B98" s="36">
        <v>46692</v>
      </c>
      <c r="C98" s="32">
        <v>46722</v>
      </c>
    </row>
    <row r="99" spans="2:3" x14ac:dyDescent="0.25">
      <c r="B99" s="36">
        <v>46722</v>
      </c>
      <c r="C99" s="32">
        <v>46753</v>
      </c>
    </row>
  </sheetData>
  <pageMargins left="0.7" right="0.7" top="0.75" bottom="0.75" header="0.3" footer="0.3"/>
  <pageSetup paperSize="9" orientation="portrait" r:id="rId1"/>
  <headerFooter>
    <oddHeader>&amp;C&amp;"Verdana"&amp;7&amp;K000000Turner &amp; Townsend Confidential&amp;1#</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t1LADetails">
    <tabColor theme="4" tint="0.79998168889431442"/>
  </sheetPr>
  <dimension ref="B1:K43"/>
  <sheetViews>
    <sheetView zoomScale="90" zoomScaleNormal="90" workbookViewId="0">
      <pane ySplit="1" topLeftCell="A2" activePane="bottomLeft" state="frozen"/>
      <selection pane="bottomLeft" activeCell="B1" sqref="B1:C2"/>
    </sheetView>
  </sheetViews>
  <sheetFormatPr defaultColWidth="8.85546875" defaultRowHeight="15" x14ac:dyDescent="0.25"/>
  <cols>
    <col min="1" max="1" width="3.42578125" style="2" customWidth="1"/>
    <col min="2" max="2" width="42" style="2" customWidth="1"/>
    <col min="3" max="3" width="33.5703125" style="2" customWidth="1"/>
    <col min="4" max="4" width="12.42578125" style="2" customWidth="1"/>
    <col min="5" max="5" width="8.85546875" style="2" customWidth="1"/>
    <col min="6" max="6" width="47.7109375" style="2" customWidth="1"/>
    <col min="7" max="8" width="8.85546875" style="2" customWidth="1"/>
    <col min="9" max="9" width="29.85546875" style="2" customWidth="1"/>
    <col min="10" max="11" width="8.85546875" style="2" hidden="1" customWidth="1"/>
    <col min="12" max="16384" width="8.85546875" style="2"/>
  </cols>
  <sheetData>
    <row r="1" spans="2:11" s="22" customFormat="1" ht="18.75" customHeight="1" x14ac:dyDescent="0.25">
      <c r="B1" s="157" t="s">
        <v>67</v>
      </c>
      <c r="C1" s="157"/>
      <c r="J1" s="22">
        <f>SUM(J4:J43)</f>
        <v>30</v>
      </c>
      <c r="K1" s="22" t="str">
        <f ca="1">MID(CELL("filename",B1),FIND("]",CELL("filename",B1))+1,255)</f>
        <v>1. Contact details</v>
      </c>
    </row>
    <row r="2" spans="2:11" ht="18.75" x14ac:dyDescent="0.25">
      <c r="B2" s="157"/>
      <c r="C2" s="157"/>
      <c r="D2" s="28"/>
      <c r="F2" s="5"/>
    </row>
    <row r="3" spans="2:11" x14ac:dyDescent="0.25">
      <c r="B3" s="3"/>
      <c r="D3" s="2" t="s">
        <v>1</v>
      </c>
    </row>
    <row r="4" spans="2:11" ht="45" x14ac:dyDescent="0.25">
      <c r="B4" s="12" t="s">
        <v>71</v>
      </c>
      <c r="C4" s="19"/>
      <c r="D4" s="20" t="b">
        <f>Lists!$B$13</f>
        <v>1</v>
      </c>
      <c r="F4" s="102" t="s">
        <v>70</v>
      </c>
      <c r="J4" s="2">
        <f>IF(AND(D4,C4=""),1,0)</f>
        <v>1</v>
      </c>
    </row>
    <row r="5" spans="2:11" ht="19.5" customHeight="1" x14ac:dyDescent="0.25">
      <c r="F5" s="5"/>
    </row>
    <row r="6" spans="2:11" ht="34.5" customHeight="1" x14ac:dyDescent="0.25">
      <c r="B6" s="153" t="s">
        <v>97</v>
      </c>
      <c r="C6" s="154"/>
      <c r="D6" s="17"/>
      <c r="F6" s="102" t="s">
        <v>98</v>
      </c>
    </row>
    <row r="7" spans="2:11" ht="24.6" customHeight="1" x14ac:dyDescent="0.25">
      <c r="B7" s="11" t="s">
        <v>2</v>
      </c>
      <c r="C7" s="19"/>
      <c r="D7" s="20" t="b">
        <f>Lists!$B$13</f>
        <v>1</v>
      </c>
      <c r="J7" s="2">
        <f t="shared" ref="J7:J12" si="0">IF(AND(D7,C7=""),1,0)</f>
        <v>1</v>
      </c>
    </row>
    <row r="8" spans="2:11" ht="24.6" customHeight="1" x14ac:dyDescent="0.25">
      <c r="B8" s="11" t="s">
        <v>3</v>
      </c>
      <c r="C8" s="19"/>
      <c r="D8" s="20" t="b">
        <f>Lists!$B$13</f>
        <v>1</v>
      </c>
      <c r="J8" s="2">
        <f t="shared" si="0"/>
        <v>1</v>
      </c>
    </row>
    <row r="9" spans="2:11" ht="24.6" customHeight="1" x14ac:dyDescent="0.25">
      <c r="B9" s="11" t="s">
        <v>4</v>
      </c>
      <c r="C9" s="19"/>
      <c r="D9" s="20" t="b">
        <f>Lists!$B$13</f>
        <v>1</v>
      </c>
      <c r="J9" s="2">
        <f t="shared" si="0"/>
        <v>1</v>
      </c>
    </row>
    <row r="10" spans="2:11" ht="24.6" customHeight="1" x14ac:dyDescent="0.25">
      <c r="B10" s="11" t="s">
        <v>5</v>
      </c>
      <c r="C10" s="19"/>
      <c r="D10" s="20" t="b">
        <f>Lists!$B$13</f>
        <v>1</v>
      </c>
      <c r="J10" s="2">
        <f t="shared" si="0"/>
        <v>1</v>
      </c>
    </row>
    <row r="11" spans="2:11" ht="24.6" customHeight="1" x14ac:dyDescent="0.25">
      <c r="B11" s="11" t="s">
        <v>6</v>
      </c>
      <c r="C11" s="19"/>
      <c r="D11" s="20" t="b">
        <f>Lists!$B$13</f>
        <v>1</v>
      </c>
      <c r="J11" s="2">
        <f t="shared" si="0"/>
        <v>1</v>
      </c>
    </row>
    <row r="12" spans="2:11" ht="48" customHeight="1" x14ac:dyDescent="0.25">
      <c r="B12" s="11" t="s">
        <v>152</v>
      </c>
      <c r="C12" s="19"/>
      <c r="D12" s="20" t="b">
        <f>Lists!$B$13</f>
        <v>1</v>
      </c>
      <c r="F12" s="2" t="s">
        <v>96</v>
      </c>
      <c r="J12" s="2">
        <f t="shared" si="0"/>
        <v>1</v>
      </c>
    </row>
    <row r="13" spans="2:11" x14ac:dyDescent="0.25">
      <c r="B13" s="3"/>
    </row>
    <row r="14" spans="2:11" ht="26.25" customHeight="1" x14ac:dyDescent="0.25">
      <c r="B14" s="153" t="s">
        <v>72</v>
      </c>
      <c r="C14" s="154"/>
      <c r="D14" s="17"/>
    </row>
    <row r="15" spans="2:11" ht="24.6" customHeight="1" x14ac:dyDescent="0.25">
      <c r="B15" s="11" t="s">
        <v>2</v>
      </c>
      <c r="C15" s="19"/>
      <c r="D15" s="20" t="b">
        <f>Lists!$B$13</f>
        <v>1</v>
      </c>
      <c r="J15" s="2">
        <f t="shared" ref="J15:J20" si="1">IF(AND(D15,C15=""),1,0)</f>
        <v>1</v>
      </c>
    </row>
    <row r="16" spans="2:11" ht="24.6" customHeight="1" x14ac:dyDescent="0.25">
      <c r="B16" s="11" t="s">
        <v>3</v>
      </c>
      <c r="C16" s="19"/>
      <c r="D16" s="20" t="b">
        <f>Lists!$B$13</f>
        <v>1</v>
      </c>
      <c r="J16" s="2">
        <f t="shared" si="1"/>
        <v>1</v>
      </c>
    </row>
    <row r="17" spans="2:10" ht="24.6" customHeight="1" x14ac:dyDescent="0.25">
      <c r="B17" s="11" t="s">
        <v>4</v>
      </c>
      <c r="C17" s="19"/>
      <c r="D17" s="20" t="b">
        <f>Lists!$B$13</f>
        <v>1</v>
      </c>
      <c r="J17" s="2">
        <f t="shared" si="1"/>
        <v>1</v>
      </c>
    </row>
    <row r="18" spans="2:10" ht="24.6" customHeight="1" x14ac:dyDescent="0.25">
      <c r="B18" s="11" t="s">
        <v>5</v>
      </c>
      <c r="C18" s="19"/>
      <c r="D18" s="20" t="b">
        <f>Lists!$B$13</f>
        <v>1</v>
      </c>
      <c r="J18" s="2">
        <f t="shared" si="1"/>
        <v>1</v>
      </c>
    </row>
    <row r="19" spans="2:10" ht="24.6" customHeight="1" x14ac:dyDescent="0.25">
      <c r="B19" s="11" t="s">
        <v>6</v>
      </c>
      <c r="C19" s="19"/>
      <c r="D19" s="20" t="b">
        <f>Lists!$B$13</f>
        <v>1</v>
      </c>
      <c r="J19" s="2">
        <f t="shared" si="1"/>
        <v>1</v>
      </c>
    </row>
    <row r="20" spans="2:10" ht="42.75" customHeight="1" x14ac:dyDescent="0.25">
      <c r="B20" s="11" t="s">
        <v>152</v>
      </c>
      <c r="C20" s="19"/>
      <c r="D20" s="20" t="b">
        <f>Lists!$B$13</f>
        <v>1</v>
      </c>
      <c r="J20" s="2">
        <f t="shared" si="1"/>
        <v>1</v>
      </c>
    </row>
    <row r="21" spans="2:10" x14ac:dyDescent="0.25">
      <c r="B21" s="3"/>
    </row>
    <row r="22" spans="2:10" ht="27.75" customHeight="1" x14ac:dyDescent="0.25">
      <c r="B22" s="153" t="s">
        <v>109</v>
      </c>
      <c r="C22" s="154"/>
      <c r="D22" s="17"/>
    </row>
    <row r="23" spans="2:10" ht="24.75" customHeight="1" x14ac:dyDescent="0.25">
      <c r="B23" s="11" t="s">
        <v>2</v>
      </c>
      <c r="C23" s="19"/>
      <c r="D23" s="20" t="b">
        <f>Lists!$B$13</f>
        <v>1</v>
      </c>
      <c r="J23" s="2">
        <f t="shared" ref="J23:J28" si="2">IF(AND(D23,C23=""),1,0)</f>
        <v>1</v>
      </c>
    </row>
    <row r="24" spans="2:10" ht="24.75" customHeight="1" x14ac:dyDescent="0.25">
      <c r="B24" s="11" t="s">
        <v>3</v>
      </c>
      <c r="C24" s="19"/>
      <c r="D24" s="20" t="b">
        <f>Lists!$B$13</f>
        <v>1</v>
      </c>
      <c r="J24" s="2">
        <f t="shared" si="2"/>
        <v>1</v>
      </c>
    </row>
    <row r="25" spans="2:10" ht="24.75" customHeight="1" x14ac:dyDescent="0.25">
      <c r="B25" s="11" t="s">
        <v>4</v>
      </c>
      <c r="C25" s="19"/>
      <c r="D25" s="20" t="b">
        <f>Lists!$B$13</f>
        <v>1</v>
      </c>
      <c r="J25" s="2">
        <f t="shared" si="2"/>
        <v>1</v>
      </c>
    </row>
    <row r="26" spans="2:10" ht="23.25" customHeight="1" x14ac:dyDescent="0.25">
      <c r="B26" s="11" t="s">
        <v>5</v>
      </c>
      <c r="C26" s="19"/>
      <c r="D26" s="20" t="b">
        <f>Lists!$B$13</f>
        <v>1</v>
      </c>
      <c r="J26" s="2">
        <f t="shared" si="2"/>
        <v>1</v>
      </c>
    </row>
    <row r="27" spans="2:10" ht="25.5" customHeight="1" x14ac:dyDescent="0.25">
      <c r="B27" s="11" t="s">
        <v>6</v>
      </c>
      <c r="C27" s="19"/>
      <c r="D27" s="20" t="b">
        <f>Lists!$B$13</f>
        <v>1</v>
      </c>
      <c r="J27" s="2">
        <f t="shared" si="2"/>
        <v>1</v>
      </c>
    </row>
    <row r="28" spans="2:10" ht="30" x14ac:dyDescent="0.25">
      <c r="B28" s="11" t="s">
        <v>152</v>
      </c>
      <c r="C28" s="19"/>
      <c r="D28" s="20" t="b">
        <f>Lists!$B$13</f>
        <v>1</v>
      </c>
      <c r="J28" s="2">
        <f t="shared" si="2"/>
        <v>1</v>
      </c>
    </row>
    <row r="29" spans="2:10" ht="18" customHeight="1" x14ac:dyDescent="0.25">
      <c r="B29" s="153"/>
      <c r="C29" s="158"/>
    </row>
    <row r="30" spans="2:10" ht="28.5" customHeight="1" x14ac:dyDescent="0.25">
      <c r="B30" s="155" t="s">
        <v>130</v>
      </c>
      <c r="C30" s="155"/>
      <c r="D30" s="18"/>
    </row>
    <row r="31" spans="2:10" ht="24.75" customHeight="1" x14ac:dyDescent="0.25">
      <c r="B31" s="11" t="s">
        <v>2</v>
      </c>
      <c r="C31" s="19"/>
      <c r="D31" s="20" t="b">
        <f>Lists!$B$13</f>
        <v>1</v>
      </c>
      <c r="J31" s="2">
        <f>IF(AND(D31,C31=""),1,0)</f>
        <v>1</v>
      </c>
    </row>
    <row r="32" spans="2:10" ht="24.75" customHeight="1" x14ac:dyDescent="0.25">
      <c r="B32" s="11" t="s">
        <v>3</v>
      </c>
      <c r="C32" s="19"/>
      <c r="D32" s="20" t="b">
        <f>Lists!$B$13</f>
        <v>1</v>
      </c>
      <c r="J32" s="2">
        <f>IF(AND(D32,C32=""),1,0)</f>
        <v>1</v>
      </c>
    </row>
    <row r="33" spans="2:10" ht="24.75" customHeight="1" x14ac:dyDescent="0.25">
      <c r="B33" s="11" t="s">
        <v>4</v>
      </c>
      <c r="C33" s="19"/>
      <c r="D33" s="20" t="b">
        <f>Lists!$B$13</f>
        <v>1</v>
      </c>
      <c r="J33" s="2">
        <f>IF(AND(D33,C33=""),1,0)</f>
        <v>1</v>
      </c>
    </row>
    <row r="34" spans="2:10" ht="24.75" customHeight="1" x14ac:dyDescent="0.25">
      <c r="B34" s="11" t="s">
        <v>5</v>
      </c>
      <c r="C34" s="19"/>
      <c r="D34" s="20" t="b">
        <f>Lists!$B$13</f>
        <v>1</v>
      </c>
      <c r="J34" s="2">
        <f>IF(AND(D34,C34=""),1,0)</f>
        <v>1</v>
      </c>
    </row>
    <row r="35" spans="2:10" ht="24.75" customHeight="1" x14ac:dyDescent="0.25">
      <c r="B35" s="11" t="s">
        <v>6</v>
      </c>
      <c r="C35" s="19"/>
      <c r="D35" s="20" t="b">
        <f>Lists!$B$13</f>
        <v>1</v>
      </c>
      <c r="J35" s="2">
        <f>IF(AND(D35,C35=""),1,0)</f>
        <v>1</v>
      </c>
    </row>
    <row r="36" spans="2:10" x14ac:dyDescent="0.25">
      <c r="B36" s="3"/>
    </row>
    <row r="37" spans="2:10" ht="43.5" customHeight="1" x14ac:dyDescent="0.25">
      <c r="B37" s="156" t="s">
        <v>151</v>
      </c>
      <c r="C37" s="156"/>
      <c r="D37" s="38"/>
    </row>
    <row r="38" spans="2:10" ht="24.75" customHeight="1" x14ac:dyDescent="0.25">
      <c r="B38" s="11" t="s">
        <v>2</v>
      </c>
      <c r="C38" s="19"/>
      <c r="D38" s="20" t="b">
        <f>Lists!$B$13</f>
        <v>1</v>
      </c>
      <c r="J38" s="2">
        <f t="shared" ref="J38:J43" si="3">IF(AND(D38,C38=""),1,0)</f>
        <v>1</v>
      </c>
    </row>
    <row r="39" spans="2:10" ht="24.75" customHeight="1" x14ac:dyDescent="0.25">
      <c r="B39" s="11" t="s">
        <v>3</v>
      </c>
      <c r="C39" s="19"/>
      <c r="D39" s="20" t="b">
        <f>Lists!$B$13</f>
        <v>1</v>
      </c>
      <c r="J39" s="2">
        <f t="shared" si="3"/>
        <v>1</v>
      </c>
    </row>
    <row r="40" spans="2:10" ht="24.75" customHeight="1" x14ac:dyDescent="0.25">
      <c r="B40" s="11" t="s">
        <v>4</v>
      </c>
      <c r="C40" s="19"/>
      <c r="D40" s="20" t="b">
        <f>Lists!$B$13</f>
        <v>1</v>
      </c>
      <c r="J40" s="2">
        <f t="shared" si="3"/>
        <v>1</v>
      </c>
    </row>
    <row r="41" spans="2:10" ht="24.75" customHeight="1" x14ac:dyDescent="0.25">
      <c r="B41" s="11" t="s">
        <v>5</v>
      </c>
      <c r="C41" s="19"/>
      <c r="D41" s="20" t="b">
        <f>Lists!$B$13</f>
        <v>1</v>
      </c>
      <c r="J41" s="2">
        <f t="shared" si="3"/>
        <v>1</v>
      </c>
    </row>
    <row r="42" spans="2:10" ht="24.75" customHeight="1" x14ac:dyDescent="0.25">
      <c r="B42" s="11" t="s">
        <v>6</v>
      </c>
      <c r="C42" s="19"/>
      <c r="D42" s="20" t="b">
        <f>Lists!$B$13</f>
        <v>1</v>
      </c>
      <c r="J42" s="2">
        <f t="shared" si="3"/>
        <v>1</v>
      </c>
    </row>
    <row r="43" spans="2:10" ht="27.75" customHeight="1" x14ac:dyDescent="0.25">
      <c r="B43" s="11" t="s">
        <v>85</v>
      </c>
      <c r="C43" s="19"/>
      <c r="D43" s="20" t="b">
        <f>Lists!$B$13</f>
        <v>1</v>
      </c>
      <c r="J43" s="2">
        <f t="shared" si="3"/>
        <v>1</v>
      </c>
    </row>
  </sheetData>
  <protectedRanges>
    <protectedRange sqref="C6:D6 C44:D44" name="Range1"/>
    <protectedRange sqref="C4 C7:C11 C15:C19 C23:C27 C31:C35 C38:C43" name="Range1_2"/>
    <protectedRange sqref="C28 C20 C12" name="Range4_1_3"/>
  </protectedRanges>
  <mergeCells count="7">
    <mergeCell ref="B14:C14"/>
    <mergeCell ref="B30:C30"/>
    <mergeCell ref="B37:C37"/>
    <mergeCell ref="B6:C6"/>
    <mergeCell ref="B1:C2"/>
    <mergeCell ref="B22:C22"/>
    <mergeCell ref="B29:C29"/>
  </mergeCells>
  <conditionalFormatting sqref="D4 D31:D35 D38:D43 D18:D20 D26:D28">
    <cfRule type="expression" dxfId="68" priority="9">
      <formula>J4=1</formula>
    </cfRule>
  </conditionalFormatting>
  <conditionalFormatting sqref="D7:D12">
    <cfRule type="expression" dxfId="67" priority="8">
      <formula>J7=1</formula>
    </cfRule>
  </conditionalFormatting>
  <conditionalFormatting sqref="D15">
    <cfRule type="expression" dxfId="66" priority="7">
      <formula>J15=1</formula>
    </cfRule>
  </conditionalFormatting>
  <conditionalFormatting sqref="D16:D17">
    <cfRule type="expression" dxfId="65" priority="4">
      <formula>J16=1</formula>
    </cfRule>
  </conditionalFormatting>
  <conditionalFormatting sqref="D23">
    <cfRule type="expression" dxfId="64" priority="2">
      <formula>J23=1</formula>
    </cfRule>
  </conditionalFormatting>
  <conditionalFormatting sqref="D24:D25">
    <cfRule type="expression" dxfId="63" priority="1">
      <formula>J24=1</formula>
    </cfRule>
  </conditionalFormatting>
  <pageMargins left="0.7" right="0.7" top="0.75" bottom="0.75" header="0.3" footer="0.3"/>
  <pageSetup paperSize="9" orientation="portrait" r:id="rId1"/>
  <headerFooter>
    <oddHeader>&amp;C&amp;"Verdana"&amp;7&amp;K000000Turner &amp; Townsend Confidential&amp;1#</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Lists!$B$20:$B$21</xm:f>
          </x14:formula1>
          <xm:sqref>C28 C12 C20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t2Details">
    <tabColor theme="4" tint="0.59999389629810485"/>
  </sheetPr>
  <dimension ref="A1:H32"/>
  <sheetViews>
    <sheetView zoomScale="90" zoomScaleNormal="90" workbookViewId="0">
      <pane ySplit="2" topLeftCell="A15" activePane="bottomLeft" state="frozen"/>
      <selection pane="bottomLeft" activeCell="B1" sqref="B1:C2"/>
    </sheetView>
  </sheetViews>
  <sheetFormatPr defaultColWidth="8.85546875" defaultRowHeight="15" x14ac:dyDescent="0.25"/>
  <cols>
    <col min="1" max="1" width="4.28515625" style="122" customWidth="1"/>
    <col min="2" max="2" width="71.28515625" style="122" customWidth="1"/>
    <col min="3" max="3" width="54" style="122" customWidth="1"/>
    <col min="4" max="4" width="15.140625" style="122" bestFit="1" customWidth="1"/>
    <col min="5" max="5" width="21.42578125" style="122" customWidth="1"/>
    <col min="6" max="6" width="52.5703125" style="122" bestFit="1" customWidth="1"/>
    <col min="7" max="7" width="4.85546875" style="122" hidden="1" customWidth="1"/>
    <col min="8" max="8" width="16" style="122" hidden="1" customWidth="1"/>
    <col min="9" max="9" width="6.5703125" style="122" customWidth="1"/>
    <col min="10" max="10" width="7.42578125" style="122" customWidth="1"/>
    <col min="11" max="12" width="8.85546875" style="122" customWidth="1"/>
    <col min="13" max="16384" width="8.85546875" style="122"/>
  </cols>
  <sheetData>
    <row r="1" spans="1:8" ht="18" customHeight="1" x14ac:dyDescent="0.25">
      <c r="B1" s="159" t="s">
        <v>155</v>
      </c>
      <c r="C1" s="159"/>
    </row>
    <row r="2" spans="1:8" ht="15.75" thickBot="1" x14ac:dyDescent="0.3">
      <c r="B2" s="159"/>
      <c r="C2" s="159"/>
      <c r="D2" s="122" t="s">
        <v>1</v>
      </c>
      <c r="E2" s="138" t="s">
        <v>90</v>
      </c>
      <c r="G2" s="139">
        <f>SUM(G4:G26)</f>
        <v>22</v>
      </c>
      <c r="H2" s="122" t="str">
        <f ca="1">MID(CELL("filename",A1),FIND("]",CELL("filename",A1))+1,255)</f>
        <v>2. Project details</v>
      </c>
    </row>
    <row r="3" spans="1:8" ht="16.5" thickBot="1" x14ac:dyDescent="0.3">
      <c r="B3" s="140"/>
      <c r="C3" s="9" t="s">
        <v>87</v>
      </c>
      <c r="G3" s="141"/>
    </row>
    <row r="4" spans="1:8" ht="17.25" customHeight="1" x14ac:dyDescent="0.25">
      <c r="A4" s="122">
        <v>1</v>
      </c>
      <c r="B4" s="103" t="s">
        <v>131</v>
      </c>
      <c r="C4" s="149"/>
      <c r="D4" s="20" t="b">
        <f>Lists!$B$13</f>
        <v>1</v>
      </c>
      <c r="E4" s="121"/>
      <c r="F4" s="121"/>
      <c r="G4" s="122">
        <f t="shared" ref="G4:G26" si="0">IF(AND(D4,C4=""),1,0)</f>
        <v>1</v>
      </c>
    </row>
    <row r="5" spans="1:8" ht="37.5" customHeight="1" x14ac:dyDescent="0.25">
      <c r="A5" s="122">
        <v>2</v>
      </c>
      <c r="B5" s="103" t="s">
        <v>156</v>
      </c>
      <c r="C5" s="97"/>
      <c r="D5" s="20" t="b">
        <f>Lists!$B$13</f>
        <v>1</v>
      </c>
      <c r="E5" s="104" t="str">
        <f>IF((LEN(TRIM(C5))-LEN(SUBSTITUTE(C5," ",""))+1)&lt;=10, "Under 10 words","Over 10 words")</f>
        <v>Under 10 words</v>
      </c>
      <c r="F5" s="121"/>
      <c r="G5" s="122">
        <f>IF(AND(D5,C5=""),1,0)</f>
        <v>1</v>
      </c>
    </row>
    <row r="6" spans="1:8" ht="81.75" customHeight="1" x14ac:dyDescent="0.25">
      <c r="A6" s="122">
        <v>3</v>
      </c>
      <c r="B6" s="103" t="s">
        <v>184</v>
      </c>
      <c r="C6" s="97"/>
      <c r="D6" s="20" t="b">
        <f>Lists!$B$13</f>
        <v>1</v>
      </c>
      <c r="E6" s="104" t="str">
        <f>IF((LEN(TRIM(C6))-LEN(SUBSTITUTE(C6," ",""))+1)&lt;=150, "Under 150 words","Over 150 words")</f>
        <v>Under 150 words</v>
      </c>
      <c r="F6" s="121"/>
      <c r="G6" s="122">
        <f>IF(AND(D6,C6=""),1,0)</f>
        <v>1</v>
      </c>
    </row>
    <row r="7" spans="1:8" ht="70.5" customHeight="1" x14ac:dyDescent="0.25">
      <c r="A7" s="122">
        <v>4</v>
      </c>
      <c r="B7" s="103" t="s">
        <v>157</v>
      </c>
      <c r="C7" s="97"/>
      <c r="D7" s="20" t="b">
        <f>Lists!$B$13</f>
        <v>1</v>
      </c>
      <c r="E7" s="104" t="str">
        <f>IF((LEN(TRIM(C7))-LEN(SUBSTITUTE(C7," ",""))+1)&lt;=50, "Under 50 words","Over 50 words")</f>
        <v>Under 50 words</v>
      </c>
      <c r="F7" s="121"/>
      <c r="G7" s="122">
        <f t="shared" si="0"/>
        <v>1</v>
      </c>
    </row>
    <row r="8" spans="1:8" ht="34.35" customHeight="1" x14ac:dyDescent="0.25">
      <c r="A8" s="122">
        <v>5</v>
      </c>
      <c r="B8" s="103" t="s">
        <v>92</v>
      </c>
      <c r="C8" s="142"/>
      <c r="D8" s="20" t="b">
        <f>Lists!$B$13</f>
        <v>1</v>
      </c>
      <c r="E8" s="145"/>
      <c r="F8" s="121"/>
      <c r="G8" s="122">
        <f t="shared" si="0"/>
        <v>1</v>
      </c>
    </row>
    <row r="9" spans="1:8" ht="34.15" customHeight="1" x14ac:dyDescent="0.25">
      <c r="A9" s="122">
        <v>6</v>
      </c>
      <c r="B9" s="103" t="s">
        <v>133</v>
      </c>
      <c r="C9" s="148"/>
      <c r="D9" s="20" t="b">
        <f>Lists!$B$13</f>
        <v>1</v>
      </c>
      <c r="E9" s="121"/>
      <c r="F9" s="121"/>
      <c r="G9" s="122">
        <f>IF(AND(D9,C9=""),1,0)</f>
        <v>1</v>
      </c>
    </row>
    <row r="10" spans="1:8" ht="33.75" customHeight="1" x14ac:dyDescent="0.25">
      <c r="A10" s="122">
        <v>7</v>
      </c>
      <c r="B10" s="103" t="s">
        <v>91</v>
      </c>
      <c r="C10" s="97"/>
      <c r="D10" s="20" t="b">
        <f>Lists!$B$13</f>
        <v>1</v>
      </c>
      <c r="E10" s="121"/>
      <c r="F10" s="121"/>
      <c r="G10" s="122">
        <f>IF(AND(D10,C10=""),1,0)</f>
        <v>1</v>
      </c>
    </row>
    <row r="11" spans="1:8" ht="42.75" customHeight="1" x14ac:dyDescent="0.25">
      <c r="A11" s="122">
        <v>8</v>
      </c>
      <c r="B11" s="103" t="s">
        <v>140</v>
      </c>
      <c r="C11" s="97"/>
      <c r="D11" s="20" t="b">
        <f>Lists!$B$13</f>
        <v>1</v>
      </c>
      <c r="E11" s="121"/>
      <c r="F11" s="121"/>
      <c r="G11" s="122">
        <f t="shared" si="0"/>
        <v>1</v>
      </c>
    </row>
    <row r="12" spans="1:8" ht="33" customHeight="1" x14ac:dyDescent="0.25">
      <c r="A12" s="122">
        <v>9</v>
      </c>
      <c r="B12" s="103" t="s">
        <v>79</v>
      </c>
      <c r="C12" s="97"/>
      <c r="D12" s="20" t="b">
        <f>Lists!$B$13</f>
        <v>1</v>
      </c>
      <c r="E12" s="121"/>
      <c r="F12" s="121"/>
      <c r="G12" s="122">
        <f t="shared" si="0"/>
        <v>1</v>
      </c>
    </row>
    <row r="13" spans="1:8" ht="43.5" customHeight="1" x14ac:dyDescent="0.25">
      <c r="A13" s="122">
        <v>10</v>
      </c>
      <c r="B13" s="103" t="s">
        <v>73</v>
      </c>
      <c r="C13" s="97"/>
      <c r="D13" s="20" t="b">
        <f>Lists!$B$13</f>
        <v>1</v>
      </c>
      <c r="E13" s="121"/>
      <c r="F13" s="121"/>
      <c r="G13" s="122">
        <f t="shared" si="0"/>
        <v>1</v>
      </c>
    </row>
    <row r="14" spans="1:8" s="141" customFormat="1" ht="19.5" customHeight="1" x14ac:dyDescent="0.25">
      <c r="B14" s="17" t="s">
        <v>93</v>
      </c>
      <c r="C14" s="143"/>
      <c r="D14" s="121"/>
      <c r="E14" s="121"/>
      <c r="F14" s="121"/>
    </row>
    <row r="15" spans="1:8" ht="27.75" customHeight="1" x14ac:dyDescent="0.25">
      <c r="A15" s="122">
        <v>11</v>
      </c>
      <c r="B15" s="131" t="s">
        <v>141</v>
      </c>
      <c r="C15" s="146"/>
      <c r="D15" s="20" t="b">
        <f>Lists!$B$13</f>
        <v>1</v>
      </c>
      <c r="E15" s="121"/>
      <c r="F15" s="121"/>
      <c r="G15" s="122">
        <f t="shared" si="0"/>
        <v>1</v>
      </c>
    </row>
    <row r="16" spans="1:8" ht="19.5" customHeight="1" x14ac:dyDescent="0.25">
      <c r="A16" s="122">
        <v>12</v>
      </c>
      <c r="B16" s="132" t="s">
        <v>147</v>
      </c>
      <c r="C16" s="97"/>
      <c r="D16" s="20" t="b">
        <f>Lists!$B$13</f>
        <v>1</v>
      </c>
      <c r="E16" s="121"/>
      <c r="F16" s="121"/>
      <c r="G16" s="122">
        <f t="shared" si="0"/>
        <v>1</v>
      </c>
    </row>
    <row r="17" spans="1:7" ht="35.25" customHeight="1" x14ac:dyDescent="0.25">
      <c r="A17" s="122">
        <v>13</v>
      </c>
      <c r="B17" s="132" t="s">
        <v>148</v>
      </c>
      <c r="C17" s="97"/>
      <c r="D17" s="20" t="b">
        <f>Lists!$B$13</f>
        <v>1</v>
      </c>
      <c r="E17" s="121"/>
      <c r="F17" s="121"/>
      <c r="G17" s="122">
        <f t="shared" si="0"/>
        <v>1</v>
      </c>
    </row>
    <row r="18" spans="1:7" ht="33" customHeight="1" x14ac:dyDescent="0.25">
      <c r="A18" s="122">
        <v>14</v>
      </c>
      <c r="B18" s="132" t="s">
        <v>158</v>
      </c>
      <c r="C18" s="97"/>
      <c r="D18" s="20" t="b">
        <f>Lists!$B$13</f>
        <v>1</v>
      </c>
      <c r="E18" s="121"/>
      <c r="F18" s="121"/>
      <c r="G18" s="122">
        <f t="shared" ref="G18" si="1">IF(AND(D18,C18=""),1,0)</f>
        <v>1</v>
      </c>
    </row>
    <row r="19" spans="1:7" ht="28.5" customHeight="1" x14ac:dyDescent="0.25">
      <c r="A19" s="122">
        <v>15</v>
      </c>
      <c r="B19" s="132" t="s">
        <v>159</v>
      </c>
      <c r="C19" s="97"/>
      <c r="D19" s="20" t="b">
        <f>Lists!$B$13</f>
        <v>1</v>
      </c>
      <c r="E19" s="121"/>
      <c r="F19" s="121"/>
      <c r="G19" s="122">
        <f t="shared" ref="G19" si="2">IF(AND(D19,C19=""),1,0)</f>
        <v>1</v>
      </c>
    </row>
    <row r="20" spans="1:7" ht="30" customHeight="1" x14ac:dyDescent="0.25">
      <c r="A20" s="122">
        <v>16</v>
      </c>
      <c r="B20" s="132" t="s">
        <v>162</v>
      </c>
      <c r="C20" s="97"/>
      <c r="D20" s="20" t="b">
        <f>Lists!$B$13</f>
        <v>1</v>
      </c>
      <c r="E20" s="121"/>
      <c r="F20" s="121"/>
      <c r="G20" s="122">
        <f t="shared" si="0"/>
        <v>1</v>
      </c>
    </row>
    <row r="21" spans="1:7" ht="37.5" customHeight="1" x14ac:dyDescent="0.25">
      <c r="A21" s="122">
        <v>17</v>
      </c>
      <c r="B21" s="132" t="s">
        <v>163</v>
      </c>
      <c r="C21" s="97"/>
      <c r="D21" s="20" t="b">
        <f>Lists!$B$13</f>
        <v>1</v>
      </c>
      <c r="E21" s="121"/>
      <c r="F21" s="121"/>
      <c r="G21" s="122">
        <f t="shared" si="0"/>
        <v>1</v>
      </c>
    </row>
    <row r="22" spans="1:7" ht="50.25" customHeight="1" x14ac:dyDescent="0.25">
      <c r="A22" s="122">
        <v>18</v>
      </c>
      <c r="B22" s="132" t="s">
        <v>160</v>
      </c>
      <c r="C22" s="97"/>
      <c r="D22" s="20" t="b">
        <f>Lists!$B$13</f>
        <v>1</v>
      </c>
      <c r="E22" s="121"/>
      <c r="F22" s="121"/>
      <c r="G22" s="122">
        <f t="shared" si="0"/>
        <v>1</v>
      </c>
    </row>
    <row r="23" spans="1:7" ht="33" customHeight="1" x14ac:dyDescent="0.25">
      <c r="A23" s="122">
        <v>19</v>
      </c>
      <c r="B23" s="132" t="s">
        <v>161</v>
      </c>
      <c r="C23" s="97"/>
      <c r="D23" s="20" t="b">
        <f>Lists!$B$13</f>
        <v>1</v>
      </c>
      <c r="E23" s="121"/>
      <c r="F23" s="121"/>
      <c r="G23" s="122">
        <f t="shared" si="0"/>
        <v>1</v>
      </c>
    </row>
    <row r="24" spans="1:7" ht="33" customHeight="1" x14ac:dyDescent="0.25">
      <c r="A24" s="122">
        <v>20</v>
      </c>
      <c r="B24" s="132" t="s">
        <v>153</v>
      </c>
      <c r="C24" s="97"/>
      <c r="D24" s="20" t="b">
        <f>Lists!$B$13</f>
        <v>1</v>
      </c>
      <c r="E24" s="121"/>
      <c r="F24" s="121"/>
      <c r="G24" s="122">
        <f t="shared" si="0"/>
        <v>1</v>
      </c>
    </row>
    <row r="25" spans="1:7" ht="33" customHeight="1" x14ac:dyDescent="0.25">
      <c r="A25" s="122">
        <v>21</v>
      </c>
      <c r="B25" s="132" t="s">
        <v>146</v>
      </c>
      <c r="C25" s="97"/>
      <c r="D25" s="20" t="b">
        <f>Lists!$B$13</f>
        <v>1</v>
      </c>
      <c r="E25" s="121"/>
      <c r="F25" s="121"/>
      <c r="G25" s="122">
        <f t="shared" si="0"/>
        <v>1</v>
      </c>
    </row>
    <row r="26" spans="1:7" ht="33" customHeight="1" x14ac:dyDescent="0.25">
      <c r="A26" s="122">
        <v>22</v>
      </c>
      <c r="B26" s="132" t="s">
        <v>145</v>
      </c>
      <c r="C26" s="147"/>
      <c r="D26" s="20" t="b">
        <f>Lists!$B$13</f>
        <v>1</v>
      </c>
      <c r="E26" s="121"/>
      <c r="F26" s="121"/>
      <c r="G26" s="122">
        <f t="shared" si="0"/>
        <v>1</v>
      </c>
    </row>
    <row r="27" spans="1:7" x14ac:dyDescent="0.25">
      <c r="B27" s="6"/>
    </row>
    <row r="28" spans="1:7" x14ac:dyDescent="0.25">
      <c r="B28" s="122" t="s">
        <v>132</v>
      </c>
    </row>
    <row r="29" spans="1:7" x14ac:dyDescent="0.25">
      <c r="B29" s="122" t="s">
        <v>142</v>
      </c>
    </row>
    <row r="30" spans="1:7" x14ac:dyDescent="0.25">
      <c r="B30" s="122" t="s">
        <v>143</v>
      </c>
    </row>
    <row r="31" spans="1:7" x14ac:dyDescent="0.25">
      <c r="B31" s="122" t="s">
        <v>144</v>
      </c>
    </row>
    <row r="32" spans="1:7" x14ac:dyDescent="0.25">
      <c r="B32" s="5" t="s">
        <v>8</v>
      </c>
    </row>
  </sheetData>
  <protectedRanges>
    <protectedRange sqref="C14 C8" name="Range1"/>
    <protectedRange sqref="C15:C26 C5:C7" name="Range1_2"/>
    <protectedRange sqref="C10:C13" name="Range1_3"/>
    <protectedRange sqref="C4 C9" name="Range1_1"/>
  </protectedRanges>
  <dataConsolidate/>
  <mergeCells count="1">
    <mergeCell ref="B1:C2"/>
  </mergeCells>
  <conditionalFormatting sqref="F4:F5 F20:F26 F8:F17">
    <cfRule type="expression" dxfId="62" priority="41">
      <formula>H4=1</formula>
    </cfRule>
  </conditionalFormatting>
  <conditionalFormatting sqref="D4:E4 D7 D5 D20:D26 D8:E14 D15:D17">
    <cfRule type="expression" dxfId="61" priority="56">
      <formula>G4=1</formula>
    </cfRule>
  </conditionalFormatting>
  <conditionalFormatting sqref="F6:F7">
    <cfRule type="expression" dxfId="60" priority="13">
      <formula>H6=1</formula>
    </cfRule>
  </conditionalFormatting>
  <conditionalFormatting sqref="D6">
    <cfRule type="expression" dxfId="59" priority="14">
      <formula>G6=1</formula>
    </cfRule>
  </conditionalFormatting>
  <conditionalFormatting sqref="E5">
    <cfRule type="containsText" dxfId="58" priority="12" operator="containsText" text="Over 10 words">
      <formula>NOT(ISERROR(SEARCH("Over 10 words",E5)))</formula>
    </cfRule>
  </conditionalFormatting>
  <conditionalFormatting sqref="E6">
    <cfRule type="containsText" dxfId="57" priority="11" operator="containsText" text="Over 150 words">
      <formula>NOT(ISERROR(SEARCH("Over 150 words",E6)))</formula>
    </cfRule>
  </conditionalFormatting>
  <conditionalFormatting sqref="E7">
    <cfRule type="containsText" dxfId="56" priority="10" operator="containsText" text="Over 50 words">
      <formula>NOT(ISERROR(SEARCH("Over 50 words",E7)))</formula>
    </cfRule>
  </conditionalFormatting>
  <conditionalFormatting sqref="F18">
    <cfRule type="expression" dxfId="55" priority="8">
      <formula>H18=1</formula>
    </cfRule>
  </conditionalFormatting>
  <conditionalFormatting sqref="D18">
    <cfRule type="expression" dxfId="54" priority="9">
      <formula>G18=1</formula>
    </cfRule>
  </conditionalFormatting>
  <conditionalFormatting sqref="F19">
    <cfRule type="expression" dxfId="53" priority="4">
      <formula>H19=1</formula>
    </cfRule>
  </conditionalFormatting>
  <conditionalFormatting sqref="D19">
    <cfRule type="expression" dxfId="52" priority="5">
      <formula>G19=1</formula>
    </cfRule>
  </conditionalFormatting>
  <conditionalFormatting sqref="E15:E26">
    <cfRule type="expression" dxfId="51" priority="1">
      <formula>H15=1</formula>
    </cfRule>
  </conditionalFormatting>
  <dataValidations count="1">
    <dataValidation type="list" allowBlank="1" showInputMessage="1" showErrorMessage="1" sqref="C8" xr:uid="{00000000-0002-0000-0400-000000000000}">
      <formula1>lstStage</formula1>
    </dataValidation>
  </dataValidations>
  <pageMargins left="0.7" right="0.7" top="0.75" bottom="0.75" header="0.3" footer="0.3"/>
  <pageSetup paperSize="9" orientation="portrait" r:id="rId1"/>
  <headerFooter>
    <oddHeader>&amp;C&amp;"Verdana"&amp;7&amp;K000000Turner &amp; Townsend Confidential&amp;1#</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1000000}">
          <x14:formula1>
            <xm:f>Lists!$B$20:$B$21</xm:f>
          </x14:formula1>
          <xm:sqref>C4 C9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t3Funding">
    <tabColor theme="4" tint="0.39997558519241921"/>
  </sheetPr>
  <dimension ref="B1:L18"/>
  <sheetViews>
    <sheetView zoomScaleNormal="100" workbookViewId="0">
      <pane ySplit="2" topLeftCell="A3" activePane="bottomLeft" state="frozen"/>
      <selection pane="bottomLeft" activeCell="E24" sqref="E24"/>
    </sheetView>
  </sheetViews>
  <sheetFormatPr defaultColWidth="8.85546875" defaultRowHeight="15" x14ac:dyDescent="0.25"/>
  <cols>
    <col min="1" max="1" width="4" style="2" customWidth="1"/>
    <col min="2" max="2" width="44.5703125" style="2" customWidth="1"/>
    <col min="3" max="4" width="24.85546875" style="2" customWidth="1"/>
    <col min="5" max="5" width="8.85546875" style="2" customWidth="1"/>
    <col min="6" max="6" width="13.28515625" style="2" bestFit="1" customWidth="1"/>
    <col min="7" max="7" width="8.85546875" style="2" customWidth="1"/>
    <col min="8" max="10" width="8.85546875" style="2"/>
    <col min="11" max="12" width="8.85546875" style="2" hidden="1" customWidth="1"/>
    <col min="13" max="16384" width="8.85546875" style="2"/>
  </cols>
  <sheetData>
    <row r="1" spans="2:12" ht="18.75" x14ac:dyDescent="0.25">
      <c r="B1" s="160" t="s">
        <v>74</v>
      </c>
      <c r="C1" s="160"/>
      <c r="D1" s="8"/>
      <c r="E1" s="8"/>
      <c r="F1" s="8"/>
      <c r="G1" s="8"/>
      <c r="H1" s="8"/>
      <c r="I1" s="8"/>
      <c r="J1" s="8"/>
    </row>
    <row r="2" spans="2:12" ht="14.45" customHeight="1" x14ac:dyDescent="0.25">
      <c r="B2" s="160"/>
      <c r="C2" s="160"/>
      <c r="K2" s="21">
        <f>SUM(K9:K16)</f>
        <v>7</v>
      </c>
      <c r="L2" s="2" t="str">
        <f ca="1">MID(CELL("filename",A1),FIND("]",CELL("filename",A1))+1,255)</f>
        <v>3. Requested Funding</v>
      </c>
    </row>
    <row r="3" spans="2:12" ht="31.5" customHeight="1" x14ac:dyDescent="0.25">
      <c r="B3" s="163"/>
      <c r="C3" s="163"/>
      <c r="D3" s="163"/>
      <c r="E3" s="3"/>
      <c r="F3" s="3"/>
      <c r="G3" s="3"/>
      <c r="H3" s="3"/>
      <c r="I3" s="3"/>
      <c r="J3" s="3"/>
    </row>
    <row r="4" spans="2:12" ht="31.5" customHeight="1" x14ac:dyDescent="0.25">
      <c r="B4" s="164" t="s">
        <v>9</v>
      </c>
      <c r="C4" s="164"/>
      <c r="D4" s="164"/>
      <c r="E4" s="3"/>
      <c r="F4" s="3"/>
      <c r="G4" s="3"/>
      <c r="H4" s="3"/>
      <c r="I4" s="3"/>
      <c r="J4" s="3"/>
    </row>
    <row r="5" spans="2:12" x14ac:dyDescent="0.25">
      <c r="B5" s="3"/>
      <c r="C5" s="3"/>
      <c r="D5" s="3"/>
      <c r="E5" s="3"/>
      <c r="F5" s="3"/>
      <c r="G5" s="3"/>
      <c r="H5" s="3"/>
      <c r="I5" s="3"/>
      <c r="J5" s="3"/>
    </row>
    <row r="6" spans="2:12" ht="15.75" thickBot="1" x14ac:dyDescent="0.3">
      <c r="B6" s="4" t="s">
        <v>75</v>
      </c>
    </row>
    <row r="7" spans="2:12" ht="45" x14ac:dyDescent="0.25">
      <c r="B7" s="165" t="s">
        <v>10</v>
      </c>
      <c r="C7" s="115" t="s">
        <v>107</v>
      </c>
      <c r="D7" s="108" t="s">
        <v>76</v>
      </c>
    </row>
    <row r="8" spans="2:12" ht="15.75" thickBot="1" x14ac:dyDescent="0.3">
      <c r="B8" s="166"/>
      <c r="C8" s="116" t="s">
        <v>11</v>
      </c>
      <c r="D8" s="119" t="s">
        <v>11</v>
      </c>
      <c r="F8" s="2" t="s">
        <v>1</v>
      </c>
    </row>
    <row r="9" spans="2:12" x14ac:dyDescent="0.25">
      <c r="B9" s="110" t="s">
        <v>164</v>
      </c>
      <c r="C9" s="117"/>
      <c r="D9" s="120"/>
      <c r="F9" s="20" t="b">
        <f>Lists!$B$13</f>
        <v>1</v>
      </c>
      <c r="K9" s="2">
        <f t="shared" ref="K9:K14" si="0">IF(AND(F9,D9=""),1,0)</f>
        <v>1</v>
      </c>
    </row>
    <row r="10" spans="2:12" x14ac:dyDescent="0.25">
      <c r="B10" s="110" t="s">
        <v>165</v>
      </c>
      <c r="C10" s="117"/>
      <c r="D10" s="120"/>
      <c r="F10" s="20" t="b">
        <f>Lists!$B$13</f>
        <v>1</v>
      </c>
      <c r="K10" s="2">
        <f t="shared" si="0"/>
        <v>1</v>
      </c>
    </row>
    <row r="11" spans="2:12" x14ac:dyDescent="0.25">
      <c r="B11" s="111" t="s">
        <v>166</v>
      </c>
      <c r="C11" s="117"/>
      <c r="D11" s="120"/>
      <c r="F11" s="20" t="b">
        <f>Lists!$B$13</f>
        <v>1</v>
      </c>
      <c r="K11" s="2">
        <f t="shared" si="0"/>
        <v>1</v>
      </c>
    </row>
    <row r="12" spans="2:12" x14ac:dyDescent="0.25">
      <c r="B12" s="111" t="s">
        <v>167</v>
      </c>
      <c r="C12" s="117"/>
      <c r="D12" s="120"/>
      <c r="F12" s="20" t="b">
        <f>Lists!$B$13</f>
        <v>1</v>
      </c>
      <c r="K12" s="2">
        <f t="shared" si="0"/>
        <v>1</v>
      </c>
    </row>
    <row r="13" spans="2:12" x14ac:dyDescent="0.25">
      <c r="B13" s="111" t="s">
        <v>168</v>
      </c>
      <c r="C13" s="117"/>
      <c r="D13" s="120"/>
      <c r="F13" s="20" t="b">
        <f>Lists!$B$13</f>
        <v>1</v>
      </c>
      <c r="K13" s="2">
        <f t="shared" si="0"/>
        <v>1</v>
      </c>
    </row>
    <row r="14" spans="2:12" ht="15.75" thickBot="1" x14ac:dyDescent="0.3">
      <c r="B14" s="133" t="s">
        <v>169</v>
      </c>
      <c r="C14" s="117"/>
      <c r="D14" s="120"/>
      <c r="F14" s="20" t="b">
        <f>Lists!$B$13</f>
        <v>1</v>
      </c>
      <c r="K14" s="2">
        <f t="shared" si="0"/>
        <v>1</v>
      </c>
    </row>
    <row r="15" spans="2:12" ht="18" customHeight="1" thickBot="1" x14ac:dyDescent="0.3">
      <c r="B15" s="112" t="s">
        <v>12</v>
      </c>
      <c r="C15" s="118">
        <f>SUM(C9:C14)</f>
        <v>0</v>
      </c>
      <c r="D15" s="114">
        <f>SUM(D9:D14)</f>
        <v>0</v>
      </c>
    </row>
    <row r="16" spans="2:12" ht="48" customHeight="1" thickBot="1" x14ac:dyDescent="0.3">
      <c r="B16" s="113" t="s">
        <v>198</v>
      </c>
      <c r="C16" s="150"/>
      <c r="D16" s="109"/>
      <c r="F16" s="20" t="b">
        <f>Lists!$B$13</f>
        <v>1</v>
      </c>
      <c r="K16" s="2">
        <f>IF(AND(F16,C16=""),1,0)</f>
        <v>1</v>
      </c>
    </row>
    <row r="17" spans="2:6" x14ac:dyDescent="0.25">
      <c r="B17" s="161"/>
      <c r="C17" s="161"/>
      <c r="D17" s="161"/>
      <c r="E17" s="161"/>
      <c r="F17" s="161"/>
    </row>
    <row r="18" spans="2:6" ht="52.5" customHeight="1" x14ac:dyDescent="0.25">
      <c r="B18" s="162" t="s">
        <v>108</v>
      </c>
      <c r="C18" s="162"/>
      <c r="D18" s="162"/>
    </row>
  </sheetData>
  <protectedRanges>
    <protectedRange sqref="C16" name="Range1_2"/>
  </protectedRanges>
  <mergeCells count="6">
    <mergeCell ref="B1:C2"/>
    <mergeCell ref="B17:F17"/>
    <mergeCell ref="B18:D18"/>
    <mergeCell ref="B3:D3"/>
    <mergeCell ref="B4:D4"/>
    <mergeCell ref="B7:B8"/>
  </mergeCells>
  <conditionalFormatting sqref="F16">
    <cfRule type="expression" dxfId="50" priority="10">
      <formula>K16=1</formula>
    </cfRule>
  </conditionalFormatting>
  <conditionalFormatting sqref="F14">
    <cfRule type="expression" dxfId="49" priority="9">
      <formula>K14=1</formula>
    </cfRule>
  </conditionalFormatting>
  <conditionalFormatting sqref="F13">
    <cfRule type="expression" dxfId="48" priority="7">
      <formula>K13=1</formula>
    </cfRule>
  </conditionalFormatting>
  <conditionalFormatting sqref="F12">
    <cfRule type="expression" dxfId="47" priority="6">
      <formula>K12=1</formula>
    </cfRule>
  </conditionalFormatting>
  <conditionalFormatting sqref="F11">
    <cfRule type="expression" dxfId="46" priority="5">
      <formula>K11=1</formula>
    </cfRule>
  </conditionalFormatting>
  <conditionalFormatting sqref="F9">
    <cfRule type="expression" dxfId="45" priority="3">
      <formula>K9=1</formula>
    </cfRule>
  </conditionalFormatting>
  <conditionalFormatting sqref="F10">
    <cfRule type="expression" dxfId="44" priority="1">
      <formula>K10=1</formula>
    </cfRule>
  </conditionalFormatting>
  <dataValidations count="1">
    <dataValidation type="decimal" operator="greaterThanOrEqual" allowBlank="1" showInputMessage="1" showErrorMessage="1" sqref="C9:D14" xr:uid="{00000000-0002-0000-0500-000000000000}">
      <formula1>0</formula1>
    </dataValidation>
  </dataValidations>
  <pageMargins left="0.7" right="0.7" top="0.75" bottom="0.75" header="0.3" footer="0.3"/>
  <pageSetup paperSize="9" orientation="portrait" r:id="rId1"/>
  <headerFooter>
    <oddHeader>&amp;C&amp;"Verdana"&amp;7&amp;K000000Turner &amp; Townsend Confidential&amp;1#</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t4Scope">
    <tabColor theme="4" tint="-0.249977111117893"/>
  </sheetPr>
  <dimension ref="A1:J14"/>
  <sheetViews>
    <sheetView tabSelected="1" zoomScaleNormal="100" workbookViewId="0">
      <pane ySplit="2" topLeftCell="A3" activePane="bottomLeft" state="frozen"/>
      <selection pane="bottomLeft" activeCell="B1" sqref="B1:C2"/>
    </sheetView>
  </sheetViews>
  <sheetFormatPr defaultColWidth="8.85546875" defaultRowHeight="15" x14ac:dyDescent="0.25"/>
  <cols>
    <col min="1" max="1" width="3" style="2" customWidth="1"/>
    <col min="2" max="2" width="54.28515625" style="2" customWidth="1"/>
    <col min="3" max="3" width="106" style="2" customWidth="1"/>
    <col min="4" max="4" width="15.140625" style="2" bestFit="1" customWidth="1"/>
    <col min="5" max="5" width="16" style="2" customWidth="1"/>
    <col min="6" max="8" width="8.85546875" style="2" customWidth="1"/>
    <col min="9" max="9" width="4.7109375" style="122" hidden="1" customWidth="1"/>
    <col min="10" max="10" width="8.85546875" style="2" hidden="1" customWidth="1"/>
    <col min="11" max="16379" width="8.85546875" style="2" customWidth="1"/>
    <col min="16380" max="16384" width="0.28515625" style="2" customWidth="1"/>
  </cols>
  <sheetData>
    <row r="1" spans="1:10" ht="18.75" x14ac:dyDescent="0.25">
      <c r="B1" s="160" t="s">
        <v>197</v>
      </c>
      <c r="C1" s="160"/>
      <c r="D1" s="8"/>
      <c r="E1" s="8"/>
      <c r="F1" s="8"/>
      <c r="G1" s="8"/>
      <c r="H1" s="8"/>
    </row>
    <row r="2" spans="1:10" ht="18.75" x14ac:dyDescent="0.25">
      <c r="B2" s="160"/>
      <c r="C2" s="160"/>
      <c r="D2" s="2" t="s">
        <v>1</v>
      </c>
      <c r="E2" s="10" t="s">
        <v>90</v>
      </c>
      <c r="F2" s="8"/>
      <c r="G2" s="8"/>
      <c r="H2" s="8"/>
      <c r="I2" s="139">
        <f>SUM(I4:I9)</f>
        <v>6</v>
      </c>
      <c r="J2" s="2" t="str">
        <f ca="1">MID(CELL("filename",A2),FIND("]",CELL("filename",A2))+1,255)</f>
        <v>4. Scope and Work To Date</v>
      </c>
    </row>
    <row r="3" spans="1:10" ht="31.5" customHeight="1" x14ac:dyDescent="0.25">
      <c r="B3" s="167" t="s">
        <v>80</v>
      </c>
      <c r="C3" s="167"/>
      <c r="I3" s="141"/>
    </row>
    <row r="4" spans="1:10" ht="85.5" customHeight="1" x14ac:dyDescent="0.25">
      <c r="A4" s="2">
        <v>1</v>
      </c>
      <c r="B4" s="134" t="s">
        <v>189</v>
      </c>
      <c r="C4" s="97"/>
      <c r="D4" s="20" t="b">
        <f>Lists!$B$13</f>
        <v>1</v>
      </c>
      <c r="E4" s="104" t="str">
        <f>IF((LEN(TRIM(C4))-LEN(SUBSTITUTE(C4," ",""))+1)&lt;=150, "Under 150 words","Over 150 words")</f>
        <v>Under 150 words</v>
      </c>
      <c r="I4" s="122">
        <f>IF(AND(D4,C4=""),1,0)</f>
        <v>1</v>
      </c>
    </row>
    <row r="5" spans="1:10" ht="77.25" customHeight="1" x14ac:dyDescent="0.25">
      <c r="A5" s="2">
        <v>2</v>
      </c>
      <c r="B5" s="11" t="s">
        <v>190</v>
      </c>
      <c r="C5" s="97"/>
      <c r="D5" s="20" t="b">
        <f>Lists!$B$13</f>
        <v>1</v>
      </c>
      <c r="E5" s="104" t="str">
        <f>IF((LEN(TRIM(C5))-LEN(SUBSTITUTE(C5," ",""))+1)&lt;=200, "Under 200 words","Over 200 words")</f>
        <v>Under 200 words</v>
      </c>
      <c r="I5" s="122">
        <f t="shared" ref="I5:I9" si="0">IF(AND(D5,C5=""),1,0)</f>
        <v>1</v>
      </c>
    </row>
    <row r="6" spans="1:10" ht="69.75" customHeight="1" x14ac:dyDescent="0.25">
      <c r="A6" s="2">
        <v>3</v>
      </c>
      <c r="B6" s="12" t="s">
        <v>193</v>
      </c>
      <c r="C6" s="97"/>
      <c r="D6" s="20" t="b">
        <f>Lists!$B$13</f>
        <v>1</v>
      </c>
      <c r="E6" s="104" t="str">
        <f>IF((LEN(TRIM(C6))-LEN(SUBSTITUTE(C6," ",""))+1)&lt;=150, "Under 150 words","Over 150 words")</f>
        <v>Under 150 words</v>
      </c>
      <c r="I6" s="122">
        <f t="shared" si="0"/>
        <v>1</v>
      </c>
    </row>
    <row r="7" spans="1:10" ht="75" customHeight="1" x14ac:dyDescent="0.25">
      <c r="A7" s="2">
        <v>4</v>
      </c>
      <c r="B7" s="12" t="s">
        <v>191</v>
      </c>
      <c r="C7" s="97"/>
      <c r="D7" s="20" t="b">
        <f>Lists!$B$13</f>
        <v>1</v>
      </c>
      <c r="E7" s="104" t="str">
        <f>IF((LEN(TRIM(C7))-LEN(SUBSTITUTE(C7," ",""))+1)&lt;=150, "Under 150 words","Over 150 words")</f>
        <v>Under 150 words</v>
      </c>
      <c r="I7" s="122">
        <f t="shared" si="0"/>
        <v>1</v>
      </c>
    </row>
    <row r="8" spans="1:10" ht="73.5" customHeight="1" x14ac:dyDescent="0.25">
      <c r="A8" s="2">
        <v>5</v>
      </c>
      <c r="B8" s="12" t="s">
        <v>192</v>
      </c>
      <c r="C8" s="97"/>
      <c r="D8" s="20" t="b">
        <f>Lists!$B$13</f>
        <v>1</v>
      </c>
      <c r="E8" s="104" t="str">
        <f>IF((LEN(TRIM(C8))-LEN(SUBSTITUTE(C8," ",""))+1)&lt;=150, "Under 150 words","Over 150 words")</f>
        <v>Under 150 words</v>
      </c>
      <c r="I8" s="122">
        <f t="shared" si="0"/>
        <v>1</v>
      </c>
    </row>
    <row r="9" spans="1:10" ht="45" x14ac:dyDescent="0.25">
      <c r="A9" s="2">
        <v>6</v>
      </c>
      <c r="B9" s="12" t="s">
        <v>194</v>
      </c>
      <c r="C9" s="97"/>
      <c r="D9" s="20" t="b">
        <f>Lists!$B$13</f>
        <v>1</v>
      </c>
      <c r="E9" s="104" t="str">
        <f>IF((LEN(TRIM(C9))-LEN(SUBSTITUTE(C9," ",""))+1)&lt;=150, "Under 150 words","Over 150 words")</f>
        <v>Under 150 words</v>
      </c>
      <c r="F9" s="23"/>
      <c r="G9" s="23"/>
      <c r="H9" s="23"/>
      <c r="I9" s="122">
        <f t="shared" si="0"/>
        <v>1</v>
      </c>
    </row>
    <row r="14" spans="1:10" x14ac:dyDescent="0.25">
      <c r="I14" s="141"/>
    </row>
  </sheetData>
  <protectedRanges>
    <protectedRange sqref="C4:C9" name="Range1_3"/>
  </protectedRanges>
  <mergeCells count="2">
    <mergeCell ref="B3:C3"/>
    <mergeCell ref="B1:C2"/>
  </mergeCells>
  <conditionalFormatting sqref="E6">
    <cfRule type="containsText" dxfId="43" priority="15" operator="containsText" text="Over 150 words">
      <formula>NOT(ISERROR(SEARCH("Over 150 words",E6)))</formula>
    </cfRule>
  </conditionalFormatting>
  <conditionalFormatting sqref="E4">
    <cfRule type="containsText" dxfId="42" priority="14" operator="containsText" text="Over 150 words">
      <formula>NOT(ISERROR(SEARCH("Over 150 words",E4)))</formula>
    </cfRule>
  </conditionalFormatting>
  <conditionalFormatting sqref="E5">
    <cfRule type="containsText" dxfId="41" priority="13" operator="containsText" text="Over 200 words">
      <formula>NOT(ISERROR(SEARCH("Over 200 words",E5)))</formula>
    </cfRule>
  </conditionalFormatting>
  <conditionalFormatting sqref="E7">
    <cfRule type="containsText" dxfId="40" priority="12" operator="containsText" text="Over 150 words">
      <formula>NOT(ISERROR(SEARCH("Over 150 words",E7)))</formula>
    </cfRule>
  </conditionalFormatting>
  <conditionalFormatting sqref="E8">
    <cfRule type="containsText" dxfId="39" priority="11" operator="containsText" text="Over 150 words">
      <formula>NOT(ISERROR(SEARCH("Over 150 words",E8)))</formula>
    </cfRule>
  </conditionalFormatting>
  <conditionalFormatting sqref="E9">
    <cfRule type="containsText" dxfId="38" priority="10" operator="containsText" text="Over 150 words">
      <formula>NOT(ISERROR(SEARCH("Over 150 words",E9)))</formula>
    </cfRule>
  </conditionalFormatting>
  <conditionalFormatting sqref="D4">
    <cfRule type="expression" dxfId="37" priority="6">
      <formula>I4=1</formula>
    </cfRule>
  </conditionalFormatting>
  <conditionalFormatting sqref="D5">
    <cfRule type="expression" dxfId="36" priority="5">
      <formula>I5=1</formula>
    </cfRule>
  </conditionalFormatting>
  <conditionalFormatting sqref="D6">
    <cfRule type="expression" dxfId="35" priority="4">
      <formula>I6=1</formula>
    </cfRule>
  </conditionalFormatting>
  <conditionalFormatting sqref="D7">
    <cfRule type="expression" dxfId="34" priority="3">
      <formula>I7=1</formula>
    </cfRule>
  </conditionalFormatting>
  <conditionalFormatting sqref="D8">
    <cfRule type="expression" dxfId="33" priority="2">
      <formula>I8=1</formula>
    </cfRule>
  </conditionalFormatting>
  <conditionalFormatting sqref="D9">
    <cfRule type="expression" dxfId="32" priority="1">
      <formula>I9=1</formula>
    </cfRule>
  </conditionalFormatting>
  <pageMargins left="0.7" right="0.7" top="0.75" bottom="0.75" header="0.3" footer="0.3"/>
  <pageSetup paperSize="9" orientation="portrait" verticalDpi="90" r:id="rId1"/>
  <headerFooter>
    <oddHeader>&amp;C&amp;"Verdana"&amp;7&amp;K000000Turner &amp; Townsend Confidential&amp;1#</oddHeader>
  </headerFooter>
  <ignoredErrors>
    <ignoredError sqref="E5"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t5Programme">
    <tabColor theme="3"/>
  </sheetPr>
  <dimension ref="B1:DH40"/>
  <sheetViews>
    <sheetView topLeftCell="AQ1" zoomScaleNormal="100" workbookViewId="0">
      <pane ySplit="2" topLeftCell="A3" activePane="bottomLeft" state="frozen"/>
      <selection pane="bottomLeft" activeCell="CJ21" sqref="CJ21"/>
    </sheetView>
  </sheetViews>
  <sheetFormatPr defaultColWidth="8.7109375" defaultRowHeight="15" x14ac:dyDescent="0.25"/>
  <cols>
    <col min="1" max="1" width="4.28515625" style="2" customWidth="1"/>
    <col min="2" max="2" width="40.7109375" style="2" customWidth="1"/>
    <col min="3" max="4" width="16.5703125" style="2" customWidth="1"/>
    <col min="5" max="5" width="14.140625" style="2" customWidth="1"/>
    <col min="6" max="6" width="5" style="2" customWidth="1"/>
    <col min="7" max="7" width="1.85546875" style="2" customWidth="1"/>
    <col min="8" max="8" width="39.85546875" style="2" customWidth="1"/>
    <col min="9" max="83" width="3" style="2" customWidth="1"/>
    <col min="84" max="84" width="7.28515625" style="2" customWidth="1"/>
    <col min="85" max="90" width="8.85546875" style="2" hidden="1" customWidth="1"/>
    <col min="91" max="91" width="11.42578125" style="2" hidden="1" customWidth="1"/>
    <col min="92" max="102" width="8.85546875" style="2" hidden="1" customWidth="1"/>
    <col min="103" max="103" width="23.140625" style="2" hidden="1" customWidth="1"/>
    <col min="104" max="105" width="10.7109375" style="2" hidden="1" customWidth="1"/>
    <col min="106" max="111" width="8.85546875" style="2" hidden="1" customWidth="1"/>
    <col min="112" max="112" width="8.7109375" style="2" hidden="1" customWidth="1"/>
    <col min="113" max="16384" width="8.7109375" style="2"/>
  </cols>
  <sheetData>
    <row r="1" spans="2:111" ht="14.85" customHeight="1" x14ac:dyDescent="0.25">
      <c r="B1" s="160" t="s">
        <v>102</v>
      </c>
      <c r="C1" s="160"/>
      <c r="D1" s="160"/>
    </row>
    <row r="2" spans="2:111" ht="14.85" customHeight="1" x14ac:dyDescent="0.25">
      <c r="B2" s="160"/>
      <c r="C2" s="160"/>
      <c r="D2" s="160"/>
      <c r="F2" s="5"/>
      <c r="G2" s="5"/>
      <c r="CG2" s="21">
        <f>IF((SUM(CH9:CH22))&gt;0,1,0)</f>
        <v>1</v>
      </c>
      <c r="CH2" s="2" t="str">
        <f ca="1">MID(CELL("filename",A1),FIND("]",CELL("filename",A1))+1,255)</f>
        <v>5. Project Schedule</v>
      </c>
    </row>
    <row r="3" spans="2:111" ht="9.9499999999999993" customHeight="1" thickBot="1" x14ac:dyDescent="0.3">
      <c r="B3" s="28"/>
      <c r="C3" s="28"/>
      <c r="D3" s="28"/>
      <c r="F3" s="5"/>
      <c r="G3" s="5"/>
    </row>
    <row r="4" spans="2:111" ht="17.850000000000001" customHeight="1" x14ac:dyDescent="0.25">
      <c r="B4" s="173" t="s">
        <v>199</v>
      </c>
      <c r="C4" s="174"/>
      <c r="D4" s="174"/>
      <c r="E4" s="175"/>
      <c r="F4" s="5"/>
      <c r="G4" s="71"/>
      <c r="H4" s="72" t="s">
        <v>100</v>
      </c>
      <c r="I4" s="73"/>
      <c r="J4" s="73"/>
      <c r="K4" s="73"/>
      <c r="L4" s="73"/>
      <c r="M4" s="73"/>
      <c r="N4" s="73"/>
      <c r="O4" s="73"/>
      <c r="P4" s="73"/>
      <c r="Q4" s="73"/>
      <c r="R4" s="73"/>
      <c r="S4" s="73"/>
      <c r="T4" s="73"/>
      <c r="U4" s="73"/>
      <c r="V4" s="73"/>
      <c r="W4" s="73"/>
      <c r="X4" s="73"/>
      <c r="Y4" s="73"/>
      <c r="Z4" s="73"/>
      <c r="AA4" s="73"/>
      <c r="AB4" s="73"/>
      <c r="AC4" s="73"/>
      <c r="AD4" s="73"/>
      <c r="AE4" s="73"/>
      <c r="AF4" s="73"/>
      <c r="AG4" s="73"/>
      <c r="AH4" s="73"/>
      <c r="AI4" s="73"/>
      <c r="AJ4" s="73"/>
      <c r="AK4" s="73"/>
      <c r="AL4" s="73"/>
      <c r="AM4" s="73"/>
      <c r="AN4" s="73"/>
      <c r="AO4" s="73"/>
      <c r="AP4" s="73"/>
      <c r="AQ4" s="73"/>
      <c r="AR4" s="73"/>
      <c r="AS4" s="73"/>
      <c r="AT4" s="73"/>
      <c r="AU4" s="73"/>
      <c r="AV4" s="73"/>
      <c r="AW4" s="73"/>
      <c r="AX4" s="73"/>
      <c r="AY4" s="73"/>
      <c r="AZ4" s="73"/>
      <c r="BA4" s="73"/>
      <c r="BB4" s="73"/>
      <c r="BC4" s="73"/>
      <c r="BD4" s="73"/>
      <c r="BE4" s="73"/>
      <c r="BF4" s="73"/>
      <c r="BG4" s="73"/>
      <c r="BH4" s="73"/>
      <c r="BI4" s="73"/>
      <c r="BJ4" s="73"/>
      <c r="BK4" s="73"/>
      <c r="BL4" s="73"/>
      <c r="BM4" s="73"/>
      <c r="BN4" s="73"/>
      <c r="BO4" s="73"/>
      <c r="BP4" s="73"/>
      <c r="BQ4" s="73"/>
      <c r="BR4" s="73"/>
      <c r="BS4" s="73"/>
      <c r="BT4" s="73"/>
      <c r="BU4" s="73"/>
      <c r="BV4" s="73"/>
      <c r="BW4" s="73"/>
      <c r="BX4" s="73"/>
      <c r="BY4" s="73"/>
      <c r="BZ4" s="73"/>
      <c r="CA4" s="73"/>
      <c r="CB4" s="73"/>
      <c r="CC4" s="73"/>
      <c r="CD4" s="73"/>
      <c r="CE4" s="74"/>
      <c r="CF4" s="22"/>
    </row>
    <row r="5" spans="2:111" ht="17.850000000000001" customHeight="1" x14ac:dyDescent="0.25">
      <c r="B5" s="176"/>
      <c r="C5" s="177"/>
      <c r="D5" s="177"/>
      <c r="E5" s="178"/>
      <c r="F5" s="5"/>
      <c r="G5" s="75"/>
      <c r="H5" s="76"/>
      <c r="I5" s="168">
        <f>$CM$8</f>
        <v>44501</v>
      </c>
      <c r="J5" s="168">
        <f>EOMONTH(I5,0)+1</f>
        <v>44531</v>
      </c>
      <c r="K5" s="168">
        <f t="shared" ref="K5:AC5" si="0">EOMONTH(J5,0)+1</f>
        <v>44562</v>
      </c>
      <c r="L5" s="168">
        <f t="shared" si="0"/>
        <v>44593</v>
      </c>
      <c r="M5" s="168">
        <f t="shared" si="0"/>
        <v>44621</v>
      </c>
      <c r="N5" s="168">
        <f t="shared" si="0"/>
        <v>44652</v>
      </c>
      <c r="O5" s="168">
        <f t="shared" si="0"/>
        <v>44682</v>
      </c>
      <c r="P5" s="168">
        <f t="shared" si="0"/>
        <v>44713</v>
      </c>
      <c r="Q5" s="168">
        <f t="shared" si="0"/>
        <v>44743</v>
      </c>
      <c r="R5" s="168">
        <f t="shared" si="0"/>
        <v>44774</v>
      </c>
      <c r="S5" s="168">
        <f t="shared" si="0"/>
        <v>44805</v>
      </c>
      <c r="T5" s="168">
        <f t="shared" si="0"/>
        <v>44835</v>
      </c>
      <c r="U5" s="168">
        <f t="shared" si="0"/>
        <v>44866</v>
      </c>
      <c r="V5" s="168">
        <f t="shared" si="0"/>
        <v>44896</v>
      </c>
      <c r="W5" s="168">
        <f t="shared" si="0"/>
        <v>44927</v>
      </c>
      <c r="X5" s="168">
        <f t="shared" si="0"/>
        <v>44958</v>
      </c>
      <c r="Y5" s="168">
        <f t="shared" si="0"/>
        <v>44986</v>
      </c>
      <c r="Z5" s="168">
        <f t="shared" si="0"/>
        <v>45017</v>
      </c>
      <c r="AA5" s="168">
        <f t="shared" si="0"/>
        <v>45047</v>
      </c>
      <c r="AB5" s="168">
        <f t="shared" si="0"/>
        <v>45078</v>
      </c>
      <c r="AC5" s="168">
        <f t="shared" si="0"/>
        <v>45108</v>
      </c>
      <c r="AD5" s="168">
        <f t="shared" ref="AD5" si="1">EOMONTH(AC5,0)+1</f>
        <v>45139</v>
      </c>
      <c r="AE5" s="168">
        <f t="shared" ref="AE5" si="2">EOMONTH(AD5,0)+1</f>
        <v>45170</v>
      </c>
      <c r="AF5" s="168">
        <f t="shared" ref="AF5" si="3">EOMONTH(AE5,0)+1</f>
        <v>45200</v>
      </c>
      <c r="AG5" s="168">
        <f t="shared" ref="AG5" si="4">EOMONTH(AF5,0)+1</f>
        <v>45231</v>
      </c>
      <c r="AH5" s="168">
        <f t="shared" ref="AH5" si="5">EOMONTH(AG5,0)+1</f>
        <v>45261</v>
      </c>
      <c r="AI5" s="168">
        <f t="shared" ref="AI5" si="6">EOMONTH(AH5,0)+1</f>
        <v>45292</v>
      </c>
      <c r="AJ5" s="168">
        <f t="shared" ref="AJ5" si="7">EOMONTH(AI5,0)+1</f>
        <v>45323</v>
      </c>
      <c r="AK5" s="168">
        <f t="shared" ref="AK5" si="8">EOMONTH(AJ5,0)+1</f>
        <v>45352</v>
      </c>
      <c r="AL5" s="168">
        <f t="shared" ref="AL5" si="9">EOMONTH(AK5,0)+1</f>
        <v>45383</v>
      </c>
      <c r="AM5" s="168">
        <f t="shared" ref="AM5" si="10">EOMONTH(AL5,0)+1</f>
        <v>45413</v>
      </c>
      <c r="AN5" s="168">
        <f t="shared" ref="AN5:CD5" si="11">EOMONTH(AM5,0)+1</f>
        <v>45444</v>
      </c>
      <c r="AO5" s="168">
        <f t="shared" si="11"/>
        <v>45474</v>
      </c>
      <c r="AP5" s="168">
        <f t="shared" si="11"/>
        <v>45505</v>
      </c>
      <c r="AQ5" s="168">
        <f t="shared" si="11"/>
        <v>45536</v>
      </c>
      <c r="AR5" s="168">
        <f t="shared" si="11"/>
        <v>45566</v>
      </c>
      <c r="AS5" s="168">
        <f t="shared" si="11"/>
        <v>45597</v>
      </c>
      <c r="AT5" s="168">
        <f t="shared" si="11"/>
        <v>45627</v>
      </c>
      <c r="AU5" s="168">
        <f t="shared" si="11"/>
        <v>45658</v>
      </c>
      <c r="AV5" s="168">
        <f t="shared" si="11"/>
        <v>45689</v>
      </c>
      <c r="AW5" s="168">
        <f t="shared" si="11"/>
        <v>45717</v>
      </c>
      <c r="AX5" s="168">
        <f t="shared" si="11"/>
        <v>45748</v>
      </c>
      <c r="AY5" s="168">
        <f t="shared" si="11"/>
        <v>45778</v>
      </c>
      <c r="AZ5" s="168">
        <f t="shared" si="11"/>
        <v>45809</v>
      </c>
      <c r="BA5" s="168">
        <f t="shared" si="11"/>
        <v>45839</v>
      </c>
      <c r="BB5" s="168">
        <f t="shared" si="11"/>
        <v>45870</v>
      </c>
      <c r="BC5" s="168">
        <f t="shared" si="11"/>
        <v>45901</v>
      </c>
      <c r="BD5" s="168">
        <f t="shared" si="11"/>
        <v>45931</v>
      </c>
      <c r="BE5" s="168">
        <f t="shared" si="11"/>
        <v>45962</v>
      </c>
      <c r="BF5" s="168">
        <f t="shared" si="11"/>
        <v>45992</v>
      </c>
      <c r="BG5" s="168">
        <f t="shared" si="11"/>
        <v>46023</v>
      </c>
      <c r="BH5" s="168">
        <f t="shared" si="11"/>
        <v>46054</v>
      </c>
      <c r="BI5" s="168">
        <f t="shared" si="11"/>
        <v>46082</v>
      </c>
      <c r="BJ5" s="168">
        <f t="shared" si="11"/>
        <v>46113</v>
      </c>
      <c r="BK5" s="168">
        <f t="shared" si="11"/>
        <v>46143</v>
      </c>
      <c r="BL5" s="168">
        <f t="shared" si="11"/>
        <v>46174</v>
      </c>
      <c r="BM5" s="168">
        <f t="shared" si="11"/>
        <v>46204</v>
      </c>
      <c r="BN5" s="168">
        <f t="shared" si="11"/>
        <v>46235</v>
      </c>
      <c r="BO5" s="168">
        <f t="shared" si="11"/>
        <v>46266</v>
      </c>
      <c r="BP5" s="168">
        <f t="shared" si="11"/>
        <v>46296</v>
      </c>
      <c r="BQ5" s="168">
        <f t="shared" si="11"/>
        <v>46327</v>
      </c>
      <c r="BR5" s="168">
        <f t="shared" si="11"/>
        <v>46357</v>
      </c>
      <c r="BS5" s="168">
        <f t="shared" si="11"/>
        <v>46388</v>
      </c>
      <c r="BT5" s="168">
        <f t="shared" si="11"/>
        <v>46419</v>
      </c>
      <c r="BU5" s="168">
        <f t="shared" si="11"/>
        <v>46447</v>
      </c>
      <c r="BV5" s="168">
        <f t="shared" si="11"/>
        <v>46478</v>
      </c>
      <c r="BW5" s="168">
        <f t="shared" si="11"/>
        <v>46508</v>
      </c>
      <c r="BX5" s="168">
        <f t="shared" si="11"/>
        <v>46539</v>
      </c>
      <c r="BY5" s="168">
        <f t="shared" si="11"/>
        <v>46569</v>
      </c>
      <c r="BZ5" s="168">
        <f t="shared" si="11"/>
        <v>46600</v>
      </c>
      <c r="CA5" s="168">
        <f t="shared" si="11"/>
        <v>46631</v>
      </c>
      <c r="CB5" s="168">
        <f t="shared" si="11"/>
        <v>46661</v>
      </c>
      <c r="CC5" s="168">
        <f t="shared" si="11"/>
        <v>46692</v>
      </c>
      <c r="CD5" s="168">
        <f t="shared" si="11"/>
        <v>46722</v>
      </c>
      <c r="CE5" s="77"/>
      <c r="CF5" s="22"/>
      <c r="CG5" s="22"/>
    </row>
    <row r="6" spans="2:111" ht="17.850000000000001" customHeight="1" x14ac:dyDescent="0.25">
      <c r="B6" s="179"/>
      <c r="C6" s="180"/>
      <c r="D6" s="180"/>
      <c r="E6" s="181"/>
      <c r="F6" s="5"/>
      <c r="G6" s="75"/>
      <c r="H6" s="78"/>
      <c r="I6" s="168"/>
      <c r="J6" s="168"/>
      <c r="K6" s="168"/>
      <c r="L6" s="168"/>
      <c r="M6" s="168"/>
      <c r="N6" s="168"/>
      <c r="O6" s="168"/>
      <c r="P6" s="168"/>
      <c r="Q6" s="168"/>
      <c r="R6" s="168"/>
      <c r="S6" s="168"/>
      <c r="T6" s="168"/>
      <c r="U6" s="168"/>
      <c r="V6" s="168"/>
      <c r="W6" s="168"/>
      <c r="X6" s="168"/>
      <c r="Y6" s="168"/>
      <c r="Z6" s="168"/>
      <c r="AA6" s="168"/>
      <c r="AB6" s="168"/>
      <c r="AC6" s="168"/>
      <c r="AD6" s="168"/>
      <c r="AE6" s="168"/>
      <c r="AF6" s="168"/>
      <c r="AG6" s="168"/>
      <c r="AH6" s="168"/>
      <c r="AI6" s="168"/>
      <c r="AJ6" s="168"/>
      <c r="AK6" s="168"/>
      <c r="AL6" s="168"/>
      <c r="AM6" s="168"/>
      <c r="AN6" s="168"/>
      <c r="AO6" s="168"/>
      <c r="AP6" s="168"/>
      <c r="AQ6" s="168"/>
      <c r="AR6" s="168"/>
      <c r="AS6" s="168"/>
      <c r="AT6" s="168"/>
      <c r="AU6" s="168"/>
      <c r="AV6" s="168"/>
      <c r="AW6" s="168"/>
      <c r="AX6" s="168"/>
      <c r="AY6" s="168"/>
      <c r="AZ6" s="168"/>
      <c r="BA6" s="168"/>
      <c r="BB6" s="168"/>
      <c r="BC6" s="168"/>
      <c r="BD6" s="168"/>
      <c r="BE6" s="168"/>
      <c r="BF6" s="168"/>
      <c r="BG6" s="168"/>
      <c r="BH6" s="168"/>
      <c r="BI6" s="168"/>
      <c r="BJ6" s="168"/>
      <c r="BK6" s="168"/>
      <c r="BL6" s="168"/>
      <c r="BM6" s="168"/>
      <c r="BN6" s="168"/>
      <c r="BO6" s="168"/>
      <c r="BP6" s="168"/>
      <c r="BQ6" s="168"/>
      <c r="BR6" s="168"/>
      <c r="BS6" s="168"/>
      <c r="BT6" s="168"/>
      <c r="BU6" s="168"/>
      <c r="BV6" s="168"/>
      <c r="BW6" s="168"/>
      <c r="BX6" s="168"/>
      <c r="BY6" s="168"/>
      <c r="BZ6" s="168"/>
      <c r="CA6" s="168"/>
      <c r="CB6" s="168"/>
      <c r="CC6" s="168"/>
      <c r="CD6" s="168"/>
      <c r="CE6" s="77"/>
      <c r="CF6" s="22"/>
      <c r="CG6" s="22"/>
    </row>
    <row r="7" spans="2:111" ht="8.85" customHeight="1" thickBot="1" x14ac:dyDescent="0.3">
      <c r="B7" s="28"/>
      <c r="C7" s="28"/>
      <c r="D7" s="28"/>
      <c r="F7" s="5"/>
      <c r="G7" s="75"/>
      <c r="H7" s="78"/>
      <c r="I7" s="168"/>
      <c r="J7" s="168"/>
      <c r="K7" s="168"/>
      <c r="L7" s="168"/>
      <c r="M7" s="168"/>
      <c r="N7" s="168"/>
      <c r="O7" s="168"/>
      <c r="P7" s="168"/>
      <c r="Q7" s="168"/>
      <c r="R7" s="168"/>
      <c r="S7" s="168"/>
      <c r="T7" s="168"/>
      <c r="U7" s="168"/>
      <c r="V7" s="168"/>
      <c r="W7" s="168"/>
      <c r="X7" s="168"/>
      <c r="Y7" s="168"/>
      <c r="Z7" s="168"/>
      <c r="AA7" s="168"/>
      <c r="AB7" s="168"/>
      <c r="AC7" s="168"/>
      <c r="AD7" s="168"/>
      <c r="AE7" s="168"/>
      <c r="AF7" s="168"/>
      <c r="AG7" s="168"/>
      <c r="AH7" s="168"/>
      <c r="AI7" s="168"/>
      <c r="AJ7" s="168"/>
      <c r="AK7" s="168"/>
      <c r="AL7" s="168"/>
      <c r="AM7" s="168"/>
      <c r="AN7" s="168"/>
      <c r="AO7" s="168"/>
      <c r="AP7" s="168"/>
      <c r="AQ7" s="168"/>
      <c r="AR7" s="168"/>
      <c r="AS7" s="168"/>
      <c r="AT7" s="168"/>
      <c r="AU7" s="168"/>
      <c r="AV7" s="168"/>
      <c r="AW7" s="168"/>
      <c r="AX7" s="168"/>
      <c r="AY7" s="168"/>
      <c r="AZ7" s="168"/>
      <c r="BA7" s="168"/>
      <c r="BB7" s="168"/>
      <c r="BC7" s="168"/>
      <c r="BD7" s="168"/>
      <c r="BE7" s="168"/>
      <c r="BF7" s="168"/>
      <c r="BG7" s="168"/>
      <c r="BH7" s="168"/>
      <c r="BI7" s="168"/>
      <c r="BJ7" s="168"/>
      <c r="BK7" s="168"/>
      <c r="BL7" s="168"/>
      <c r="BM7" s="168"/>
      <c r="BN7" s="168"/>
      <c r="BO7" s="168"/>
      <c r="BP7" s="168"/>
      <c r="BQ7" s="168"/>
      <c r="BR7" s="168"/>
      <c r="BS7" s="168"/>
      <c r="BT7" s="168"/>
      <c r="BU7" s="168"/>
      <c r="BV7" s="168"/>
      <c r="BW7" s="168"/>
      <c r="BX7" s="168"/>
      <c r="BY7" s="168"/>
      <c r="BZ7" s="168"/>
      <c r="CA7" s="168"/>
      <c r="CB7" s="168"/>
      <c r="CC7" s="168"/>
      <c r="CD7" s="168"/>
      <c r="CE7" s="77"/>
      <c r="CF7" s="22"/>
      <c r="CG7" s="22"/>
    </row>
    <row r="8" spans="2:111" ht="15.95" customHeight="1" x14ac:dyDescent="0.25">
      <c r="B8" s="24" t="s">
        <v>7</v>
      </c>
      <c r="C8" s="31" t="s">
        <v>20</v>
      </c>
      <c r="D8" s="31" t="s">
        <v>21</v>
      </c>
      <c r="E8" s="29" t="s">
        <v>1</v>
      </c>
      <c r="F8" s="5"/>
      <c r="G8" s="79"/>
      <c r="H8" s="68" t="str">
        <f t="shared" ref="H8:H19" si="12">CY10</f>
        <v/>
      </c>
      <c r="I8" s="65" t="str">
        <f t="shared" ref="I8:AP8" si="13">IF(AND(I$5&gt;=$CZ10,I$5&lt;=$DA10),$DB10,"")</f>
        <v/>
      </c>
      <c r="J8" s="65" t="str">
        <f t="shared" si="13"/>
        <v/>
      </c>
      <c r="K8" s="65" t="str">
        <f t="shared" si="13"/>
        <v/>
      </c>
      <c r="L8" s="65" t="str">
        <f t="shared" si="13"/>
        <v/>
      </c>
      <c r="M8" s="65" t="str">
        <f t="shared" si="13"/>
        <v/>
      </c>
      <c r="N8" s="65" t="str">
        <f t="shared" si="13"/>
        <v/>
      </c>
      <c r="O8" s="65" t="str">
        <f t="shared" si="13"/>
        <v/>
      </c>
      <c r="P8" s="65" t="str">
        <f t="shared" si="13"/>
        <v/>
      </c>
      <c r="Q8" s="65" t="str">
        <f t="shared" si="13"/>
        <v/>
      </c>
      <c r="R8" s="65" t="str">
        <f t="shared" si="13"/>
        <v/>
      </c>
      <c r="S8" s="65" t="str">
        <f t="shared" si="13"/>
        <v/>
      </c>
      <c r="T8" s="65" t="str">
        <f t="shared" si="13"/>
        <v/>
      </c>
      <c r="U8" s="65" t="str">
        <f t="shared" si="13"/>
        <v/>
      </c>
      <c r="V8" s="65" t="str">
        <f t="shared" si="13"/>
        <v/>
      </c>
      <c r="W8" s="65" t="str">
        <f t="shared" si="13"/>
        <v/>
      </c>
      <c r="X8" s="65" t="str">
        <f t="shared" si="13"/>
        <v/>
      </c>
      <c r="Y8" s="65" t="str">
        <f t="shared" si="13"/>
        <v/>
      </c>
      <c r="Z8" s="65" t="str">
        <f t="shared" si="13"/>
        <v/>
      </c>
      <c r="AA8" s="65" t="str">
        <f t="shared" si="13"/>
        <v/>
      </c>
      <c r="AB8" s="65" t="str">
        <f t="shared" si="13"/>
        <v/>
      </c>
      <c r="AC8" s="65" t="str">
        <f t="shared" si="13"/>
        <v/>
      </c>
      <c r="AD8" s="65" t="str">
        <f t="shared" si="13"/>
        <v/>
      </c>
      <c r="AE8" s="65" t="str">
        <f t="shared" si="13"/>
        <v/>
      </c>
      <c r="AF8" s="65" t="str">
        <f t="shared" si="13"/>
        <v/>
      </c>
      <c r="AG8" s="65" t="str">
        <f t="shared" si="13"/>
        <v/>
      </c>
      <c r="AH8" s="65" t="str">
        <f t="shared" si="13"/>
        <v/>
      </c>
      <c r="AI8" s="65" t="str">
        <f t="shared" si="13"/>
        <v/>
      </c>
      <c r="AJ8" s="65" t="str">
        <f t="shared" si="13"/>
        <v/>
      </c>
      <c r="AK8" s="65" t="str">
        <f t="shared" si="13"/>
        <v/>
      </c>
      <c r="AL8" s="65" t="str">
        <f t="shared" si="13"/>
        <v/>
      </c>
      <c r="AM8" s="65" t="str">
        <f t="shared" si="13"/>
        <v/>
      </c>
      <c r="AN8" s="65" t="str">
        <f t="shared" si="13"/>
        <v/>
      </c>
      <c r="AO8" s="65" t="str">
        <f t="shared" si="13"/>
        <v/>
      </c>
      <c r="AP8" s="65" t="str">
        <f t="shared" si="13"/>
        <v/>
      </c>
      <c r="AQ8" s="65" t="str">
        <f t="shared" ref="AQ8:CC8" si="14">IF(AND(AQ$5&gt;=$CZ10,AQ$5&lt;=$DA10),$DB10,"")</f>
        <v/>
      </c>
      <c r="AR8" s="65" t="str">
        <f t="shared" si="14"/>
        <v/>
      </c>
      <c r="AS8" s="65" t="str">
        <f t="shared" si="14"/>
        <v/>
      </c>
      <c r="AT8" s="65" t="str">
        <f t="shared" si="14"/>
        <v/>
      </c>
      <c r="AU8" s="65" t="str">
        <f t="shared" si="14"/>
        <v/>
      </c>
      <c r="AV8" s="65" t="str">
        <f t="shared" si="14"/>
        <v/>
      </c>
      <c r="AW8" s="65" t="str">
        <f t="shared" si="14"/>
        <v/>
      </c>
      <c r="AX8" s="65" t="str">
        <f t="shared" si="14"/>
        <v/>
      </c>
      <c r="AY8" s="65" t="str">
        <f t="shared" si="14"/>
        <v/>
      </c>
      <c r="AZ8" s="65" t="str">
        <f t="shared" si="14"/>
        <v/>
      </c>
      <c r="BA8" s="65" t="str">
        <f t="shared" si="14"/>
        <v/>
      </c>
      <c r="BB8" s="65" t="str">
        <f t="shared" si="14"/>
        <v/>
      </c>
      <c r="BC8" s="65" t="str">
        <f t="shared" si="14"/>
        <v/>
      </c>
      <c r="BD8" s="65" t="str">
        <f t="shared" si="14"/>
        <v/>
      </c>
      <c r="BE8" s="65" t="str">
        <f t="shared" si="14"/>
        <v/>
      </c>
      <c r="BF8" s="65" t="str">
        <f t="shared" si="14"/>
        <v/>
      </c>
      <c r="BG8" s="65" t="str">
        <f t="shared" si="14"/>
        <v/>
      </c>
      <c r="BH8" s="65" t="str">
        <f t="shared" si="14"/>
        <v/>
      </c>
      <c r="BI8" s="65" t="str">
        <f t="shared" si="14"/>
        <v/>
      </c>
      <c r="BJ8" s="65" t="str">
        <f t="shared" si="14"/>
        <v/>
      </c>
      <c r="BK8" s="65" t="str">
        <f t="shared" si="14"/>
        <v/>
      </c>
      <c r="BL8" s="65" t="str">
        <f t="shared" si="14"/>
        <v/>
      </c>
      <c r="BM8" s="65" t="str">
        <f t="shared" si="14"/>
        <v/>
      </c>
      <c r="BN8" s="65" t="str">
        <f t="shared" si="14"/>
        <v/>
      </c>
      <c r="BO8" s="65" t="str">
        <f t="shared" si="14"/>
        <v/>
      </c>
      <c r="BP8" s="65" t="str">
        <f t="shared" si="14"/>
        <v/>
      </c>
      <c r="BQ8" s="65" t="str">
        <f t="shared" si="14"/>
        <v/>
      </c>
      <c r="BR8" s="65" t="str">
        <f t="shared" si="14"/>
        <v/>
      </c>
      <c r="BS8" s="65" t="str">
        <f t="shared" si="14"/>
        <v/>
      </c>
      <c r="BT8" s="65" t="str">
        <f t="shared" si="14"/>
        <v/>
      </c>
      <c r="BU8" s="65" t="str">
        <f t="shared" si="14"/>
        <v/>
      </c>
      <c r="BV8" s="65" t="str">
        <f t="shared" si="14"/>
        <v/>
      </c>
      <c r="BW8" s="65" t="str">
        <f t="shared" si="14"/>
        <v/>
      </c>
      <c r="BX8" s="65" t="str">
        <f t="shared" si="14"/>
        <v/>
      </c>
      <c r="BY8" s="65" t="str">
        <f t="shared" si="14"/>
        <v/>
      </c>
      <c r="BZ8" s="65" t="str">
        <f t="shared" si="14"/>
        <v/>
      </c>
      <c r="CA8" s="65" t="str">
        <f t="shared" si="14"/>
        <v/>
      </c>
      <c r="CB8" s="65" t="str">
        <f t="shared" si="14"/>
        <v/>
      </c>
      <c r="CC8" s="65" t="str">
        <f t="shared" si="14"/>
        <v/>
      </c>
      <c r="CD8" s="65" t="str">
        <f t="shared" ref="CD8" si="15">IF(AND(CD$5&gt;=$CZ10,CD$5&lt;=$DA10),$DB10,"")</f>
        <v/>
      </c>
      <c r="CE8" s="80"/>
      <c r="CF8" s="22"/>
      <c r="CG8" s="22"/>
      <c r="CJ8" s="53"/>
      <c r="CK8" s="44" t="s">
        <v>20</v>
      </c>
      <c r="CL8" s="44"/>
      <c r="CM8" s="54">
        <v>44501</v>
      </c>
      <c r="CN8" s="44"/>
      <c r="CO8" s="44"/>
      <c r="CP8" s="44"/>
      <c r="CQ8" s="44"/>
      <c r="CR8" s="44"/>
      <c r="CS8" s="44"/>
      <c r="CT8" s="44"/>
      <c r="CU8" s="44"/>
      <c r="CV8" s="49"/>
      <c r="CW8" s="53"/>
      <c r="CX8" s="44"/>
      <c r="CY8" s="44"/>
      <c r="CZ8" s="44"/>
      <c r="DA8" s="44"/>
      <c r="DB8" s="44"/>
      <c r="DC8" s="44"/>
      <c r="DD8" s="44"/>
      <c r="DE8" s="44"/>
      <c r="DF8" s="44"/>
      <c r="DG8" s="49"/>
    </row>
    <row r="9" spans="2:111" ht="15.95" customHeight="1" x14ac:dyDescent="0.25">
      <c r="B9" s="12" t="s">
        <v>23</v>
      </c>
      <c r="C9" s="172"/>
      <c r="D9" s="171"/>
      <c r="E9" s="20" t="b">
        <f>Lists!$B$13</f>
        <v>1</v>
      </c>
      <c r="F9" s="30"/>
      <c r="G9" s="79"/>
      <c r="H9" s="69" t="str">
        <f t="shared" si="12"/>
        <v/>
      </c>
      <c r="I9" s="66" t="str">
        <f t="shared" ref="I9:AP9" si="16">IF(AND(I$5&gt;=$CZ11,I$5&lt;=$DA11),$DB11,"")</f>
        <v/>
      </c>
      <c r="J9" s="66" t="str">
        <f t="shared" si="16"/>
        <v/>
      </c>
      <c r="K9" s="66" t="str">
        <f t="shared" si="16"/>
        <v/>
      </c>
      <c r="L9" s="66" t="str">
        <f t="shared" si="16"/>
        <v/>
      </c>
      <c r="M9" s="66" t="str">
        <f t="shared" si="16"/>
        <v/>
      </c>
      <c r="N9" s="66" t="str">
        <f t="shared" si="16"/>
        <v/>
      </c>
      <c r="O9" s="66" t="str">
        <f t="shared" si="16"/>
        <v/>
      </c>
      <c r="P9" s="66" t="str">
        <f t="shared" si="16"/>
        <v/>
      </c>
      <c r="Q9" s="66" t="str">
        <f t="shared" si="16"/>
        <v/>
      </c>
      <c r="R9" s="66" t="str">
        <f t="shared" si="16"/>
        <v/>
      </c>
      <c r="S9" s="66" t="str">
        <f t="shared" si="16"/>
        <v/>
      </c>
      <c r="T9" s="66" t="str">
        <f t="shared" si="16"/>
        <v/>
      </c>
      <c r="U9" s="66" t="str">
        <f t="shared" si="16"/>
        <v/>
      </c>
      <c r="V9" s="66" t="str">
        <f t="shared" si="16"/>
        <v/>
      </c>
      <c r="W9" s="66" t="str">
        <f t="shared" si="16"/>
        <v/>
      </c>
      <c r="X9" s="66" t="str">
        <f t="shared" si="16"/>
        <v/>
      </c>
      <c r="Y9" s="66" t="str">
        <f t="shared" si="16"/>
        <v/>
      </c>
      <c r="Z9" s="66" t="str">
        <f t="shared" si="16"/>
        <v/>
      </c>
      <c r="AA9" s="66" t="str">
        <f t="shared" si="16"/>
        <v/>
      </c>
      <c r="AB9" s="66" t="str">
        <f t="shared" si="16"/>
        <v/>
      </c>
      <c r="AC9" s="66" t="str">
        <f t="shared" si="16"/>
        <v/>
      </c>
      <c r="AD9" s="66" t="str">
        <f t="shared" si="16"/>
        <v/>
      </c>
      <c r="AE9" s="66" t="str">
        <f t="shared" si="16"/>
        <v/>
      </c>
      <c r="AF9" s="66" t="str">
        <f t="shared" si="16"/>
        <v/>
      </c>
      <c r="AG9" s="66" t="str">
        <f t="shared" si="16"/>
        <v/>
      </c>
      <c r="AH9" s="66" t="str">
        <f t="shared" si="16"/>
        <v/>
      </c>
      <c r="AI9" s="66" t="str">
        <f t="shared" si="16"/>
        <v/>
      </c>
      <c r="AJ9" s="66" t="str">
        <f t="shared" si="16"/>
        <v/>
      </c>
      <c r="AK9" s="66" t="str">
        <f t="shared" si="16"/>
        <v/>
      </c>
      <c r="AL9" s="66" t="str">
        <f t="shared" si="16"/>
        <v/>
      </c>
      <c r="AM9" s="66" t="str">
        <f t="shared" si="16"/>
        <v/>
      </c>
      <c r="AN9" s="66" t="str">
        <f t="shared" si="16"/>
        <v/>
      </c>
      <c r="AO9" s="66" t="str">
        <f t="shared" si="16"/>
        <v/>
      </c>
      <c r="AP9" s="66" t="str">
        <f t="shared" si="16"/>
        <v/>
      </c>
      <c r="AQ9" s="66" t="str">
        <f t="shared" ref="AQ9:CC9" si="17">IF(AND(AQ$5&gt;=$CZ11,AQ$5&lt;=$DA11),$DB11,"")</f>
        <v/>
      </c>
      <c r="AR9" s="66" t="str">
        <f t="shared" si="17"/>
        <v/>
      </c>
      <c r="AS9" s="66" t="str">
        <f t="shared" si="17"/>
        <v/>
      </c>
      <c r="AT9" s="66" t="str">
        <f t="shared" si="17"/>
        <v/>
      </c>
      <c r="AU9" s="66" t="str">
        <f t="shared" si="17"/>
        <v/>
      </c>
      <c r="AV9" s="66" t="str">
        <f t="shared" si="17"/>
        <v/>
      </c>
      <c r="AW9" s="66" t="str">
        <f t="shared" si="17"/>
        <v/>
      </c>
      <c r="AX9" s="66" t="str">
        <f t="shared" si="17"/>
        <v/>
      </c>
      <c r="AY9" s="66" t="str">
        <f t="shared" si="17"/>
        <v/>
      </c>
      <c r="AZ9" s="66" t="str">
        <f t="shared" si="17"/>
        <v/>
      </c>
      <c r="BA9" s="66" t="str">
        <f t="shared" si="17"/>
        <v/>
      </c>
      <c r="BB9" s="66" t="str">
        <f t="shared" si="17"/>
        <v/>
      </c>
      <c r="BC9" s="66" t="str">
        <f t="shared" si="17"/>
        <v/>
      </c>
      <c r="BD9" s="66" t="str">
        <f t="shared" si="17"/>
        <v/>
      </c>
      <c r="BE9" s="66" t="str">
        <f t="shared" si="17"/>
        <v/>
      </c>
      <c r="BF9" s="66" t="str">
        <f t="shared" si="17"/>
        <v/>
      </c>
      <c r="BG9" s="66" t="str">
        <f t="shared" si="17"/>
        <v/>
      </c>
      <c r="BH9" s="66" t="str">
        <f t="shared" si="17"/>
        <v/>
      </c>
      <c r="BI9" s="66" t="str">
        <f t="shared" si="17"/>
        <v/>
      </c>
      <c r="BJ9" s="66" t="str">
        <f t="shared" si="17"/>
        <v/>
      </c>
      <c r="BK9" s="66" t="str">
        <f t="shared" si="17"/>
        <v/>
      </c>
      <c r="BL9" s="66" t="str">
        <f t="shared" si="17"/>
        <v/>
      </c>
      <c r="BM9" s="66" t="str">
        <f t="shared" si="17"/>
        <v/>
      </c>
      <c r="BN9" s="66" t="str">
        <f t="shared" si="17"/>
        <v/>
      </c>
      <c r="BO9" s="66" t="str">
        <f t="shared" si="17"/>
        <v/>
      </c>
      <c r="BP9" s="66" t="str">
        <f t="shared" si="17"/>
        <v/>
      </c>
      <c r="BQ9" s="66" t="str">
        <f t="shared" si="17"/>
        <v/>
      </c>
      <c r="BR9" s="66" t="str">
        <f t="shared" si="17"/>
        <v/>
      </c>
      <c r="BS9" s="66" t="str">
        <f t="shared" si="17"/>
        <v/>
      </c>
      <c r="BT9" s="66" t="str">
        <f t="shared" si="17"/>
        <v/>
      </c>
      <c r="BU9" s="66" t="str">
        <f t="shared" si="17"/>
        <v/>
      </c>
      <c r="BV9" s="66" t="str">
        <f t="shared" si="17"/>
        <v/>
      </c>
      <c r="BW9" s="66" t="str">
        <f t="shared" si="17"/>
        <v/>
      </c>
      <c r="BX9" s="66" t="str">
        <f t="shared" si="17"/>
        <v/>
      </c>
      <c r="BY9" s="66" t="str">
        <f t="shared" si="17"/>
        <v/>
      </c>
      <c r="BZ9" s="66" t="str">
        <f t="shared" si="17"/>
        <v/>
      </c>
      <c r="CA9" s="66" t="str">
        <f t="shared" si="17"/>
        <v/>
      </c>
      <c r="CB9" s="66" t="str">
        <f t="shared" si="17"/>
        <v/>
      </c>
      <c r="CC9" s="66" t="str">
        <f t="shared" si="17"/>
        <v/>
      </c>
      <c r="CD9" s="66" t="str">
        <f t="shared" ref="CD9" si="18">IF(AND(CD$5&gt;=$CZ11,CD$5&lt;=$DA11),$DB11,"")</f>
        <v/>
      </c>
      <c r="CE9" s="80"/>
      <c r="CF9" s="22"/>
      <c r="CG9" s="22"/>
      <c r="CH9" s="2">
        <f>IF(C9="",1,0)</f>
        <v>1</v>
      </c>
      <c r="CJ9" s="45"/>
      <c r="CK9" s="22"/>
      <c r="CL9" s="22"/>
      <c r="CM9" s="22"/>
      <c r="CN9" s="22"/>
      <c r="CO9" s="22" t="s">
        <v>42</v>
      </c>
      <c r="CP9" s="22" t="s">
        <v>43</v>
      </c>
      <c r="CQ9" s="22"/>
      <c r="CR9" s="22" t="s">
        <v>44</v>
      </c>
      <c r="CS9" s="22" t="s">
        <v>46</v>
      </c>
      <c r="CT9" s="22" t="s">
        <v>45</v>
      </c>
      <c r="CU9" s="22" t="s">
        <v>47</v>
      </c>
      <c r="CV9" s="13"/>
      <c r="CW9" s="45" t="s">
        <v>48</v>
      </c>
      <c r="CX9" s="22" t="s">
        <v>51</v>
      </c>
      <c r="CY9" s="22" t="s">
        <v>49</v>
      </c>
      <c r="CZ9" s="22" t="s">
        <v>42</v>
      </c>
      <c r="DA9" s="22" t="s">
        <v>43</v>
      </c>
      <c r="DB9" s="22" t="s">
        <v>50</v>
      </c>
      <c r="DC9" s="22" t="s">
        <v>52</v>
      </c>
      <c r="DD9" s="22" t="s">
        <v>54</v>
      </c>
      <c r="DE9" s="22" t="s">
        <v>53</v>
      </c>
      <c r="DF9" s="22" t="s">
        <v>55</v>
      </c>
      <c r="DG9" s="13" t="s">
        <v>56</v>
      </c>
    </row>
    <row r="10" spans="2:111" ht="15.95" customHeight="1" x14ac:dyDescent="0.25">
      <c r="B10" s="50" t="s">
        <v>78</v>
      </c>
      <c r="C10" s="95">
        <f>IFERROR(VLOOKUP(C9,Lists!$B$26:$C$99,2,FALSE),0)</f>
        <v>0</v>
      </c>
      <c r="D10" s="95">
        <f>IFERROR(VLOOKUP(C9,Lists!$B$26:$C$99,2,FALSE),0)</f>
        <v>0</v>
      </c>
      <c r="E10" s="30"/>
      <c r="F10" s="30"/>
      <c r="G10" s="79"/>
      <c r="H10" s="69" t="str">
        <f t="shared" si="12"/>
        <v/>
      </c>
      <c r="I10" s="66" t="str">
        <f t="shared" ref="I10:AP10" si="19">IF(AND(I$5&gt;=$CZ12,I$5&lt;=$DA12),$DB12,"")</f>
        <v/>
      </c>
      <c r="J10" s="66" t="str">
        <f t="shared" si="19"/>
        <v/>
      </c>
      <c r="K10" s="66" t="str">
        <f t="shared" si="19"/>
        <v/>
      </c>
      <c r="L10" s="66" t="str">
        <f t="shared" si="19"/>
        <v/>
      </c>
      <c r="M10" s="66" t="str">
        <f t="shared" si="19"/>
        <v/>
      </c>
      <c r="N10" s="66" t="str">
        <f t="shared" si="19"/>
        <v/>
      </c>
      <c r="O10" s="66" t="str">
        <f t="shared" si="19"/>
        <v/>
      </c>
      <c r="P10" s="66" t="str">
        <f t="shared" si="19"/>
        <v/>
      </c>
      <c r="Q10" s="66" t="str">
        <f t="shared" si="19"/>
        <v/>
      </c>
      <c r="R10" s="66" t="str">
        <f t="shared" si="19"/>
        <v/>
      </c>
      <c r="S10" s="66" t="str">
        <f t="shared" si="19"/>
        <v/>
      </c>
      <c r="T10" s="66" t="str">
        <f t="shared" si="19"/>
        <v/>
      </c>
      <c r="U10" s="66" t="str">
        <f t="shared" si="19"/>
        <v/>
      </c>
      <c r="V10" s="66" t="str">
        <f t="shared" si="19"/>
        <v/>
      </c>
      <c r="W10" s="66" t="str">
        <f t="shared" si="19"/>
        <v/>
      </c>
      <c r="X10" s="66" t="str">
        <f t="shared" si="19"/>
        <v/>
      </c>
      <c r="Y10" s="66" t="str">
        <f t="shared" si="19"/>
        <v/>
      </c>
      <c r="Z10" s="66" t="str">
        <f t="shared" si="19"/>
        <v/>
      </c>
      <c r="AA10" s="66" t="str">
        <f t="shared" si="19"/>
        <v/>
      </c>
      <c r="AB10" s="66" t="str">
        <f t="shared" si="19"/>
        <v/>
      </c>
      <c r="AC10" s="66" t="str">
        <f t="shared" si="19"/>
        <v/>
      </c>
      <c r="AD10" s="66" t="str">
        <f t="shared" si="19"/>
        <v/>
      </c>
      <c r="AE10" s="66" t="str">
        <f t="shared" si="19"/>
        <v/>
      </c>
      <c r="AF10" s="66" t="str">
        <f t="shared" si="19"/>
        <v/>
      </c>
      <c r="AG10" s="66" t="str">
        <f t="shared" si="19"/>
        <v/>
      </c>
      <c r="AH10" s="66" t="str">
        <f t="shared" si="19"/>
        <v/>
      </c>
      <c r="AI10" s="66" t="str">
        <f t="shared" si="19"/>
        <v/>
      </c>
      <c r="AJ10" s="66" t="str">
        <f t="shared" si="19"/>
        <v/>
      </c>
      <c r="AK10" s="66" t="str">
        <f t="shared" si="19"/>
        <v/>
      </c>
      <c r="AL10" s="66" t="str">
        <f t="shared" si="19"/>
        <v/>
      </c>
      <c r="AM10" s="66" t="str">
        <f t="shared" si="19"/>
        <v/>
      </c>
      <c r="AN10" s="66" t="str">
        <f t="shared" si="19"/>
        <v/>
      </c>
      <c r="AO10" s="66" t="str">
        <f t="shared" si="19"/>
        <v/>
      </c>
      <c r="AP10" s="66" t="str">
        <f t="shared" si="19"/>
        <v/>
      </c>
      <c r="AQ10" s="66" t="str">
        <f t="shared" ref="AQ10:CC10" si="20">IF(AND(AQ$5&gt;=$CZ12,AQ$5&lt;=$DA12),$DB12,"")</f>
        <v/>
      </c>
      <c r="AR10" s="66" t="str">
        <f t="shared" si="20"/>
        <v/>
      </c>
      <c r="AS10" s="66" t="str">
        <f t="shared" si="20"/>
        <v/>
      </c>
      <c r="AT10" s="66" t="str">
        <f t="shared" si="20"/>
        <v/>
      </c>
      <c r="AU10" s="66" t="str">
        <f t="shared" si="20"/>
        <v/>
      </c>
      <c r="AV10" s="66" t="str">
        <f t="shared" si="20"/>
        <v/>
      </c>
      <c r="AW10" s="66" t="str">
        <f t="shared" si="20"/>
        <v/>
      </c>
      <c r="AX10" s="66" t="str">
        <f t="shared" si="20"/>
        <v/>
      </c>
      <c r="AY10" s="66" t="str">
        <f t="shared" si="20"/>
        <v/>
      </c>
      <c r="AZ10" s="66" t="str">
        <f t="shared" si="20"/>
        <v/>
      </c>
      <c r="BA10" s="66" t="str">
        <f t="shared" si="20"/>
        <v/>
      </c>
      <c r="BB10" s="66" t="str">
        <f t="shared" si="20"/>
        <v/>
      </c>
      <c r="BC10" s="66" t="str">
        <f t="shared" si="20"/>
        <v/>
      </c>
      <c r="BD10" s="66" t="str">
        <f t="shared" si="20"/>
        <v/>
      </c>
      <c r="BE10" s="66" t="str">
        <f t="shared" si="20"/>
        <v/>
      </c>
      <c r="BF10" s="66" t="str">
        <f t="shared" si="20"/>
        <v/>
      </c>
      <c r="BG10" s="66" t="str">
        <f t="shared" si="20"/>
        <v/>
      </c>
      <c r="BH10" s="66" t="str">
        <f t="shared" si="20"/>
        <v/>
      </c>
      <c r="BI10" s="66" t="str">
        <f t="shared" si="20"/>
        <v/>
      </c>
      <c r="BJ10" s="66" t="str">
        <f t="shared" si="20"/>
        <v/>
      </c>
      <c r="BK10" s="66" t="str">
        <f t="shared" si="20"/>
        <v/>
      </c>
      <c r="BL10" s="66" t="str">
        <f t="shared" si="20"/>
        <v/>
      </c>
      <c r="BM10" s="66" t="str">
        <f t="shared" si="20"/>
        <v/>
      </c>
      <c r="BN10" s="66" t="str">
        <f t="shared" si="20"/>
        <v/>
      </c>
      <c r="BO10" s="66" t="str">
        <f t="shared" si="20"/>
        <v/>
      </c>
      <c r="BP10" s="66" t="str">
        <f t="shared" si="20"/>
        <v/>
      </c>
      <c r="BQ10" s="66" t="str">
        <f t="shared" si="20"/>
        <v/>
      </c>
      <c r="BR10" s="66" t="str">
        <f t="shared" si="20"/>
        <v/>
      </c>
      <c r="BS10" s="66" t="str">
        <f t="shared" si="20"/>
        <v/>
      </c>
      <c r="BT10" s="66" t="str">
        <f t="shared" si="20"/>
        <v/>
      </c>
      <c r="BU10" s="66" t="str">
        <f t="shared" si="20"/>
        <v/>
      </c>
      <c r="BV10" s="66" t="str">
        <f t="shared" si="20"/>
        <v/>
      </c>
      <c r="BW10" s="66" t="str">
        <f t="shared" si="20"/>
        <v/>
      </c>
      <c r="BX10" s="66" t="str">
        <f t="shared" si="20"/>
        <v/>
      </c>
      <c r="BY10" s="66" t="str">
        <f t="shared" si="20"/>
        <v/>
      </c>
      <c r="BZ10" s="66" t="str">
        <f t="shared" si="20"/>
        <v/>
      </c>
      <c r="CA10" s="66" t="str">
        <f t="shared" si="20"/>
        <v/>
      </c>
      <c r="CB10" s="66" t="str">
        <f t="shared" si="20"/>
        <v/>
      </c>
      <c r="CC10" s="66" t="str">
        <f t="shared" si="20"/>
        <v/>
      </c>
      <c r="CD10" s="66" t="str">
        <f t="shared" ref="CD10" si="21">IF(AND(CD$5&gt;=$CZ12,CD$5&lt;=$DA12),$DB12,"")</f>
        <v/>
      </c>
      <c r="CE10" s="80"/>
      <c r="CF10" s="22"/>
      <c r="CG10" s="22"/>
      <c r="CJ10" s="55" t="s">
        <v>14</v>
      </c>
      <c r="CK10" s="22" t="str">
        <f t="shared" ref="CK10:CK15" si="22">B9</f>
        <v>Application submitted</v>
      </c>
      <c r="CL10" s="22"/>
      <c r="CM10" s="22"/>
      <c r="CN10" s="22"/>
      <c r="CO10" s="56">
        <f t="shared" ref="CO10:CO15" si="23">C9</f>
        <v>0</v>
      </c>
      <c r="CP10" s="40">
        <f>CO10</f>
        <v>0</v>
      </c>
      <c r="CQ10" s="22"/>
      <c r="CR10" s="22" t="b">
        <f>CO10&lt;&gt;0</f>
        <v>0</v>
      </c>
      <c r="CS10" s="22">
        <f t="shared" ref="CS10:CS21" si="24">IF(CR10=FALSE,MAX($CO$10:$CO$21)+1,CO10)</f>
        <v>1</v>
      </c>
      <c r="CT10" s="22">
        <f t="shared" ref="CT10:CT21" si="25">IFERROR(RANK(CS10,$CS$10:$CS$21,1),0)*CR10</f>
        <v>0</v>
      </c>
      <c r="CU10" s="22">
        <f>IF(COUNTIF(CT$10:CT10,CT10)&gt;1,CT10+COUNTIF(CT$10:CT10,CT10)-1,CT10)*CR10</f>
        <v>0</v>
      </c>
      <c r="CV10" s="13"/>
      <c r="CW10" s="45">
        <v>1</v>
      </c>
      <c r="CX10" s="22" t="str">
        <f>IFERROR(MATCH(CW10,$CU$10:$CU$21,0),"")</f>
        <v/>
      </c>
      <c r="CY10" s="21" t="str">
        <f t="array" ref="CY10">IF(CX10&lt;&gt;"",INDEX($CK$10:$CK$21,$CX10,1),"")</f>
        <v/>
      </c>
      <c r="CZ10" s="43" t="str">
        <f t="array" ref="CZ10">IF(CX10&lt;&gt;"",INDEX(CO$10:CO$21,$CX10,1),"")</f>
        <v/>
      </c>
      <c r="DA10" s="43" t="str">
        <f t="array" ref="DA10">IF(CX10&lt;&gt;"",INDEX(CP$10:CP$21,$CX10,1),"")</f>
        <v/>
      </c>
      <c r="DB10" s="41" t="str">
        <f t="array" ref="DB10">IF(CX10&lt;&gt;"",INDEX(CJ$10:CJ$21,$CX10,1),"")</f>
        <v/>
      </c>
      <c r="DC10" s="61"/>
      <c r="DD10" s="21">
        <f t="shared" ref="DD10:DD15" si="26">DC11*(CY10&lt;&gt;"")</f>
        <v>0</v>
      </c>
      <c r="DE10" s="61"/>
      <c r="DF10" s="21">
        <f>IF(AND(DD10=0,SUM(DD10:DD$10)=0),1,0)</f>
        <v>1</v>
      </c>
      <c r="DG10" s="62">
        <f>(CY10&lt;&gt;"")*1</f>
        <v>0</v>
      </c>
    </row>
    <row r="11" spans="2:111" x14ac:dyDescent="0.25">
      <c r="B11" s="12" t="s">
        <v>24</v>
      </c>
      <c r="C11" s="52"/>
      <c r="D11" s="35"/>
      <c r="E11" s="20" t="b">
        <f>Lists!$B$13</f>
        <v>1</v>
      </c>
      <c r="F11" s="30"/>
      <c r="G11" s="79"/>
      <c r="H11" s="69" t="str">
        <f t="shared" si="12"/>
        <v/>
      </c>
      <c r="I11" s="66" t="str">
        <f t="shared" ref="I11:AP11" si="27">IF(AND(I$5&gt;=$CZ13,I$5&lt;=$DA13),$DB13,"")</f>
        <v/>
      </c>
      <c r="J11" s="66" t="str">
        <f t="shared" si="27"/>
        <v/>
      </c>
      <c r="K11" s="66" t="str">
        <f t="shared" si="27"/>
        <v/>
      </c>
      <c r="L11" s="66" t="str">
        <f t="shared" si="27"/>
        <v/>
      </c>
      <c r="M11" s="66" t="str">
        <f t="shared" si="27"/>
        <v/>
      </c>
      <c r="N11" s="66" t="str">
        <f t="shared" si="27"/>
        <v/>
      </c>
      <c r="O11" s="66" t="str">
        <f t="shared" si="27"/>
        <v/>
      </c>
      <c r="P11" s="66" t="str">
        <f t="shared" si="27"/>
        <v/>
      </c>
      <c r="Q11" s="66" t="str">
        <f t="shared" si="27"/>
        <v/>
      </c>
      <c r="R11" s="66" t="str">
        <f t="shared" si="27"/>
        <v/>
      </c>
      <c r="S11" s="66" t="str">
        <f t="shared" si="27"/>
        <v/>
      </c>
      <c r="T11" s="66" t="str">
        <f t="shared" si="27"/>
        <v/>
      </c>
      <c r="U11" s="66" t="str">
        <f t="shared" si="27"/>
        <v/>
      </c>
      <c r="V11" s="66" t="str">
        <f t="shared" si="27"/>
        <v/>
      </c>
      <c r="W11" s="66" t="str">
        <f t="shared" si="27"/>
        <v/>
      </c>
      <c r="X11" s="66" t="str">
        <f t="shared" si="27"/>
        <v/>
      </c>
      <c r="Y11" s="66" t="str">
        <f t="shared" si="27"/>
        <v/>
      </c>
      <c r="Z11" s="66" t="str">
        <f t="shared" si="27"/>
        <v/>
      </c>
      <c r="AA11" s="66" t="str">
        <f t="shared" si="27"/>
        <v/>
      </c>
      <c r="AB11" s="66" t="str">
        <f t="shared" si="27"/>
        <v/>
      </c>
      <c r="AC11" s="66" t="str">
        <f t="shared" si="27"/>
        <v/>
      </c>
      <c r="AD11" s="66" t="str">
        <f t="shared" si="27"/>
        <v/>
      </c>
      <c r="AE11" s="66" t="str">
        <f t="shared" si="27"/>
        <v/>
      </c>
      <c r="AF11" s="66" t="str">
        <f t="shared" si="27"/>
        <v/>
      </c>
      <c r="AG11" s="66" t="str">
        <f t="shared" si="27"/>
        <v/>
      </c>
      <c r="AH11" s="66" t="str">
        <f t="shared" si="27"/>
        <v/>
      </c>
      <c r="AI11" s="66" t="str">
        <f t="shared" si="27"/>
        <v/>
      </c>
      <c r="AJ11" s="66" t="str">
        <f t="shared" si="27"/>
        <v/>
      </c>
      <c r="AK11" s="66" t="str">
        <f t="shared" si="27"/>
        <v/>
      </c>
      <c r="AL11" s="66" t="str">
        <f t="shared" si="27"/>
        <v/>
      </c>
      <c r="AM11" s="66" t="str">
        <f t="shared" si="27"/>
        <v/>
      </c>
      <c r="AN11" s="66" t="str">
        <f t="shared" si="27"/>
        <v/>
      </c>
      <c r="AO11" s="66" t="str">
        <f t="shared" si="27"/>
        <v/>
      </c>
      <c r="AP11" s="66" t="str">
        <f t="shared" si="27"/>
        <v/>
      </c>
      <c r="AQ11" s="66" t="str">
        <f t="shared" ref="AQ11:CC11" si="28">IF(AND(AQ$5&gt;=$CZ13,AQ$5&lt;=$DA13),$DB13,"")</f>
        <v/>
      </c>
      <c r="AR11" s="66" t="str">
        <f t="shared" si="28"/>
        <v/>
      </c>
      <c r="AS11" s="66" t="str">
        <f t="shared" si="28"/>
        <v/>
      </c>
      <c r="AT11" s="66" t="str">
        <f t="shared" si="28"/>
        <v/>
      </c>
      <c r="AU11" s="66" t="str">
        <f t="shared" si="28"/>
        <v/>
      </c>
      <c r="AV11" s="66" t="str">
        <f t="shared" si="28"/>
        <v/>
      </c>
      <c r="AW11" s="66" t="str">
        <f t="shared" si="28"/>
        <v/>
      </c>
      <c r="AX11" s="66" t="str">
        <f t="shared" si="28"/>
        <v/>
      </c>
      <c r="AY11" s="66" t="str">
        <f t="shared" si="28"/>
        <v/>
      </c>
      <c r="AZ11" s="66" t="str">
        <f t="shared" si="28"/>
        <v/>
      </c>
      <c r="BA11" s="66" t="str">
        <f t="shared" si="28"/>
        <v/>
      </c>
      <c r="BB11" s="66" t="str">
        <f t="shared" si="28"/>
        <v/>
      </c>
      <c r="BC11" s="66" t="str">
        <f t="shared" si="28"/>
        <v/>
      </c>
      <c r="BD11" s="66" t="str">
        <f t="shared" si="28"/>
        <v/>
      </c>
      <c r="BE11" s="66" t="str">
        <f t="shared" si="28"/>
        <v/>
      </c>
      <c r="BF11" s="66" t="str">
        <f t="shared" si="28"/>
        <v/>
      </c>
      <c r="BG11" s="66" t="str">
        <f t="shared" si="28"/>
        <v/>
      </c>
      <c r="BH11" s="66" t="str">
        <f t="shared" si="28"/>
        <v/>
      </c>
      <c r="BI11" s="66" t="str">
        <f t="shared" si="28"/>
        <v/>
      </c>
      <c r="BJ11" s="66" t="str">
        <f t="shared" si="28"/>
        <v/>
      </c>
      <c r="BK11" s="66" t="str">
        <f t="shared" si="28"/>
        <v/>
      </c>
      <c r="BL11" s="66" t="str">
        <f t="shared" si="28"/>
        <v/>
      </c>
      <c r="BM11" s="66" t="str">
        <f t="shared" si="28"/>
        <v/>
      </c>
      <c r="BN11" s="66" t="str">
        <f t="shared" si="28"/>
        <v/>
      </c>
      <c r="BO11" s="66" t="str">
        <f t="shared" si="28"/>
        <v/>
      </c>
      <c r="BP11" s="66" t="str">
        <f t="shared" si="28"/>
        <v/>
      </c>
      <c r="BQ11" s="66" t="str">
        <f t="shared" si="28"/>
        <v/>
      </c>
      <c r="BR11" s="66" t="str">
        <f t="shared" si="28"/>
        <v/>
      </c>
      <c r="BS11" s="66" t="str">
        <f t="shared" si="28"/>
        <v/>
      </c>
      <c r="BT11" s="66" t="str">
        <f t="shared" si="28"/>
        <v/>
      </c>
      <c r="BU11" s="66" t="str">
        <f t="shared" si="28"/>
        <v/>
      </c>
      <c r="BV11" s="66" t="str">
        <f t="shared" si="28"/>
        <v/>
      </c>
      <c r="BW11" s="66" t="str">
        <f t="shared" si="28"/>
        <v/>
      </c>
      <c r="BX11" s="66" t="str">
        <f t="shared" si="28"/>
        <v/>
      </c>
      <c r="BY11" s="66" t="str">
        <f t="shared" si="28"/>
        <v/>
      </c>
      <c r="BZ11" s="66" t="str">
        <f t="shared" si="28"/>
        <v/>
      </c>
      <c r="CA11" s="66" t="str">
        <f t="shared" si="28"/>
        <v/>
      </c>
      <c r="CB11" s="66" t="str">
        <f t="shared" si="28"/>
        <v/>
      </c>
      <c r="CC11" s="66" t="str">
        <f t="shared" si="28"/>
        <v/>
      </c>
      <c r="CD11" s="66" t="str">
        <f t="shared" ref="CD11" si="29">IF(AND(CD$5&gt;=$CZ13,CD$5&lt;=$DA13),$DB13,"")</f>
        <v/>
      </c>
      <c r="CE11" s="80"/>
      <c r="CF11" s="22"/>
      <c r="CG11" s="22"/>
      <c r="CH11" s="2">
        <f>IF(OR(C11="",D11=""),1,0)</f>
        <v>1</v>
      </c>
      <c r="CJ11" s="55" t="s">
        <v>15</v>
      </c>
      <c r="CK11" s="22" t="str">
        <f t="shared" si="22"/>
        <v>LEA assessment period</v>
      </c>
      <c r="CL11" s="22"/>
      <c r="CM11" s="22"/>
      <c r="CN11" s="22"/>
      <c r="CO11" s="64">
        <f t="shared" si="23"/>
        <v>0</v>
      </c>
      <c r="CP11" s="56">
        <f>D10</f>
        <v>0</v>
      </c>
      <c r="CQ11" s="22"/>
      <c r="CR11" s="22" t="b">
        <f>CO11&lt;&gt;0</f>
        <v>0</v>
      </c>
      <c r="CS11" s="22">
        <f>IF(CR11=FALSE,MAX($CO$10:$CO$21)+1,CO11)</f>
        <v>1</v>
      </c>
      <c r="CT11" s="22">
        <f t="shared" si="25"/>
        <v>0</v>
      </c>
      <c r="CU11" s="22">
        <f>IF(COUNTIF(CT$10:CT11,CT11)&gt;1,CT11+COUNTIF(CT$10:CT11,CT11)-1,CT11)*CR11</f>
        <v>0</v>
      </c>
      <c r="CV11" s="13"/>
      <c r="CW11" s="45">
        <f t="shared" ref="CW11:CW21" si="30">CW10+1</f>
        <v>2</v>
      </c>
      <c r="CX11" s="22" t="str">
        <f>IFERROR(MATCH(CW11,$CU$10:$CU$21,0),"")</f>
        <v/>
      </c>
      <c r="CY11" s="21" t="str">
        <f t="array" ref="CY11">IF(CX11&lt;&gt;"",INDEX($CK$10:$CK$21,$CX11,1),"")</f>
        <v/>
      </c>
      <c r="CZ11" s="43" t="str">
        <f t="array" ref="CZ11">IF(CX11&lt;&gt;"",INDEX(CO$10:CO$21,$CX11,1),"")</f>
        <v/>
      </c>
      <c r="DA11" s="43" t="str">
        <f t="array" ref="DA11">IF(CX11&lt;&gt;"",INDEX(CP$10:CP$21,$CX11,1),"")</f>
        <v/>
      </c>
      <c r="DB11" s="41" t="str">
        <f t="array" ref="DB11">IF(CX11&lt;&gt;"",INDEX(CJ$10:CJ$21,$CX11,1),"")</f>
        <v/>
      </c>
      <c r="DC11" s="42">
        <f>(DB11="")*(COUNTIF(DC$10:DC10,0)=COUNT(DC$10:DC10))</f>
        <v>1</v>
      </c>
      <c r="DD11" s="21">
        <f t="shared" si="26"/>
        <v>0</v>
      </c>
      <c r="DE11" s="21">
        <f>(SUM(DD$10:DD10)=0)*1</f>
        <v>1</v>
      </c>
      <c r="DF11" s="21">
        <f>IF(AND(DD11=0,SUM(DD$10:DD11)=0),1,0)</f>
        <v>1</v>
      </c>
      <c r="DG11" s="62">
        <f t="shared" ref="DG11:DG21" si="31">(CY11&lt;&gt;"")*1</f>
        <v>0</v>
      </c>
    </row>
    <row r="12" spans="2:111" ht="16.5" customHeight="1" x14ac:dyDescent="0.25">
      <c r="B12" s="12" t="s">
        <v>101</v>
      </c>
      <c r="C12" s="35"/>
      <c r="D12" s="35"/>
      <c r="E12" s="20" t="b">
        <f>Lists!$B$13</f>
        <v>1</v>
      </c>
      <c r="F12" s="30"/>
      <c r="G12" s="79"/>
      <c r="H12" s="69" t="str">
        <f t="shared" si="12"/>
        <v/>
      </c>
      <c r="I12" s="66" t="str">
        <f t="shared" ref="I12:AP12" si="32">IF(AND(I$5&gt;=$CZ14,I$5&lt;=$DA14),$DB14,"")</f>
        <v/>
      </c>
      <c r="J12" s="66" t="str">
        <f t="shared" si="32"/>
        <v/>
      </c>
      <c r="K12" s="66" t="str">
        <f t="shared" si="32"/>
        <v/>
      </c>
      <c r="L12" s="66" t="str">
        <f t="shared" si="32"/>
        <v/>
      </c>
      <c r="M12" s="66" t="str">
        <f t="shared" si="32"/>
        <v/>
      </c>
      <c r="N12" s="66" t="str">
        <f t="shared" si="32"/>
        <v/>
      </c>
      <c r="O12" s="66" t="str">
        <f t="shared" si="32"/>
        <v/>
      </c>
      <c r="P12" s="66" t="str">
        <f t="shared" si="32"/>
        <v/>
      </c>
      <c r="Q12" s="66" t="str">
        <f t="shared" si="32"/>
        <v/>
      </c>
      <c r="R12" s="66" t="str">
        <f t="shared" si="32"/>
        <v/>
      </c>
      <c r="S12" s="66" t="str">
        <f t="shared" si="32"/>
        <v/>
      </c>
      <c r="T12" s="66" t="str">
        <f t="shared" si="32"/>
        <v/>
      </c>
      <c r="U12" s="66" t="str">
        <f t="shared" si="32"/>
        <v/>
      </c>
      <c r="V12" s="66" t="str">
        <f t="shared" si="32"/>
        <v/>
      </c>
      <c r="W12" s="66" t="str">
        <f t="shared" si="32"/>
        <v/>
      </c>
      <c r="X12" s="66" t="str">
        <f t="shared" si="32"/>
        <v/>
      </c>
      <c r="Y12" s="66" t="str">
        <f t="shared" si="32"/>
        <v/>
      </c>
      <c r="Z12" s="66" t="str">
        <f t="shared" si="32"/>
        <v/>
      </c>
      <c r="AA12" s="66" t="str">
        <f t="shared" si="32"/>
        <v/>
      </c>
      <c r="AB12" s="66" t="str">
        <f t="shared" si="32"/>
        <v/>
      </c>
      <c r="AC12" s="66" t="str">
        <f t="shared" si="32"/>
        <v/>
      </c>
      <c r="AD12" s="66" t="str">
        <f t="shared" si="32"/>
        <v/>
      </c>
      <c r="AE12" s="66" t="str">
        <f t="shared" si="32"/>
        <v/>
      </c>
      <c r="AF12" s="66" t="str">
        <f t="shared" si="32"/>
        <v/>
      </c>
      <c r="AG12" s="66" t="str">
        <f t="shared" si="32"/>
        <v/>
      </c>
      <c r="AH12" s="66" t="str">
        <f t="shared" si="32"/>
        <v/>
      </c>
      <c r="AI12" s="66" t="str">
        <f t="shared" si="32"/>
        <v/>
      </c>
      <c r="AJ12" s="66" t="str">
        <f t="shared" si="32"/>
        <v/>
      </c>
      <c r="AK12" s="66" t="str">
        <f t="shared" si="32"/>
        <v/>
      </c>
      <c r="AL12" s="66" t="str">
        <f t="shared" si="32"/>
        <v/>
      </c>
      <c r="AM12" s="66" t="str">
        <f t="shared" si="32"/>
        <v/>
      </c>
      <c r="AN12" s="66" t="str">
        <f t="shared" si="32"/>
        <v/>
      </c>
      <c r="AO12" s="66" t="str">
        <f t="shared" si="32"/>
        <v/>
      </c>
      <c r="AP12" s="66" t="str">
        <f t="shared" si="32"/>
        <v/>
      </c>
      <c r="AQ12" s="66" t="str">
        <f t="shared" ref="AQ12:CC12" si="33">IF(AND(AQ$5&gt;=$CZ14,AQ$5&lt;=$DA14),$DB14,"")</f>
        <v/>
      </c>
      <c r="AR12" s="66" t="str">
        <f t="shared" si="33"/>
        <v/>
      </c>
      <c r="AS12" s="66" t="str">
        <f t="shared" si="33"/>
        <v/>
      </c>
      <c r="AT12" s="66" t="str">
        <f t="shared" si="33"/>
        <v/>
      </c>
      <c r="AU12" s="66" t="str">
        <f t="shared" si="33"/>
        <v/>
      </c>
      <c r="AV12" s="66" t="str">
        <f t="shared" si="33"/>
        <v/>
      </c>
      <c r="AW12" s="66" t="str">
        <f t="shared" si="33"/>
        <v/>
      </c>
      <c r="AX12" s="66" t="str">
        <f t="shared" si="33"/>
        <v/>
      </c>
      <c r="AY12" s="66" t="str">
        <f t="shared" si="33"/>
        <v/>
      </c>
      <c r="AZ12" s="66" t="str">
        <f t="shared" si="33"/>
        <v/>
      </c>
      <c r="BA12" s="66" t="str">
        <f t="shared" si="33"/>
        <v/>
      </c>
      <c r="BB12" s="66" t="str">
        <f t="shared" si="33"/>
        <v/>
      </c>
      <c r="BC12" s="66" t="str">
        <f t="shared" si="33"/>
        <v/>
      </c>
      <c r="BD12" s="66" t="str">
        <f t="shared" si="33"/>
        <v/>
      </c>
      <c r="BE12" s="66" t="str">
        <f t="shared" si="33"/>
        <v/>
      </c>
      <c r="BF12" s="66" t="str">
        <f t="shared" si="33"/>
        <v/>
      </c>
      <c r="BG12" s="66" t="str">
        <f t="shared" si="33"/>
        <v/>
      </c>
      <c r="BH12" s="66" t="str">
        <f t="shared" si="33"/>
        <v/>
      </c>
      <c r="BI12" s="66" t="str">
        <f t="shared" si="33"/>
        <v/>
      </c>
      <c r="BJ12" s="66" t="str">
        <f t="shared" si="33"/>
        <v/>
      </c>
      <c r="BK12" s="66" t="str">
        <f t="shared" si="33"/>
        <v/>
      </c>
      <c r="BL12" s="66" t="str">
        <f t="shared" si="33"/>
        <v/>
      </c>
      <c r="BM12" s="66" t="str">
        <f t="shared" si="33"/>
        <v/>
      </c>
      <c r="BN12" s="66" t="str">
        <f t="shared" si="33"/>
        <v/>
      </c>
      <c r="BO12" s="66" t="str">
        <f t="shared" si="33"/>
        <v/>
      </c>
      <c r="BP12" s="66" t="str">
        <f t="shared" si="33"/>
        <v/>
      </c>
      <c r="BQ12" s="66" t="str">
        <f t="shared" si="33"/>
        <v/>
      </c>
      <c r="BR12" s="66" t="str">
        <f t="shared" si="33"/>
        <v/>
      </c>
      <c r="BS12" s="66" t="str">
        <f t="shared" si="33"/>
        <v/>
      </c>
      <c r="BT12" s="66" t="str">
        <f t="shared" si="33"/>
        <v/>
      </c>
      <c r="BU12" s="66" t="str">
        <f t="shared" si="33"/>
        <v/>
      </c>
      <c r="BV12" s="66" t="str">
        <f t="shared" si="33"/>
        <v/>
      </c>
      <c r="BW12" s="66" t="str">
        <f t="shared" si="33"/>
        <v/>
      </c>
      <c r="BX12" s="66" t="str">
        <f t="shared" si="33"/>
        <v/>
      </c>
      <c r="BY12" s="66" t="str">
        <f t="shared" si="33"/>
        <v/>
      </c>
      <c r="BZ12" s="66" t="str">
        <f t="shared" si="33"/>
        <v/>
      </c>
      <c r="CA12" s="66" t="str">
        <f t="shared" si="33"/>
        <v/>
      </c>
      <c r="CB12" s="66" t="str">
        <f t="shared" si="33"/>
        <v/>
      </c>
      <c r="CC12" s="66" t="str">
        <f t="shared" si="33"/>
        <v/>
      </c>
      <c r="CD12" s="66" t="str">
        <f t="shared" ref="CD12" si="34">IF(AND(CD$5&gt;=$CZ14,CD$5&lt;=$DA14),$DB14,"")</f>
        <v/>
      </c>
      <c r="CE12" s="80"/>
      <c r="CF12" s="22"/>
      <c r="CG12" s="22"/>
      <c r="CH12" s="2">
        <f>IF(OR(C12="",D12=""),1,0)</f>
        <v>1</v>
      </c>
      <c r="CJ12" s="57" t="s">
        <v>16</v>
      </c>
      <c r="CK12" s="22" t="str">
        <f t="shared" si="22"/>
        <v>Preparation of tender documentation</v>
      </c>
      <c r="CL12" s="22"/>
      <c r="CM12" s="22"/>
      <c r="CN12" s="22"/>
      <c r="CO12" s="56">
        <f t="shared" si="23"/>
        <v>0</v>
      </c>
      <c r="CP12" s="56">
        <f>D11</f>
        <v>0</v>
      </c>
      <c r="CQ12" s="22"/>
      <c r="CR12" s="22" t="b">
        <f t="shared" ref="CR12:CR21" si="35">CO12&lt;&gt;0</f>
        <v>0</v>
      </c>
      <c r="CS12" s="22">
        <f t="shared" si="24"/>
        <v>1</v>
      </c>
      <c r="CT12" s="22">
        <f t="shared" si="25"/>
        <v>0</v>
      </c>
      <c r="CU12" s="22">
        <f>IF(COUNTIF(CT$10:CT12,CT12)&gt;1,CT12+COUNTIF(CT$10:CT12,CT12)-1,CT12)*CR12</f>
        <v>0</v>
      </c>
      <c r="CV12" s="13"/>
      <c r="CW12" s="45">
        <f t="shared" si="30"/>
        <v>3</v>
      </c>
      <c r="CX12" s="22" t="str">
        <f>IFERROR(MATCH(CW12,$CU$10:$CU$21,0),"")</f>
        <v/>
      </c>
      <c r="CY12" s="21" t="str">
        <f t="array" ref="CY12">IF(CX12&lt;&gt;"",INDEX($CK$10:$CK$21,$CX12,1),"")</f>
        <v/>
      </c>
      <c r="CZ12" s="43" t="str">
        <f t="array" ref="CZ12">IF(CX12&lt;&gt;"",INDEX(CO$10:CO$21,$CX12,1),"")</f>
        <v/>
      </c>
      <c r="DA12" s="43" t="str">
        <f t="array" ref="DA12">IF(CX12&lt;&gt;"",INDEX(CP$10:CP$21,$CX12,1),"")</f>
        <v/>
      </c>
      <c r="DB12" s="41" t="str">
        <f t="array" ref="DB12">IF(CX12&lt;&gt;"",INDEX(CJ$10:CJ$21,$CX12,1),"")</f>
        <v/>
      </c>
      <c r="DC12" s="42">
        <f>(DB12="")*(COUNTIF(DC$10:DC11,0)=COUNT(DC$10:DC11))</f>
        <v>0</v>
      </c>
      <c r="DD12" s="21">
        <f t="shared" si="26"/>
        <v>0</v>
      </c>
      <c r="DE12" s="21">
        <f>(SUM(DD$10:DD11)=0)*1</f>
        <v>1</v>
      </c>
      <c r="DF12" s="21">
        <f>IF(AND(DD12=0,SUM(DD$10:DD12)=0),1,0)</f>
        <v>1</v>
      </c>
      <c r="DG12" s="62">
        <f t="shared" si="31"/>
        <v>0</v>
      </c>
    </row>
    <row r="13" spans="2:111" ht="15.95" customHeight="1" x14ac:dyDescent="0.25">
      <c r="B13" s="12" t="s">
        <v>25</v>
      </c>
      <c r="C13" s="170"/>
      <c r="D13" s="171"/>
      <c r="E13" s="20" t="b">
        <f>Lists!$B$13</f>
        <v>1</v>
      </c>
      <c r="F13" s="30"/>
      <c r="G13" s="81"/>
      <c r="H13" s="69" t="str">
        <f t="shared" si="12"/>
        <v/>
      </c>
      <c r="I13" s="66" t="str">
        <f t="shared" ref="I13:AP13" si="36">IF(AND(I$5&gt;=$CZ15,I$5&lt;=$DA15),$DB15,"")</f>
        <v/>
      </c>
      <c r="J13" s="66" t="str">
        <f t="shared" si="36"/>
        <v/>
      </c>
      <c r="K13" s="66" t="str">
        <f t="shared" si="36"/>
        <v/>
      </c>
      <c r="L13" s="66" t="str">
        <f t="shared" si="36"/>
        <v/>
      </c>
      <c r="M13" s="66" t="str">
        <f t="shared" si="36"/>
        <v/>
      </c>
      <c r="N13" s="66" t="str">
        <f t="shared" si="36"/>
        <v/>
      </c>
      <c r="O13" s="66" t="str">
        <f t="shared" si="36"/>
        <v/>
      </c>
      <c r="P13" s="66" t="str">
        <f t="shared" si="36"/>
        <v/>
      </c>
      <c r="Q13" s="66" t="str">
        <f t="shared" si="36"/>
        <v/>
      </c>
      <c r="R13" s="66" t="str">
        <f t="shared" si="36"/>
        <v/>
      </c>
      <c r="S13" s="66" t="str">
        <f t="shared" si="36"/>
        <v/>
      </c>
      <c r="T13" s="66" t="str">
        <f t="shared" si="36"/>
        <v/>
      </c>
      <c r="U13" s="66" t="str">
        <f t="shared" si="36"/>
        <v/>
      </c>
      <c r="V13" s="66" t="str">
        <f t="shared" si="36"/>
        <v/>
      </c>
      <c r="W13" s="66" t="str">
        <f t="shared" si="36"/>
        <v/>
      </c>
      <c r="X13" s="66" t="str">
        <f t="shared" si="36"/>
        <v/>
      </c>
      <c r="Y13" s="66" t="str">
        <f t="shared" si="36"/>
        <v/>
      </c>
      <c r="Z13" s="66" t="str">
        <f t="shared" si="36"/>
        <v/>
      </c>
      <c r="AA13" s="66" t="str">
        <f t="shared" si="36"/>
        <v/>
      </c>
      <c r="AB13" s="66" t="str">
        <f t="shared" si="36"/>
        <v/>
      </c>
      <c r="AC13" s="66" t="str">
        <f t="shared" si="36"/>
        <v/>
      </c>
      <c r="AD13" s="66" t="str">
        <f t="shared" si="36"/>
        <v/>
      </c>
      <c r="AE13" s="66" t="str">
        <f t="shared" si="36"/>
        <v/>
      </c>
      <c r="AF13" s="66" t="str">
        <f t="shared" si="36"/>
        <v/>
      </c>
      <c r="AG13" s="66" t="str">
        <f t="shared" si="36"/>
        <v/>
      </c>
      <c r="AH13" s="66" t="str">
        <f t="shared" si="36"/>
        <v/>
      </c>
      <c r="AI13" s="66" t="str">
        <f t="shared" si="36"/>
        <v/>
      </c>
      <c r="AJ13" s="66" t="str">
        <f t="shared" si="36"/>
        <v/>
      </c>
      <c r="AK13" s="66" t="str">
        <f t="shared" si="36"/>
        <v/>
      </c>
      <c r="AL13" s="66" t="str">
        <f t="shared" si="36"/>
        <v/>
      </c>
      <c r="AM13" s="66" t="str">
        <f t="shared" si="36"/>
        <v/>
      </c>
      <c r="AN13" s="66" t="str">
        <f t="shared" si="36"/>
        <v/>
      </c>
      <c r="AO13" s="66" t="str">
        <f t="shared" si="36"/>
        <v/>
      </c>
      <c r="AP13" s="66" t="str">
        <f t="shared" si="36"/>
        <v/>
      </c>
      <c r="AQ13" s="66" t="str">
        <f t="shared" ref="AQ13:CC13" si="37">IF(AND(AQ$5&gt;=$CZ15,AQ$5&lt;=$DA15),$DB15,"")</f>
        <v/>
      </c>
      <c r="AR13" s="66" t="str">
        <f t="shared" si="37"/>
        <v/>
      </c>
      <c r="AS13" s="66" t="str">
        <f t="shared" si="37"/>
        <v/>
      </c>
      <c r="AT13" s="66" t="str">
        <f t="shared" si="37"/>
        <v/>
      </c>
      <c r="AU13" s="66" t="str">
        <f t="shared" si="37"/>
        <v/>
      </c>
      <c r="AV13" s="66" t="str">
        <f t="shared" si="37"/>
        <v/>
      </c>
      <c r="AW13" s="66" t="str">
        <f t="shared" si="37"/>
        <v/>
      </c>
      <c r="AX13" s="66" t="str">
        <f t="shared" si="37"/>
        <v/>
      </c>
      <c r="AY13" s="66" t="str">
        <f t="shared" si="37"/>
        <v/>
      </c>
      <c r="AZ13" s="66" t="str">
        <f t="shared" si="37"/>
        <v/>
      </c>
      <c r="BA13" s="66" t="str">
        <f t="shared" si="37"/>
        <v/>
      </c>
      <c r="BB13" s="66" t="str">
        <f t="shared" si="37"/>
        <v/>
      </c>
      <c r="BC13" s="66" t="str">
        <f t="shared" si="37"/>
        <v/>
      </c>
      <c r="BD13" s="66" t="str">
        <f t="shared" si="37"/>
        <v/>
      </c>
      <c r="BE13" s="66" t="str">
        <f t="shared" si="37"/>
        <v/>
      </c>
      <c r="BF13" s="66" t="str">
        <f t="shared" si="37"/>
        <v/>
      </c>
      <c r="BG13" s="66" t="str">
        <f t="shared" si="37"/>
        <v/>
      </c>
      <c r="BH13" s="66" t="str">
        <f t="shared" si="37"/>
        <v/>
      </c>
      <c r="BI13" s="66" t="str">
        <f t="shared" si="37"/>
        <v/>
      </c>
      <c r="BJ13" s="66" t="str">
        <f t="shared" si="37"/>
        <v/>
      </c>
      <c r="BK13" s="66" t="str">
        <f t="shared" si="37"/>
        <v/>
      </c>
      <c r="BL13" s="66" t="str">
        <f t="shared" si="37"/>
        <v/>
      </c>
      <c r="BM13" s="66" t="str">
        <f t="shared" si="37"/>
        <v/>
      </c>
      <c r="BN13" s="66" t="str">
        <f t="shared" si="37"/>
        <v/>
      </c>
      <c r="BO13" s="66" t="str">
        <f t="shared" si="37"/>
        <v/>
      </c>
      <c r="BP13" s="66" t="str">
        <f t="shared" si="37"/>
        <v/>
      </c>
      <c r="BQ13" s="66" t="str">
        <f t="shared" si="37"/>
        <v/>
      </c>
      <c r="BR13" s="66" t="str">
        <f t="shared" si="37"/>
        <v/>
      </c>
      <c r="BS13" s="66" t="str">
        <f t="shared" si="37"/>
        <v/>
      </c>
      <c r="BT13" s="66" t="str">
        <f t="shared" si="37"/>
        <v/>
      </c>
      <c r="BU13" s="66" t="str">
        <f t="shared" si="37"/>
        <v/>
      </c>
      <c r="BV13" s="66" t="str">
        <f t="shared" si="37"/>
        <v/>
      </c>
      <c r="BW13" s="66" t="str">
        <f t="shared" si="37"/>
        <v/>
      </c>
      <c r="BX13" s="66" t="str">
        <f t="shared" si="37"/>
        <v/>
      </c>
      <c r="BY13" s="66" t="str">
        <f t="shared" si="37"/>
        <v/>
      </c>
      <c r="BZ13" s="66" t="str">
        <f t="shared" si="37"/>
        <v/>
      </c>
      <c r="CA13" s="66" t="str">
        <f t="shared" si="37"/>
        <v/>
      </c>
      <c r="CB13" s="66" t="str">
        <f t="shared" si="37"/>
        <v/>
      </c>
      <c r="CC13" s="66" t="str">
        <f t="shared" si="37"/>
        <v/>
      </c>
      <c r="CD13" s="66" t="str">
        <f t="shared" ref="CD13" si="38">IF(AND(CD$5&gt;=$CZ15,CD$5&lt;=$DA15),$DB15,"")</f>
        <v/>
      </c>
      <c r="CE13" s="80"/>
      <c r="CF13" s="22"/>
      <c r="CG13" s="22"/>
      <c r="CH13" s="2">
        <f>IF(C13="",1,0)</f>
        <v>1</v>
      </c>
      <c r="CJ13" s="58" t="s">
        <v>17</v>
      </c>
      <c r="CK13" s="22" t="str">
        <f t="shared" si="22"/>
        <v>Procurement of Framework Service Provider</v>
      </c>
      <c r="CL13" s="22"/>
      <c r="CM13" s="22"/>
      <c r="CN13" s="22"/>
      <c r="CO13" s="56">
        <f t="shared" si="23"/>
        <v>0</v>
      </c>
      <c r="CP13" s="56">
        <f>D12</f>
        <v>0</v>
      </c>
      <c r="CQ13" s="22"/>
      <c r="CR13" s="22" t="b">
        <f t="shared" si="35"/>
        <v>0</v>
      </c>
      <c r="CS13" s="22">
        <f t="shared" si="24"/>
        <v>1</v>
      </c>
      <c r="CT13" s="22">
        <f t="shared" si="25"/>
        <v>0</v>
      </c>
      <c r="CU13" s="22">
        <f>IF(COUNTIF(CT$10:CT13,CT13)&gt;1,CT13+COUNTIF(CT$10:CT13,CT13)-1,CT13)*CR13</f>
        <v>0</v>
      </c>
      <c r="CV13" s="13"/>
      <c r="CW13" s="45">
        <f t="shared" si="30"/>
        <v>4</v>
      </c>
      <c r="CX13" s="22" t="str">
        <f>IFERROR(MATCH(CW13,$CU$10:$CU$21,0),"")</f>
        <v/>
      </c>
      <c r="CY13" s="21" t="str">
        <f t="array" ref="CY13">IF(CX13&lt;&gt;"",INDEX($CK$10:$CK$21,$CX13,1),"")</f>
        <v/>
      </c>
      <c r="CZ13" s="43" t="str">
        <f t="array" ref="CZ13">IF(CX13&lt;&gt;"",INDEX(CO$10:CO$21,$CX13,1),"")</f>
        <v/>
      </c>
      <c r="DA13" s="43" t="str">
        <f t="array" ref="DA13">IF(CX13&lt;&gt;"",INDEX(CP$10:CP$21,$CX13,1),"")</f>
        <v/>
      </c>
      <c r="DB13" s="41" t="str">
        <f t="array" ref="DB13">IF(CX13&lt;&gt;"",INDEX(CJ$10:CJ$21,$CX13,1),"")</f>
        <v/>
      </c>
      <c r="DC13" s="42">
        <f>(DB13="")*(COUNTIF(DC$10:DC12,0)=COUNT(DC$10:DC12))</f>
        <v>0</v>
      </c>
      <c r="DD13" s="21">
        <f t="shared" si="26"/>
        <v>0</v>
      </c>
      <c r="DE13" s="21">
        <f>(SUM(DD$10:DD12)=0)*1</f>
        <v>1</v>
      </c>
      <c r="DF13" s="21">
        <f>IF(AND(DD13=0,SUM(DD$10:DD13)=0),1,0)</f>
        <v>1</v>
      </c>
      <c r="DG13" s="62">
        <f t="shared" si="31"/>
        <v>0</v>
      </c>
    </row>
    <row r="14" spans="2:111" ht="15.95" customHeight="1" x14ac:dyDescent="0.25">
      <c r="B14" s="12" t="s">
        <v>103</v>
      </c>
      <c r="C14" s="35"/>
      <c r="D14" s="35"/>
      <c r="E14" s="20" t="b">
        <f>Lists!$B$13</f>
        <v>1</v>
      </c>
      <c r="F14" s="34"/>
      <c r="G14" s="82"/>
      <c r="H14" s="69" t="str">
        <f t="shared" si="12"/>
        <v/>
      </c>
      <c r="I14" s="66" t="str">
        <f t="shared" ref="I14:AP14" si="39">IF(AND(I$5&gt;=$CZ16,I$5&lt;=$DA16),$DB16,"")</f>
        <v/>
      </c>
      <c r="J14" s="66" t="str">
        <f t="shared" si="39"/>
        <v/>
      </c>
      <c r="K14" s="66" t="str">
        <f t="shared" si="39"/>
        <v/>
      </c>
      <c r="L14" s="66" t="str">
        <f t="shared" si="39"/>
        <v/>
      </c>
      <c r="M14" s="66" t="str">
        <f t="shared" si="39"/>
        <v/>
      </c>
      <c r="N14" s="66" t="str">
        <f t="shared" si="39"/>
        <v/>
      </c>
      <c r="O14" s="66" t="str">
        <f t="shared" si="39"/>
        <v/>
      </c>
      <c r="P14" s="66" t="str">
        <f t="shared" si="39"/>
        <v/>
      </c>
      <c r="Q14" s="66" t="str">
        <f t="shared" si="39"/>
        <v/>
      </c>
      <c r="R14" s="66" t="str">
        <f t="shared" si="39"/>
        <v/>
      </c>
      <c r="S14" s="66" t="str">
        <f t="shared" si="39"/>
        <v/>
      </c>
      <c r="T14" s="66" t="str">
        <f t="shared" si="39"/>
        <v/>
      </c>
      <c r="U14" s="66" t="str">
        <f t="shared" si="39"/>
        <v/>
      </c>
      <c r="V14" s="66" t="str">
        <f t="shared" si="39"/>
        <v/>
      </c>
      <c r="W14" s="66" t="str">
        <f t="shared" si="39"/>
        <v/>
      </c>
      <c r="X14" s="66" t="str">
        <f t="shared" si="39"/>
        <v/>
      </c>
      <c r="Y14" s="66" t="str">
        <f t="shared" si="39"/>
        <v/>
      </c>
      <c r="Z14" s="66" t="str">
        <f t="shared" si="39"/>
        <v/>
      </c>
      <c r="AA14" s="66" t="str">
        <f t="shared" si="39"/>
        <v/>
      </c>
      <c r="AB14" s="66" t="str">
        <f t="shared" si="39"/>
        <v/>
      </c>
      <c r="AC14" s="66" t="str">
        <f t="shared" si="39"/>
        <v/>
      </c>
      <c r="AD14" s="66" t="str">
        <f t="shared" si="39"/>
        <v/>
      </c>
      <c r="AE14" s="66" t="str">
        <f t="shared" si="39"/>
        <v/>
      </c>
      <c r="AF14" s="66" t="str">
        <f t="shared" si="39"/>
        <v/>
      </c>
      <c r="AG14" s="66" t="str">
        <f t="shared" si="39"/>
        <v/>
      </c>
      <c r="AH14" s="66" t="str">
        <f t="shared" si="39"/>
        <v/>
      </c>
      <c r="AI14" s="66" t="str">
        <f t="shared" si="39"/>
        <v/>
      </c>
      <c r="AJ14" s="66" t="str">
        <f t="shared" si="39"/>
        <v/>
      </c>
      <c r="AK14" s="66" t="str">
        <f t="shared" si="39"/>
        <v/>
      </c>
      <c r="AL14" s="66" t="str">
        <f t="shared" si="39"/>
        <v/>
      </c>
      <c r="AM14" s="66" t="str">
        <f t="shared" si="39"/>
        <v/>
      </c>
      <c r="AN14" s="66" t="str">
        <f t="shared" si="39"/>
        <v/>
      </c>
      <c r="AO14" s="66" t="str">
        <f t="shared" si="39"/>
        <v/>
      </c>
      <c r="AP14" s="66" t="str">
        <f t="shared" si="39"/>
        <v/>
      </c>
      <c r="AQ14" s="66" t="str">
        <f t="shared" ref="AQ14:CC14" si="40">IF(AND(AQ$5&gt;=$CZ16,AQ$5&lt;=$DA16),$DB16,"")</f>
        <v/>
      </c>
      <c r="AR14" s="66" t="str">
        <f t="shared" si="40"/>
        <v/>
      </c>
      <c r="AS14" s="66" t="str">
        <f t="shared" si="40"/>
        <v/>
      </c>
      <c r="AT14" s="66" t="str">
        <f t="shared" si="40"/>
        <v/>
      </c>
      <c r="AU14" s="66" t="str">
        <f t="shared" si="40"/>
        <v/>
      </c>
      <c r="AV14" s="66" t="str">
        <f t="shared" si="40"/>
        <v/>
      </c>
      <c r="AW14" s="66" t="str">
        <f t="shared" si="40"/>
        <v/>
      </c>
      <c r="AX14" s="66" t="str">
        <f t="shared" si="40"/>
        <v/>
      </c>
      <c r="AY14" s="66" t="str">
        <f t="shared" si="40"/>
        <v/>
      </c>
      <c r="AZ14" s="66" t="str">
        <f t="shared" si="40"/>
        <v/>
      </c>
      <c r="BA14" s="66" t="str">
        <f t="shared" si="40"/>
        <v/>
      </c>
      <c r="BB14" s="66" t="str">
        <f t="shared" si="40"/>
        <v/>
      </c>
      <c r="BC14" s="66" t="str">
        <f t="shared" si="40"/>
        <v/>
      </c>
      <c r="BD14" s="66" t="str">
        <f t="shared" si="40"/>
        <v/>
      </c>
      <c r="BE14" s="66" t="str">
        <f t="shared" si="40"/>
        <v/>
      </c>
      <c r="BF14" s="66" t="str">
        <f t="shared" si="40"/>
        <v/>
      </c>
      <c r="BG14" s="66" t="str">
        <f t="shared" si="40"/>
        <v/>
      </c>
      <c r="BH14" s="66" t="str">
        <f t="shared" si="40"/>
        <v/>
      </c>
      <c r="BI14" s="66" t="str">
        <f t="shared" si="40"/>
        <v/>
      </c>
      <c r="BJ14" s="66" t="str">
        <f t="shared" si="40"/>
        <v/>
      </c>
      <c r="BK14" s="66" t="str">
        <f t="shared" si="40"/>
        <v/>
      </c>
      <c r="BL14" s="66" t="str">
        <f t="shared" si="40"/>
        <v/>
      </c>
      <c r="BM14" s="66" t="str">
        <f t="shared" si="40"/>
        <v/>
      </c>
      <c r="BN14" s="66" t="str">
        <f t="shared" si="40"/>
        <v/>
      </c>
      <c r="BO14" s="66" t="str">
        <f t="shared" si="40"/>
        <v/>
      </c>
      <c r="BP14" s="66" t="str">
        <f t="shared" si="40"/>
        <v/>
      </c>
      <c r="BQ14" s="66" t="str">
        <f t="shared" si="40"/>
        <v/>
      </c>
      <c r="BR14" s="66" t="str">
        <f t="shared" si="40"/>
        <v/>
      </c>
      <c r="BS14" s="66" t="str">
        <f t="shared" si="40"/>
        <v/>
      </c>
      <c r="BT14" s="66" t="str">
        <f t="shared" si="40"/>
        <v/>
      </c>
      <c r="BU14" s="66" t="str">
        <f t="shared" si="40"/>
        <v/>
      </c>
      <c r="BV14" s="66" t="str">
        <f t="shared" si="40"/>
        <v/>
      </c>
      <c r="BW14" s="66" t="str">
        <f t="shared" si="40"/>
        <v/>
      </c>
      <c r="BX14" s="66" t="str">
        <f t="shared" si="40"/>
        <v/>
      </c>
      <c r="BY14" s="66" t="str">
        <f t="shared" si="40"/>
        <v/>
      </c>
      <c r="BZ14" s="66" t="str">
        <f t="shared" si="40"/>
        <v/>
      </c>
      <c r="CA14" s="66" t="str">
        <f t="shared" si="40"/>
        <v/>
      </c>
      <c r="CB14" s="66" t="str">
        <f t="shared" si="40"/>
        <v/>
      </c>
      <c r="CC14" s="66" t="str">
        <f t="shared" si="40"/>
        <v/>
      </c>
      <c r="CD14" s="66" t="str">
        <f t="shared" ref="CD14" si="41">IF(AND(CD$5&gt;=$CZ16,CD$5&lt;=$DA16),$DB16,"")</f>
        <v/>
      </c>
      <c r="CE14" s="80"/>
      <c r="CF14" s="22"/>
      <c r="CG14" s="22"/>
      <c r="CH14" s="2">
        <f>IF(OR(C14=0,D14=0),1,0)</f>
        <v>1</v>
      </c>
      <c r="CJ14" s="58" t="s">
        <v>18</v>
      </c>
      <c r="CK14" s="22" t="str">
        <f t="shared" si="22"/>
        <v>Consultancy kick off meeting</v>
      </c>
      <c r="CL14" s="22"/>
      <c r="CM14" s="22"/>
      <c r="CN14" s="22"/>
      <c r="CO14" s="56">
        <f t="shared" si="23"/>
        <v>0</v>
      </c>
      <c r="CP14" s="40">
        <f>CO14</f>
        <v>0</v>
      </c>
      <c r="CQ14" s="22"/>
      <c r="CR14" s="22" t="b">
        <f t="shared" si="35"/>
        <v>0</v>
      </c>
      <c r="CS14" s="22">
        <f t="shared" si="24"/>
        <v>1</v>
      </c>
      <c r="CT14" s="22">
        <f t="shared" si="25"/>
        <v>0</v>
      </c>
      <c r="CU14" s="22">
        <f>IF(COUNTIF(CT$10:CT14,CT14)&gt;1,CT14+COUNTIF(CT$10:CT14,CT14)-1,CT14)*CR14</f>
        <v>0</v>
      </c>
      <c r="CV14" s="13"/>
      <c r="CW14" s="45">
        <f t="shared" si="30"/>
        <v>5</v>
      </c>
      <c r="CX14" s="22" t="str">
        <f t="shared" ref="CX14:CX21" si="42">IFERROR(MATCH(CW14,$CU$10:$CU$21,0),"")</f>
        <v/>
      </c>
      <c r="CY14" s="21" t="str">
        <f t="array" ref="CY14">IF(CX14&lt;&gt;"",INDEX($CK$10:$CK$21,$CX14,1),"")</f>
        <v/>
      </c>
      <c r="CZ14" s="43" t="str">
        <f t="array" ref="CZ14">IF(CX14&lt;&gt;"",INDEX(CO$10:CO$21,$CX14,1),"")</f>
        <v/>
      </c>
      <c r="DA14" s="43" t="str">
        <f t="array" ref="DA14">IF(CX14&lt;&gt;"",INDEX(CP$10:CP$21,$CX14,1),"")</f>
        <v/>
      </c>
      <c r="DB14" s="41" t="str">
        <f t="array" ref="DB14">IF(CX14&lt;&gt;"",INDEX(CJ$10:CJ$21,$CX14,1),"")</f>
        <v/>
      </c>
      <c r="DC14" s="42">
        <f>(DB14="")*(COUNTIF(DC$10:DC13,0)=COUNT(DC$10:DC13))</f>
        <v>0</v>
      </c>
      <c r="DD14" s="21">
        <f t="shared" si="26"/>
        <v>0</v>
      </c>
      <c r="DE14" s="21">
        <f>(SUM(DD$10:DD13)=0)*1</f>
        <v>1</v>
      </c>
      <c r="DF14" s="21">
        <f>IF(AND(DD14=0,SUM(DD$10:DD14)=0),1,0)</f>
        <v>1</v>
      </c>
      <c r="DG14" s="62">
        <f t="shared" si="31"/>
        <v>0</v>
      </c>
    </row>
    <row r="15" spans="2:111" ht="15.95" customHeight="1" x14ac:dyDescent="0.25">
      <c r="B15" s="6"/>
      <c r="C15" s="6"/>
      <c r="D15" s="33"/>
      <c r="F15" s="29"/>
      <c r="G15" s="83"/>
      <c r="H15" s="69" t="str">
        <f t="shared" si="12"/>
        <v/>
      </c>
      <c r="I15" s="66" t="str">
        <f t="shared" ref="I15:AP15" si="43">IF(AND(I$5&gt;=$CZ17,I$5&lt;=$DA17),$DB17,"")</f>
        <v/>
      </c>
      <c r="J15" s="66" t="str">
        <f t="shared" si="43"/>
        <v/>
      </c>
      <c r="K15" s="66" t="str">
        <f t="shared" si="43"/>
        <v/>
      </c>
      <c r="L15" s="66" t="str">
        <f t="shared" si="43"/>
        <v/>
      </c>
      <c r="M15" s="66" t="str">
        <f t="shared" si="43"/>
        <v/>
      </c>
      <c r="N15" s="66" t="str">
        <f t="shared" si="43"/>
        <v/>
      </c>
      <c r="O15" s="66" t="str">
        <f t="shared" si="43"/>
        <v/>
      </c>
      <c r="P15" s="66" t="str">
        <f t="shared" si="43"/>
        <v/>
      </c>
      <c r="Q15" s="66" t="str">
        <f t="shared" si="43"/>
        <v/>
      </c>
      <c r="R15" s="66" t="str">
        <f t="shared" si="43"/>
        <v/>
      </c>
      <c r="S15" s="66" t="str">
        <f t="shared" si="43"/>
        <v/>
      </c>
      <c r="T15" s="66" t="str">
        <f t="shared" si="43"/>
        <v/>
      </c>
      <c r="U15" s="66" t="str">
        <f t="shared" si="43"/>
        <v/>
      </c>
      <c r="V15" s="66" t="str">
        <f t="shared" si="43"/>
        <v/>
      </c>
      <c r="W15" s="66" t="str">
        <f t="shared" si="43"/>
        <v/>
      </c>
      <c r="X15" s="66" t="str">
        <f t="shared" si="43"/>
        <v/>
      </c>
      <c r="Y15" s="66" t="str">
        <f t="shared" si="43"/>
        <v/>
      </c>
      <c r="Z15" s="66" t="str">
        <f t="shared" si="43"/>
        <v/>
      </c>
      <c r="AA15" s="66" t="str">
        <f t="shared" si="43"/>
        <v/>
      </c>
      <c r="AB15" s="66" t="str">
        <f t="shared" si="43"/>
        <v/>
      </c>
      <c r="AC15" s="66" t="str">
        <f t="shared" si="43"/>
        <v/>
      </c>
      <c r="AD15" s="66" t="str">
        <f t="shared" si="43"/>
        <v/>
      </c>
      <c r="AE15" s="66" t="str">
        <f t="shared" si="43"/>
        <v/>
      </c>
      <c r="AF15" s="66" t="str">
        <f t="shared" si="43"/>
        <v/>
      </c>
      <c r="AG15" s="66" t="str">
        <f t="shared" si="43"/>
        <v/>
      </c>
      <c r="AH15" s="66" t="str">
        <f t="shared" si="43"/>
        <v/>
      </c>
      <c r="AI15" s="66" t="str">
        <f t="shared" si="43"/>
        <v/>
      </c>
      <c r="AJ15" s="66" t="str">
        <f t="shared" si="43"/>
        <v/>
      </c>
      <c r="AK15" s="66" t="str">
        <f t="shared" si="43"/>
        <v/>
      </c>
      <c r="AL15" s="66" t="str">
        <f t="shared" si="43"/>
        <v/>
      </c>
      <c r="AM15" s="66" t="str">
        <f t="shared" si="43"/>
        <v/>
      </c>
      <c r="AN15" s="66" t="str">
        <f t="shared" si="43"/>
        <v/>
      </c>
      <c r="AO15" s="66" t="str">
        <f t="shared" si="43"/>
        <v/>
      </c>
      <c r="AP15" s="66" t="str">
        <f t="shared" si="43"/>
        <v/>
      </c>
      <c r="AQ15" s="66" t="str">
        <f t="shared" ref="AQ15:CC15" si="44">IF(AND(AQ$5&gt;=$CZ17,AQ$5&lt;=$DA17),$DB17,"")</f>
        <v/>
      </c>
      <c r="AR15" s="66" t="str">
        <f t="shared" si="44"/>
        <v/>
      </c>
      <c r="AS15" s="66" t="str">
        <f t="shared" si="44"/>
        <v/>
      </c>
      <c r="AT15" s="66" t="str">
        <f t="shared" si="44"/>
        <v/>
      </c>
      <c r="AU15" s="66" t="str">
        <f t="shared" si="44"/>
        <v/>
      </c>
      <c r="AV15" s="66" t="str">
        <f t="shared" si="44"/>
        <v/>
      </c>
      <c r="AW15" s="66" t="str">
        <f t="shared" si="44"/>
        <v/>
      </c>
      <c r="AX15" s="66" t="str">
        <f t="shared" si="44"/>
        <v/>
      </c>
      <c r="AY15" s="66" t="str">
        <f t="shared" si="44"/>
        <v/>
      </c>
      <c r="AZ15" s="66" t="str">
        <f t="shared" si="44"/>
        <v/>
      </c>
      <c r="BA15" s="66" t="str">
        <f t="shared" si="44"/>
        <v/>
      </c>
      <c r="BB15" s="66" t="str">
        <f t="shared" si="44"/>
        <v/>
      </c>
      <c r="BC15" s="66" t="str">
        <f t="shared" si="44"/>
        <v/>
      </c>
      <c r="BD15" s="66" t="str">
        <f t="shared" si="44"/>
        <v/>
      </c>
      <c r="BE15" s="66" t="str">
        <f t="shared" si="44"/>
        <v/>
      </c>
      <c r="BF15" s="66" t="str">
        <f t="shared" si="44"/>
        <v/>
      </c>
      <c r="BG15" s="66" t="str">
        <f t="shared" si="44"/>
        <v/>
      </c>
      <c r="BH15" s="66" t="str">
        <f t="shared" si="44"/>
        <v/>
      </c>
      <c r="BI15" s="66" t="str">
        <f t="shared" si="44"/>
        <v/>
      </c>
      <c r="BJ15" s="66" t="str">
        <f t="shared" si="44"/>
        <v/>
      </c>
      <c r="BK15" s="66" t="str">
        <f t="shared" si="44"/>
        <v/>
      </c>
      <c r="BL15" s="66" t="str">
        <f t="shared" si="44"/>
        <v/>
      </c>
      <c r="BM15" s="66" t="str">
        <f t="shared" si="44"/>
        <v/>
      </c>
      <c r="BN15" s="66" t="str">
        <f t="shared" si="44"/>
        <v/>
      </c>
      <c r="BO15" s="66" t="str">
        <f t="shared" si="44"/>
        <v/>
      </c>
      <c r="BP15" s="66" t="str">
        <f t="shared" si="44"/>
        <v/>
      </c>
      <c r="BQ15" s="66" t="str">
        <f t="shared" si="44"/>
        <v/>
      </c>
      <c r="BR15" s="66" t="str">
        <f t="shared" si="44"/>
        <v/>
      </c>
      <c r="BS15" s="66" t="str">
        <f t="shared" si="44"/>
        <v/>
      </c>
      <c r="BT15" s="66" t="str">
        <f t="shared" si="44"/>
        <v/>
      </c>
      <c r="BU15" s="66" t="str">
        <f t="shared" si="44"/>
        <v/>
      </c>
      <c r="BV15" s="66" t="str">
        <f t="shared" si="44"/>
        <v/>
      </c>
      <c r="BW15" s="66" t="str">
        <f t="shared" si="44"/>
        <v/>
      </c>
      <c r="BX15" s="66" t="str">
        <f t="shared" si="44"/>
        <v/>
      </c>
      <c r="BY15" s="66" t="str">
        <f t="shared" si="44"/>
        <v/>
      </c>
      <c r="BZ15" s="66" t="str">
        <f t="shared" si="44"/>
        <v/>
      </c>
      <c r="CA15" s="66" t="str">
        <f t="shared" si="44"/>
        <v/>
      </c>
      <c r="CB15" s="66" t="str">
        <f t="shared" si="44"/>
        <v/>
      </c>
      <c r="CC15" s="66" t="str">
        <f t="shared" si="44"/>
        <v/>
      </c>
      <c r="CD15" s="66" t="str">
        <f t="shared" ref="CD15" si="45">IF(AND(CD$5&gt;=$CZ17,CD$5&lt;=$DA17),$DB17,"")</f>
        <v/>
      </c>
      <c r="CE15" s="80"/>
      <c r="CF15" s="22"/>
      <c r="CG15" s="22"/>
      <c r="CJ15" s="59" t="s">
        <v>19</v>
      </c>
      <c r="CK15" s="22" t="str">
        <f t="shared" si="22"/>
        <v>LEA Project Period</v>
      </c>
      <c r="CL15" s="22"/>
      <c r="CM15" s="22"/>
      <c r="CN15" s="22"/>
      <c r="CO15" s="56">
        <f t="shared" si="23"/>
        <v>0</v>
      </c>
      <c r="CP15" s="56">
        <f>D14</f>
        <v>0</v>
      </c>
      <c r="CQ15" s="22"/>
      <c r="CR15" s="22" t="b">
        <f t="shared" si="35"/>
        <v>0</v>
      </c>
      <c r="CS15" s="22">
        <f t="shared" si="24"/>
        <v>1</v>
      </c>
      <c r="CT15" s="22">
        <f t="shared" si="25"/>
        <v>0</v>
      </c>
      <c r="CU15" s="22">
        <f>IF(COUNTIF(CT$10:CT15,CT15)&gt;1,CT15+COUNTIF(CT$10:CT15,CT15)-1,CT15)*CR15</f>
        <v>0</v>
      </c>
      <c r="CV15" s="13"/>
      <c r="CW15" s="45">
        <f t="shared" si="30"/>
        <v>6</v>
      </c>
      <c r="CX15" s="22" t="str">
        <f t="shared" si="42"/>
        <v/>
      </c>
      <c r="CY15" s="21" t="str">
        <f t="array" ref="CY15">IF(CX15&lt;&gt;"",INDEX($CK$10:$CK$21,$CX15,1),"")</f>
        <v/>
      </c>
      <c r="CZ15" s="43" t="str">
        <f t="array" ref="CZ15">IF(CX15&lt;&gt;"",INDEX(CO$10:CO$21,$CX15,1),"")</f>
        <v/>
      </c>
      <c r="DA15" s="43" t="str">
        <f t="array" ref="DA15">IF(CX15&lt;&gt;"",INDEX(CP$10:CP$21,$CX15,1),"")</f>
        <v/>
      </c>
      <c r="DB15" s="41" t="str">
        <f t="array" ref="DB15">IF(CX15&lt;&gt;"",INDEX(CJ$10:CJ$21,$CX15,1),"")</f>
        <v/>
      </c>
      <c r="DC15" s="42">
        <f>(DB15="")*(COUNTIF(DC$10:DC14,0)=COUNT(DC$10:DC14))</f>
        <v>0</v>
      </c>
      <c r="DD15" s="21">
        <f t="shared" si="26"/>
        <v>0</v>
      </c>
      <c r="DE15" s="21">
        <f>(SUM(DD$10:DD14)=0)*1</f>
        <v>1</v>
      </c>
      <c r="DF15" s="21">
        <f>IF(AND(DD15=0,SUM(DD$10:DD15)=0),1,0)</f>
        <v>1</v>
      </c>
      <c r="DG15" s="62">
        <f t="shared" si="31"/>
        <v>0</v>
      </c>
    </row>
    <row r="16" spans="2:111" ht="16.5" customHeight="1" x14ac:dyDescent="0.25">
      <c r="B16" s="24" t="s">
        <v>26</v>
      </c>
      <c r="C16" s="31" t="s">
        <v>58</v>
      </c>
      <c r="G16" s="83"/>
      <c r="H16" s="69" t="str">
        <f t="shared" si="12"/>
        <v/>
      </c>
      <c r="I16" s="66" t="str">
        <f t="shared" ref="I16:AP16" si="46">IF(AND(I$5&gt;=$CZ18,I$5&lt;=$DA18),$DB18,"")</f>
        <v/>
      </c>
      <c r="J16" s="66" t="str">
        <f t="shared" si="46"/>
        <v/>
      </c>
      <c r="K16" s="66" t="str">
        <f t="shared" si="46"/>
        <v/>
      </c>
      <c r="L16" s="66" t="str">
        <f t="shared" si="46"/>
        <v/>
      </c>
      <c r="M16" s="66" t="str">
        <f t="shared" si="46"/>
        <v/>
      </c>
      <c r="N16" s="66" t="str">
        <f t="shared" si="46"/>
        <v/>
      </c>
      <c r="O16" s="66" t="str">
        <f t="shared" si="46"/>
        <v/>
      </c>
      <c r="P16" s="66" t="str">
        <f t="shared" si="46"/>
        <v/>
      </c>
      <c r="Q16" s="66" t="str">
        <f t="shared" si="46"/>
        <v/>
      </c>
      <c r="R16" s="66" t="str">
        <f t="shared" si="46"/>
        <v/>
      </c>
      <c r="S16" s="66" t="str">
        <f t="shared" si="46"/>
        <v/>
      </c>
      <c r="T16" s="66" t="str">
        <f t="shared" si="46"/>
        <v/>
      </c>
      <c r="U16" s="66" t="str">
        <f t="shared" si="46"/>
        <v/>
      </c>
      <c r="V16" s="66" t="str">
        <f t="shared" si="46"/>
        <v/>
      </c>
      <c r="W16" s="66" t="str">
        <f t="shared" si="46"/>
        <v/>
      </c>
      <c r="X16" s="66" t="str">
        <f t="shared" si="46"/>
        <v/>
      </c>
      <c r="Y16" s="66" t="str">
        <f t="shared" si="46"/>
        <v/>
      </c>
      <c r="Z16" s="66" t="str">
        <f t="shared" si="46"/>
        <v/>
      </c>
      <c r="AA16" s="66" t="str">
        <f t="shared" si="46"/>
        <v/>
      </c>
      <c r="AB16" s="66" t="str">
        <f t="shared" si="46"/>
        <v/>
      </c>
      <c r="AC16" s="66" t="str">
        <f t="shared" si="46"/>
        <v/>
      </c>
      <c r="AD16" s="66" t="str">
        <f t="shared" si="46"/>
        <v/>
      </c>
      <c r="AE16" s="66" t="str">
        <f t="shared" si="46"/>
        <v/>
      </c>
      <c r="AF16" s="66" t="str">
        <f t="shared" si="46"/>
        <v/>
      </c>
      <c r="AG16" s="66" t="str">
        <f t="shared" si="46"/>
        <v/>
      </c>
      <c r="AH16" s="66" t="str">
        <f t="shared" si="46"/>
        <v/>
      </c>
      <c r="AI16" s="66" t="str">
        <f t="shared" si="46"/>
        <v/>
      </c>
      <c r="AJ16" s="66" t="str">
        <f t="shared" si="46"/>
        <v/>
      </c>
      <c r="AK16" s="66" t="str">
        <f t="shared" si="46"/>
        <v/>
      </c>
      <c r="AL16" s="66" t="str">
        <f t="shared" si="46"/>
        <v/>
      </c>
      <c r="AM16" s="66" t="str">
        <f t="shared" si="46"/>
        <v/>
      </c>
      <c r="AN16" s="66" t="str">
        <f t="shared" si="46"/>
        <v/>
      </c>
      <c r="AO16" s="66" t="str">
        <f t="shared" si="46"/>
        <v/>
      </c>
      <c r="AP16" s="66" t="str">
        <f t="shared" si="46"/>
        <v/>
      </c>
      <c r="AQ16" s="66" t="str">
        <f t="shared" ref="AQ16:CC16" si="47">IF(AND(AQ$5&gt;=$CZ18,AQ$5&lt;=$DA18),$DB18,"")</f>
        <v/>
      </c>
      <c r="AR16" s="66" t="str">
        <f t="shared" si="47"/>
        <v/>
      </c>
      <c r="AS16" s="66" t="str">
        <f t="shared" si="47"/>
        <v/>
      </c>
      <c r="AT16" s="66" t="str">
        <f t="shared" si="47"/>
        <v/>
      </c>
      <c r="AU16" s="66" t="str">
        <f t="shared" si="47"/>
        <v/>
      </c>
      <c r="AV16" s="66" t="str">
        <f t="shared" si="47"/>
        <v/>
      </c>
      <c r="AW16" s="66" t="str">
        <f t="shared" si="47"/>
        <v/>
      </c>
      <c r="AX16" s="66" t="str">
        <f t="shared" si="47"/>
        <v/>
      </c>
      <c r="AY16" s="66" t="str">
        <f t="shared" si="47"/>
        <v/>
      </c>
      <c r="AZ16" s="66" t="str">
        <f t="shared" si="47"/>
        <v/>
      </c>
      <c r="BA16" s="66" t="str">
        <f t="shared" si="47"/>
        <v/>
      </c>
      <c r="BB16" s="66" t="str">
        <f t="shared" si="47"/>
        <v/>
      </c>
      <c r="BC16" s="66" t="str">
        <f t="shared" si="47"/>
        <v/>
      </c>
      <c r="BD16" s="66" t="str">
        <f t="shared" si="47"/>
        <v/>
      </c>
      <c r="BE16" s="66" t="str">
        <f t="shared" si="47"/>
        <v/>
      </c>
      <c r="BF16" s="66" t="str">
        <f t="shared" si="47"/>
        <v/>
      </c>
      <c r="BG16" s="66" t="str">
        <f t="shared" si="47"/>
        <v/>
      </c>
      <c r="BH16" s="66" t="str">
        <f t="shared" si="47"/>
        <v/>
      </c>
      <c r="BI16" s="66" t="str">
        <f t="shared" si="47"/>
        <v/>
      </c>
      <c r="BJ16" s="66" t="str">
        <f t="shared" si="47"/>
        <v/>
      </c>
      <c r="BK16" s="66" t="str">
        <f t="shared" si="47"/>
        <v/>
      </c>
      <c r="BL16" s="66" t="str">
        <f t="shared" si="47"/>
        <v/>
      </c>
      <c r="BM16" s="66" t="str">
        <f t="shared" si="47"/>
        <v/>
      </c>
      <c r="BN16" s="66" t="str">
        <f t="shared" si="47"/>
        <v/>
      </c>
      <c r="BO16" s="66" t="str">
        <f t="shared" si="47"/>
        <v/>
      </c>
      <c r="BP16" s="66" t="str">
        <f t="shared" si="47"/>
        <v/>
      </c>
      <c r="BQ16" s="66" t="str">
        <f t="shared" si="47"/>
        <v/>
      </c>
      <c r="BR16" s="66" t="str">
        <f t="shared" si="47"/>
        <v/>
      </c>
      <c r="BS16" s="66" t="str">
        <f t="shared" si="47"/>
        <v/>
      </c>
      <c r="BT16" s="66" t="str">
        <f t="shared" si="47"/>
        <v/>
      </c>
      <c r="BU16" s="66" t="str">
        <f t="shared" si="47"/>
        <v/>
      </c>
      <c r="BV16" s="66" t="str">
        <f t="shared" si="47"/>
        <v/>
      </c>
      <c r="BW16" s="66" t="str">
        <f t="shared" si="47"/>
        <v/>
      </c>
      <c r="BX16" s="66" t="str">
        <f t="shared" si="47"/>
        <v/>
      </c>
      <c r="BY16" s="66" t="str">
        <f t="shared" si="47"/>
        <v/>
      </c>
      <c r="BZ16" s="66" t="str">
        <f t="shared" si="47"/>
        <v/>
      </c>
      <c r="CA16" s="66" t="str">
        <f t="shared" si="47"/>
        <v/>
      </c>
      <c r="CB16" s="66" t="str">
        <f t="shared" si="47"/>
        <v/>
      </c>
      <c r="CC16" s="66" t="str">
        <f t="shared" si="47"/>
        <v/>
      </c>
      <c r="CD16" s="66" t="str">
        <f t="shared" ref="CD16" si="48">IF(AND(CD$5&gt;=$CZ18,CD$5&lt;=$DA18),$DB18,"")</f>
        <v/>
      </c>
      <c r="CE16" s="80"/>
      <c r="CF16" s="22"/>
      <c r="CG16" s="22"/>
      <c r="CJ16" s="60" t="s">
        <v>22</v>
      </c>
      <c r="CK16" s="22" t="str">
        <f t="shared" ref="CK16:CK21" si="49">B17</f>
        <v>e.g. HNIP application (target date)</v>
      </c>
      <c r="CL16" s="22"/>
      <c r="CM16" s="22"/>
      <c r="CN16" s="22"/>
      <c r="CO16" s="56">
        <f t="shared" ref="CO16:CO21" si="50">C17</f>
        <v>0</v>
      </c>
      <c r="CP16" s="40">
        <f t="shared" ref="CP16:CP21" si="51">CO16</f>
        <v>0</v>
      </c>
      <c r="CQ16" s="22"/>
      <c r="CR16" s="22" t="b">
        <f t="shared" si="35"/>
        <v>0</v>
      </c>
      <c r="CS16" s="22">
        <f t="shared" si="24"/>
        <v>1</v>
      </c>
      <c r="CT16" s="22">
        <f t="shared" si="25"/>
        <v>0</v>
      </c>
      <c r="CU16" s="22">
        <f>IF(COUNTIF(CT$10:CT16,CT16)&gt;1,CT16+COUNTIF(CT$10:CT16,CT16)-1,CT16)*CR16</f>
        <v>0</v>
      </c>
      <c r="CV16" s="13"/>
      <c r="CW16" s="45">
        <f t="shared" si="30"/>
        <v>7</v>
      </c>
      <c r="CX16" s="22" t="str">
        <f t="shared" si="42"/>
        <v/>
      </c>
      <c r="CY16" s="21" t="str">
        <f t="array" ref="CY16">IF(CX16&lt;&gt;"",INDEX($CK$10:$CK$21,$CX16,1),"")</f>
        <v/>
      </c>
      <c r="CZ16" s="43" t="str">
        <f t="array" ref="CZ16">IF(CX16&lt;&gt;"",INDEX(CO$10:CO$21,$CX16,1),"")</f>
        <v/>
      </c>
      <c r="DA16" s="43" t="str">
        <f t="array" ref="DA16">IF(CX16&lt;&gt;"",INDEX(CP$10:CP$21,$CX16,1),"")</f>
        <v/>
      </c>
      <c r="DB16" s="41" t="str">
        <f t="array" ref="DB16">IF(CX16&lt;&gt;"",INDEX(CJ$10:CJ$21,$CX16,1),"")</f>
        <v/>
      </c>
      <c r="DC16" s="42">
        <f>(DB16="")*(COUNTIF(DC$10:DC15,0)=COUNT(DC$10:DC15))</f>
        <v>0</v>
      </c>
      <c r="DD16" s="21">
        <f t="shared" ref="DD16:DD21" si="52">DC17*(CY16&lt;&gt;"")</f>
        <v>0</v>
      </c>
      <c r="DE16" s="21">
        <f>(SUM(DD$10:DD15)=0)*1</f>
        <v>1</v>
      </c>
      <c r="DF16" s="21">
        <f>IF(AND(DD16=0,SUM(DD$10:DD16)=0),1,0)</f>
        <v>1</v>
      </c>
      <c r="DG16" s="62">
        <f t="shared" si="31"/>
        <v>0</v>
      </c>
    </row>
    <row r="17" spans="2:111" ht="15.95" customHeight="1" x14ac:dyDescent="0.25">
      <c r="B17" s="37" t="s">
        <v>77</v>
      </c>
      <c r="C17" s="96"/>
      <c r="E17" s="20" t="b">
        <f>Lists!$B$14</f>
        <v>0</v>
      </c>
      <c r="F17" s="98">
        <f>COUNTBLANK(C9:D13)</f>
        <v>8</v>
      </c>
      <c r="G17" s="83"/>
      <c r="H17" s="69" t="str">
        <f t="shared" si="12"/>
        <v/>
      </c>
      <c r="I17" s="66" t="str">
        <f t="shared" ref="I17:AP17" si="53">IF(AND(I$5&gt;=$CZ19,I$5&lt;=$DA19),$DB19,"")</f>
        <v/>
      </c>
      <c r="J17" s="66" t="str">
        <f t="shared" si="53"/>
        <v/>
      </c>
      <c r="K17" s="66" t="str">
        <f t="shared" si="53"/>
        <v/>
      </c>
      <c r="L17" s="66" t="str">
        <f t="shared" si="53"/>
        <v/>
      </c>
      <c r="M17" s="66" t="str">
        <f t="shared" si="53"/>
        <v/>
      </c>
      <c r="N17" s="66" t="str">
        <f t="shared" si="53"/>
        <v/>
      </c>
      <c r="O17" s="66" t="str">
        <f t="shared" si="53"/>
        <v/>
      </c>
      <c r="P17" s="66" t="str">
        <f t="shared" si="53"/>
        <v/>
      </c>
      <c r="Q17" s="66" t="str">
        <f t="shared" si="53"/>
        <v/>
      </c>
      <c r="R17" s="66" t="str">
        <f t="shared" si="53"/>
        <v/>
      </c>
      <c r="S17" s="66" t="str">
        <f t="shared" si="53"/>
        <v/>
      </c>
      <c r="T17" s="66" t="str">
        <f t="shared" si="53"/>
        <v/>
      </c>
      <c r="U17" s="66" t="str">
        <f t="shared" si="53"/>
        <v/>
      </c>
      <c r="V17" s="66" t="str">
        <f t="shared" si="53"/>
        <v/>
      </c>
      <c r="W17" s="66" t="str">
        <f t="shared" si="53"/>
        <v/>
      </c>
      <c r="X17" s="66" t="str">
        <f t="shared" si="53"/>
        <v/>
      </c>
      <c r="Y17" s="66" t="str">
        <f t="shared" si="53"/>
        <v/>
      </c>
      <c r="Z17" s="66" t="str">
        <f t="shared" si="53"/>
        <v/>
      </c>
      <c r="AA17" s="66" t="str">
        <f t="shared" si="53"/>
        <v/>
      </c>
      <c r="AB17" s="66" t="str">
        <f t="shared" si="53"/>
        <v/>
      </c>
      <c r="AC17" s="66" t="str">
        <f t="shared" si="53"/>
        <v/>
      </c>
      <c r="AD17" s="66" t="str">
        <f t="shared" si="53"/>
        <v/>
      </c>
      <c r="AE17" s="66" t="str">
        <f t="shared" si="53"/>
        <v/>
      </c>
      <c r="AF17" s="66" t="str">
        <f t="shared" si="53"/>
        <v/>
      </c>
      <c r="AG17" s="66" t="str">
        <f t="shared" si="53"/>
        <v/>
      </c>
      <c r="AH17" s="66" t="str">
        <f t="shared" si="53"/>
        <v/>
      </c>
      <c r="AI17" s="66" t="str">
        <f t="shared" si="53"/>
        <v/>
      </c>
      <c r="AJ17" s="66" t="str">
        <f t="shared" si="53"/>
        <v/>
      </c>
      <c r="AK17" s="66" t="str">
        <f t="shared" si="53"/>
        <v/>
      </c>
      <c r="AL17" s="66" t="str">
        <f t="shared" si="53"/>
        <v/>
      </c>
      <c r="AM17" s="66" t="str">
        <f t="shared" si="53"/>
        <v/>
      </c>
      <c r="AN17" s="66" t="str">
        <f t="shared" si="53"/>
        <v/>
      </c>
      <c r="AO17" s="66" t="str">
        <f t="shared" si="53"/>
        <v/>
      </c>
      <c r="AP17" s="66" t="str">
        <f t="shared" si="53"/>
        <v/>
      </c>
      <c r="AQ17" s="66" t="str">
        <f t="shared" ref="AQ17:CC17" si="54">IF(AND(AQ$5&gt;=$CZ19,AQ$5&lt;=$DA19),$DB19,"")</f>
        <v/>
      </c>
      <c r="AR17" s="66" t="str">
        <f t="shared" si="54"/>
        <v/>
      </c>
      <c r="AS17" s="66" t="str">
        <f t="shared" si="54"/>
        <v/>
      </c>
      <c r="AT17" s="66" t="str">
        <f t="shared" si="54"/>
        <v/>
      </c>
      <c r="AU17" s="66" t="str">
        <f t="shared" si="54"/>
        <v/>
      </c>
      <c r="AV17" s="66" t="str">
        <f t="shared" si="54"/>
        <v/>
      </c>
      <c r="AW17" s="66" t="str">
        <f t="shared" si="54"/>
        <v/>
      </c>
      <c r="AX17" s="66" t="str">
        <f t="shared" si="54"/>
        <v/>
      </c>
      <c r="AY17" s="66" t="str">
        <f t="shared" si="54"/>
        <v/>
      </c>
      <c r="AZ17" s="66" t="str">
        <f t="shared" si="54"/>
        <v/>
      </c>
      <c r="BA17" s="66" t="str">
        <f t="shared" si="54"/>
        <v/>
      </c>
      <c r="BB17" s="66" t="str">
        <f t="shared" si="54"/>
        <v/>
      </c>
      <c r="BC17" s="66" t="str">
        <f t="shared" si="54"/>
        <v/>
      </c>
      <c r="BD17" s="66" t="str">
        <f t="shared" si="54"/>
        <v/>
      </c>
      <c r="BE17" s="66" t="str">
        <f t="shared" si="54"/>
        <v/>
      </c>
      <c r="BF17" s="66" t="str">
        <f t="shared" si="54"/>
        <v/>
      </c>
      <c r="BG17" s="66" t="str">
        <f t="shared" si="54"/>
        <v/>
      </c>
      <c r="BH17" s="66" t="str">
        <f t="shared" si="54"/>
        <v/>
      </c>
      <c r="BI17" s="66" t="str">
        <f t="shared" si="54"/>
        <v/>
      </c>
      <c r="BJ17" s="66" t="str">
        <f t="shared" si="54"/>
        <v/>
      </c>
      <c r="BK17" s="66" t="str">
        <f t="shared" si="54"/>
        <v/>
      </c>
      <c r="BL17" s="66" t="str">
        <f t="shared" si="54"/>
        <v/>
      </c>
      <c r="BM17" s="66" t="str">
        <f t="shared" si="54"/>
        <v/>
      </c>
      <c r="BN17" s="66" t="str">
        <f t="shared" si="54"/>
        <v/>
      </c>
      <c r="BO17" s="66" t="str">
        <f t="shared" si="54"/>
        <v/>
      </c>
      <c r="BP17" s="66" t="str">
        <f t="shared" si="54"/>
        <v/>
      </c>
      <c r="BQ17" s="66" t="str">
        <f t="shared" si="54"/>
        <v/>
      </c>
      <c r="BR17" s="66" t="str">
        <f t="shared" si="54"/>
        <v/>
      </c>
      <c r="BS17" s="66" t="str">
        <f t="shared" si="54"/>
        <v/>
      </c>
      <c r="BT17" s="66" t="str">
        <f t="shared" si="54"/>
        <v/>
      </c>
      <c r="BU17" s="66" t="str">
        <f t="shared" si="54"/>
        <v/>
      </c>
      <c r="BV17" s="66" t="str">
        <f t="shared" si="54"/>
        <v/>
      </c>
      <c r="BW17" s="66" t="str">
        <f t="shared" si="54"/>
        <v/>
      </c>
      <c r="BX17" s="66" t="str">
        <f t="shared" si="54"/>
        <v/>
      </c>
      <c r="BY17" s="66" t="str">
        <f t="shared" si="54"/>
        <v/>
      </c>
      <c r="BZ17" s="66" t="str">
        <f t="shared" si="54"/>
        <v/>
      </c>
      <c r="CA17" s="66" t="str">
        <f t="shared" si="54"/>
        <v/>
      </c>
      <c r="CB17" s="66" t="str">
        <f t="shared" si="54"/>
        <v/>
      </c>
      <c r="CC17" s="66" t="str">
        <f t="shared" si="54"/>
        <v/>
      </c>
      <c r="CD17" s="66" t="str">
        <f t="shared" ref="CD17" si="55">IF(AND(CD$5&gt;=$CZ19,CD$5&lt;=$DA19),$DB19,"")</f>
        <v/>
      </c>
      <c r="CE17" s="80"/>
      <c r="CF17" s="22"/>
      <c r="CG17" s="22"/>
      <c r="CH17" s="2">
        <f t="shared" ref="CH17:CH22" si="56">IF(AND(E17,C17=""),1,0)</f>
        <v>0</v>
      </c>
      <c r="CJ17" s="60" t="s">
        <v>22</v>
      </c>
      <c r="CK17" s="22" t="str">
        <f t="shared" si="49"/>
        <v>e.g. RHI deadline</v>
      </c>
      <c r="CL17" s="22"/>
      <c r="CM17" s="22"/>
      <c r="CN17" s="22"/>
      <c r="CO17" s="56">
        <f t="shared" si="50"/>
        <v>0</v>
      </c>
      <c r="CP17" s="40">
        <f t="shared" si="51"/>
        <v>0</v>
      </c>
      <c r="CQ17" s="22"/>
      <c r="CR17" s="22" t="b">
        <f t="shared" si="35"/>
        <v>0</v>
      </c>
      <c r="CS17" s="22">
        <f t="shared" si="24"/>
        <v>1</v>
      </c>
      <c r="CT17" s="22">
        <f t="shared" si="25"/>
        <v>0</v>
      </c>
      <c r="CU17" s="22">
        <f>IF(COUNTIF(CT$10:CT17,CT17)&gt;1,CT17+COUNTIF(CT$10:CT17,CT17)-1,CT17)*CR17</f>
        <v>0</v>
      </c>
      <c r="CV17" s="13"/>
      <c r="CW17" s="45">
        <f t="shared" si="30"/>
        <v>8</v>
      </c>
      <c r="CX17" s="22" t="str">
        <f t="shared" si="42"/>
        <v/>
      </c>
      <c r="CY17" s="21" t="str">
        <f t="array" ref="CY17">IF(CX17&lt;&gt;"",INDEX($CK$10:$CK$21,$CX17,1),"")</f>
        <v/>
      </c>
      <c r="CZ17" s="43" t="str">
        <f t="array" ref="CZ17">IF(CX17&lt;&gt;"",INDEX(CO$10:CO$21,$CX17,1),"")</f>
        <v/>
      </c>
      <c r="DA17" s="43" t="str">
        <f t="array" ref="DA17">IF(CX17&lt;&gt;"",INDEX(CP$10:CP$21,$CX17,1),"")</f>
        <v/>
      </c>
      <c r="DB17" s="41" t="str">
        <f t="array" ref="DB17">IF(CX17&lt;&gt;"",INDEX(CJ$10:CJ$21,$CX17,1),"")</f>
        <v/>
      </c>
      <c r="DC17" s="42">
        <f>(DB17="")*(COUNTIF(DC$10:DC16,0)=COUNT(DC$10:DC16))</f>
        <v>0</v>
      </c>
      <c r="DD17" s="21">
        <f t="shared" si="52"/>
        <v>0</v>
      </c>
      <c r="DE17" s="21">
        <f>(SUM(DD$10:DD16)=0)*1</f>
        <v>1</v>
      </c>
      <c r="DF17" s="21">
        <f>IF(AND(DD17=0,SUM(DD$10:DD17)=0),1,0)</f>
        <v>1</v>
      </c>
      <c r="DG17" s="62">
        <f t="shared" si="31"/>
        <v>0</v>
      </c>
    </row>
    <row r="18" spans="2:111" ht="15.95" customHeight="1" x14ac:dyDescent="0.25">
      <c r="B18" s="37" t="s">
        <v>195</v>
      </c>
      <c r="C18" s="96"/>
      <c r="E18" s="20" t="b">
        <f>Lists!$B$14</f>
        <v>0</v>
      </c>
      <c r="F18" s="98">
        <f>COUNTBLANK(C17:C22)</f>
        <v>6</v>
      </c>
      <c r="G18" s="83"/>
      <c r="H18" s="69" t="str">
        <f t="shared" si="12"/>
        <v/>
      </c>
      <c r="I18" s="66" t="str">
        <f t="shared" ref="I18:AN18" si="57">IF(AND(I$5&gt;=$CZ20,I$5&lt;=$DA20),$DB20,"")</f>
        <v/>
      </c>
      <c r="J18" s="66" t="str">
        <f t="shared" si="57"/>
        <v/>
      </c>
      <c r="K18" s="66" t="str">
        <f t="shared" si="57"/>
        <v/>
      </c>
      <c r="L18" s="66" t="str">
        <f t="shared" si="57"/>
        <v/>
      </c>
      <c r="M18" s="66" t="str">
        <f t="shared" si="57"/>
        <v/>
      </c>
      <c r="N18" s="66" t="str">
        <f t="shared" si="57"/>
        <v/>
      </c>
      <c r="O18" s="66" t="str">
        <f t="shared" si="57"/>
        <v/>
      </c>
      <c r="P18" s="66" t="str">
        <f t="shared" si="57"/>
        <v/>
      </c>
      <c r="Q18" s="66" t="str">
        <f t="shared" si="57"/>
        <v/>
      </c>
      <c r="R18" s="66" t="str">
        <f t="shared" si="57"/>
        <v/>
      </c>
      <c r="S18" s="66" t="str">
        <f t="shared" si="57"/>
        <v/>
      </c>
      <c r="T18" s="66" t="str">
        <f t="shared" si="57"/>
        <v/>
      </c>
      <c r="U18" s="66" t="str">
        <f t="shared" si="57"/>
        <v/>
      </c>
      <c r="V18" s="66" t="str">
        <f t="shared" si="57"/>
        <v/>
      </c>
      <c r="W18" s="66" t="str">
        <f t="shared" si="57"/>
        <v/>
      </c>
      <c r="X18" s="66" t="str">
        <f t="shared" si="57"/>
        <v/>
      </c>
      <c r="Y18" s="66" t="str">
        <f t="shared" si="57"/>
        <v/>
      </c>
      <c r="Z18" s="66" t="str">
        <f t="shared" si="57"/>
        <v/>
      </c>
      <c r="AA18" s="66" t="str">
        <f t="shared" si="57"/>
        <v/>
      </c>
      <c r="AB18" s="66" t="str">
        <f t="shared" si="57"/>
        <v/>
      </c>
      <c r="AC18" s="66" t="str">
        <f t="shared" si="57"/>
        <v/>
      </c>
      <c r="AD18" s="66" t="str">
        <f t="shared" si="57"/>
        <v/>
      </c>
      <c r="AE18" s="66" t="str">
        <f t="shared" si="57"/>
        <v/>
      </c>
      <c r="AF18" s="66" t="str">
        <f t="shared" si="57"/>
        <v/>
      </c>
      <c r="AG18" s="66" t="str">
        <f t="shared" si="57"/>
        <v/>
      </c>
      <c r="AH18" s="66" t="str">
        <f t="shared" si="57"/>
        <v/>
      </c>
      <c r="AI18" s="66" t="str">
        <f t="shared" si="57"/>
        <v/>
      </c>
      <c r="AJ18" s="66" t="str">
        <f t="shared" si="57"/>
        <v/>
      </c>
      <c r="AK18" s="66" t="str">
        <f t="shared" si="57"/>
        <v/>
      </c>
      <c r="AL18" s="66" t="str">
        <f t="shared" si="57"/>
        <v/>
      </c>
      <c r="AM18" s="66" t="str">
        <f t="shared" si="57"/>
        <v/>
      </c>
      <c r="AN18" s="66" t="str">
        <f t="shared" si="57"/>
        <v/>
      </c>
      <c r="AO18" s="66"/>
      <c r="AP18" s="66"/>
      <c r="AQ18" s="66"/>
      <c r="AR18" s="66"/>
      <c r="AS18" s="66"/>
      <c r="AT18" s="66"/>
      <c r="AU18" s="66"/>
      <c r="AV18" s="66"/>
      <c r="AW18" s="66"/>
      <c r="AX18" s="66"/>
      <c r="AY18" s="66"/>
      <c r="AZ18" s="66"/>
      <c r="BA18" s="66"/>
      <c r="BB18" s="66"/>
      <c r="BC18" s="66"/>
      <c r="BD18" s="66"/>
      <c r="BE18" s="66"/>
      <c r="BF18" s="66"/>
      <c r="BG18" s="66"/>
      <c r="BH18" s="66"/>
      <c r="BI18" s="66"/>
      <c r="BJ18" s="66"/>
      <c r="BK18" s="66"/>
      <c r="BL18" s="66"/>
      <c r="BM18" s="66"/>
      <c r="BN18" s="66"/>
      <c r="BO18" s="66"/>
      <c r="BP18" s="66"/>
      <c r="BQ18" s="66"/>
      <c r="BR18" s="66"/>
      <c r="BS18" s="66"/>
      <c r="BT18" s="66"/>
      <c r="BU18" s="66"/>
      <c r="BV18" s="66"/>
      <c r="BW18" s="66"/>
      <c r="BX18" s="66"/>
      <c r="BY18" s="66"/>
      <c r="BZ18" s="66"/>
      <c r="CA18" s="66"/>
      <c r="CB18" s="66"/>
      <c r="CC18" s="66"/>
      <c r="CD18" s="66" t="str">
        <f>IF(AND(CD$5&gt;=$CZ20,CD$5&lt;=$DA20),$DB20,"")</f>
        <v/>
      </c>
      <c r="CE18" s="80"/>
      <c r="CF18" s="22"/>
      <c r="CG18" s="22"/>
      <c r="CH18" s="2">
        <f t="shared" si="56"/>
        <v>0</v>
      </c>
      <c r="CJ18" s="60" t="s">
        <v>22</v>
      </c>
      <c r="CK18" s="22" t="str">
        <f t="shared" si="49"/>
        <v>e.g. Cabinet meeting</v>
      </c>
      <c r="CL18" s="22"/>
      <c r="CM18" s="22"/>
      <c r="CN18" s="22"/>
      <c r="CO18" s="56">
        <f t="shared" si="50"/>
        <v>0</v>
      </c>
      <c r="CP18" s="40">
        <f t="shared" si="51"/>
        <v>0</v>
      </c>
      <c r="CQ18" s="22"/>
      <c r="CR18" s="22" t="b">
        <f t="shared" si="35"/>
        <v>0</v>
      </c>
      <c r="CS18" s="22">
        <f t="shared" si="24"/>
        <v>1</v>
      </c>
      <c r="CT18" s="22">
        <f t="shared" si="25"/>
        <v>0</v>
      </c>
      <c r="CU18" s="22">
        <f>IF(COUNTIF(CT$10:CT18,CT18)&gt;1,CT18+COUNTIF(CT$10:CT18,CT18)-1,CT18)*CR18</f>
        <v>0</v>
      </c>
      <c r="CV18" s="13"/>
      <c r="CW18" s="45">
        <f t="shared" si="30"/>
        <v>9</v>
      </c>
      <c r="CX18" s="22" t="str">
        <f t="shared" si="42"/>
        <v/>
      </c>
      <c r="CY18" s="21" t="str">
        <f t="array" ref="CY18">IF(CX18&lt;&gt;"",INDEX($CK$10:$CK$21,$CX18,1),"")</f>
        <v/>
      </c>
      <c r="CZ18" s="43" t="str">
        <f t="array" ref="CZ18">IF(CX18&lt;&gt;"",INDEX(CO$10:CO$21,$CX18,1),"")</f>
        <v/>
      </c>
      <c r="DA18" s="43" t="str">
        <f t="array" ref="DA18">IF(CX18&lt;&gt;"",INDEX(CP$10:CP$21,$CX18,1),"")</f>
        <v/>
      </c>
      <c r="DB18" s="41" t="str">
        <f t="array" ref="DB18">IF(CX18&lt;&gt;"",INDEX(CJ$10:CJ$21,$CX18,1),"")</f>
        <v/>
      </c>
      <c r="DC18" s="42">
        <f>(DB18="")*(COUNTIF(DC$10:DC17,0)=COUNT(DC$10:DC17))</f>
        <v>0</v>
      </c>
      <c r="DD18" s="21">
        <f t="shared" si="52"/>
        <v>0</v>
      </c>
      <c r="DE18" s="21">
        <f>(SUM(DD$10:DD17)=0)*1</f>
        <v>1</v>
      </c>
      <c r="DF18" s="21">
        <f>IF(AND(DD18=0,SUM(DD$10:DD18)=0),1,0)</f>
        <v>1</v>
      </c>
      <c r="DG18" s="62">
        <f t="shared" si="31"/>
        <v>0</v>
      </c>
    </row>
    <row r="19" spans="2:111" ht="15.95" customHeight="1" x14ac:dyDescent="0.25">
      <c r="B19" s="37" t="s">
        <v>196</v>
      </c>
      <c r="C19" s="96"/>
      <c r="E19" s="20" t="b">
        <f>Lists!$B$14</f>
        <v>0</v>
      </c>
      <c r="G19" s="83"/>
      <c r="H19" s="69" t="str">
        <f t="shared" si="12"/>
        <v/>
      </c>
      <c r="I19" s="66" t="str">
        <f t="shared" ref="I19:AN19" si="58">IF(AND(I$5&gt;=$CZ21,I$5&lt;=$DA21),$DB21,"")</f>
        <v/>
      </c>
      <c r="J19" s="66" t="str">
        <f t="shared" si="58"/>
        <v/>
      </c>
      <c r="K19" s="66" t="str">
        <f t="shared" si="58"/>
        <v/>
      </c>
      <c r="L19" s="66" t="str">
        <f t="shared" si="58"/>
        <v/>
      </c>
      <c r="M19" s="66" t="str">
        <f t="shared" si="58"/>
        <v/>
      </c>
      <c r="N19" s="66" t="str">
        <f t="shared" si="58"/>
        <v/>
      </c>
      <c r="O19" s="66" t="str">
        <f t="shared" si="58"/>
        <v/>
      </c>
      <c r="P19" s="66" t="str">
        <f t="shared" si="58"/>
        <v/>
      </c>
      <c r="Q19" s="66" t="str">
        <f t="shared" si="58"/>
        <v/>
      </c>
      <c r="R19" s="66" t="str">
        <f t="shared" si="58"/>
        <v/>
      </c>
      <c r="S19" s="66" t="str">
        <f t="shared" si="58"/>
        <v/>
      </c>
      <c r="T19" s="66" t="str">
        <f t="shared" si="58"/>
        <v/>
      </c>
      <c r="U19" s="66" t="str">
        <f t="shared" si="58"/>
        <v/>
      </c>
      <c r="V19" s="66" t="str">
        <f t="shared" si="58"/>
        <v/>
      </c>
      <c r="W19" s="66" t="str">
        <f t="shared" si="58"/>
        <v/>
      </c>
      <c r="X19" s="66" t="str">
        <f t="shared" si="58"/>
        <v/>
      </c>
      <c r="Y19" s="66" t="str">
        <f t="shared" si="58"/>
        <v/>
      </c>
      <c r="Z19" s="66" t="str">
        <f t="shared" si="58"/>
        <v/>
      </c>
      <c r="AA19" s="66" t="str">
        <f t="shared" si="58"/>
        <v/>
      </c>
      <c r="AB19" s="66" t="str">
        <f t="shared" si="58"/>
        <v/>
      </c>
      <c r="AC19" s="66" t="str">
        <f t="shared" si="58"/>
        <v/>
      </c>
      <c r="AD19" s="66" t="str">
        <f t="shared" si="58"/>
        <v/>
      </c>
      <c r="AE19" s="66" t="str">
        <f t="shared" si="58"/>
        <v/>
      </c>
      <c r="AF19" s="66" t="str">
        <f t="shared" si="58"/>
        <v/>
      </c>
      <c r="AG19" s="66" t="str">
        <f t="shared" si="58"/>
        <v/>
      </c>
      <c r="AH19" s="66" t="str">
        <f t="shared" si="58"/>
        <v/>
      </c>
      <c r="AI19" s="66" t="str">
        <f t="shared" si="58"/>
        <v/>
      </c>
      <c r="AJ19" s="66" t="str">
        <f t="shared" si="58"/>
        <v/>
      </c>
      <c r="AK19" s="66" t="str">
        <f t="shared" si="58"/>
        <v/>
      </c>
      <c r="AL19" s="66" t="str">
        <f t="shared" si="58"/>
        <v/>
      </c>
      <c r="AM19" s="66" t="str">
        <f t="shared" si="58"/>
        <v/>
      </c>
      <c r="AN19" s="66" t="str">
        <f t="shared" si="58"/>
        <v/>
      </c>
      <c r="AO19" s="66"/>
      <c r="AP19" s="66"/>
      <c r="AQ19" s="66"/>
      <c r="AR19" s="66"/>
      <c r="AS19" s="66"/>
      <c r="AT19" s="66"/>
      <c r="AU19" s="66"/>
      <c r="AV19" s="66"/>
      <c r="AW19" s="66"/>
      <c r="AX19" s="66"/>
      <c r="AY19" s="66"/>
      <c r="AZ19" s="66"/>
      <c r="BA19" s="66"/>
      <c r="BB19" s="66"/>
      <c r="BC19" s="66"/>
      <c r="BD19" s="66"/>
      <c r="BE19" s="66"/>
      <c r="BF19" s="66"/>
      <c r="BG19" s="66"/>
      <c r="BH19" s="66"/>
      <c r="BI19" s="66"/>
      <c r="BJ19" s="66"/>
      <c r="BK19" s="66"/>
      <c r="BL19" s="66"/>
      <c r="BM19" s="66"/>
      <c r="BN19" s="66"/>
      <c r="BO19" s="66"/>
      <c r="BP19" s="66"/>
      <c r="BQ19" s="66"/>
      <c r="BR19" s="66"/>
      <c r="BS19" s="66"/>
      <c r="BT19" s="66"/>
      <c r="BU19" s="66"/>
      <c r="BV19" s="66"/>
      <c r="BW19" s="66"/>
      <c r="BX19" s="66"/>
      <c r="BY19" s="66"/>
      <c r="BZ19" s="66"/>
      <c r="CA19" s="66"/>
      <c r="CB19" s="66"/>
      <c r="CC19" s="66"/>
      <c r="CD19" s="66" t="str">
        <f>IF(AND(CD$5&gt;=$CZ21,CD$5&lt;=$DA21),$DB21,"")</f>
        <v/>
      </c>
      <c r="CE19" s="84"/>
      <c r="CF19" s="22"/>
      <c r="CG19" s="22"/>
      <c r="CH19" s="2">
        <f t="shared" si="56"/>
        <v>0</v>
      </c>
      <c r="CJ19" s="60" t="s">
        <v>22</v>
      </c>
      <c r="CK19" s="22" t="str">
        <f t="shared" si="49"/>
        <v>e.g. New development (planning)</v>
      </c>
      <c r="CL19" s="22"/>
      <c r="CM19" s="22"/>
      <c r="CN19" s="22"/>
      <c r="CO19" s="56">
        <f t="shared" si="50"/>
        <v>0</v>
      </c>
      <c r="CP19" s="40">
        <f t="shared" si="51"/>
        <v>0</v>
      </c>
      <c r="CQ19" s="22"/>
      <c r="CR19" s="22" t="b">
        <f t="shared" si="35"/>
        <v>0</v>
      </c>
      <c r="CS19" s="22">
        <f t="shared" si="24"/>
        <v>1</v>
      </c>
      <c r="CT19" s="22">
        <f t="shared" si="25"/>
        <v>0</v>
      </c>
      <c r="CU19" s="22">
        <f>IF(COUNTIF(CT$10:CT19,CT19)&gt;1,CT19+COUNTIF(CT$10:CT19,CT19)-1,CT19)*CR19</f>
        <v>0</v>
      </c>
      <c r="CV19" s="13"/>
      <c r="CW19" s="45">
        <f t="shared" si="30"/>
        <v>10</v>
      </c>
      <c r="CX19" s="22" t="str">
        <f t="shared" si="42"/>
        <v/>
      </c>
      <c r="CY19" s="21" t="str">
        <f t="array" ref="CY19">IF(CX19&lt;&gt;"",INDEX($CK$10:$CK$21,$CX19,1),"")</f>
        <v/>
      </c>
      <c r="CZ19" s="43" t="str">
        <f t="array" ref="CZ19">IF(CX19&lt;&gt;"",INDEX(CO$10:CO$21,$CX19,1),"")</f>
        <v/>
      </c>
      <c r="DA19" s="43" t="str">
        <f t="array" ref="DA19">IF(CX19&lt;&gt;"",INDEX(CP$10:CP$21,$CX19,1),"")</f>
        <v/>
      </c>
      <c r="DB19" s="41" t="str">
        <f t="array" ref="DB19">IF(CX19&lt;&gt;"",INDEX(CJ$10:CJ$21,$CX19,1),"")</f>
        <v/>
      </c>
      <c r="DC19" s="42">
        <f>(DB19="")*(COUNTIF(DC$10:DC18,0)=COUNT(DC$10:DC18))</f>
        <v>0</v>
      </c>
      <c r="DD19" s="21">
        <f t="shared" si="52"/>
        <v>0</v>
      </c>
      <c r="DE19" s="21">
        <f>(SUM(DD$10:DD18)=0)*1</f>
        <v>1</v>
      </c>
      <c r="DF19" s="21">
        <f>IF(AND(DD19=0,SUM(DD$10:DD19)=0),1,0)</f>
        <v>1</v>
      </c>
      <c r="DG19" s="62">
        <f t="shared" si="31"/>
        <v>0</v>
      </c>
    </row>
    <row r="20" spans="2:111" ht="15.95" customHeight="1" x14ac:dyDescent="0.25">
      <c r="B20" s="37" t="s">
        <v>60</v>
      </c>
      <c r="C20" s="96"/>
      <c r="E20" s="20" t="b">
        <f>Lists!$B$14</f>
        <v>0</v>
      </c>
      <c r="G20" s="83"/>
      <c r="H20" s="67"/>
      <c r="I20" s="67"/>
      <c r="J20" s="67"/>
      <c r="K20" s="67"/>
      <c r="L20" s="67"/>
      <c r="M20" s="67"/>
      <c r="N20" s="67"/>
      <c r="O20" s="67"/>
      <c r="P20" s="67"/>
      <c r="Q20" s="67"/>
      <c r="R20" s="67"/>
      <c r="S20" s="67"/>
      <c r="T20" s="67"/>
      <c r="U20" s="67"/>
      <c r="V20" s="67"/>
      <c r="W20" s="67"/>
      <c r="X20" s="67"/>
      <c r="Y20" s="67"/>
      <c r="Z20" s="67"/>
      <c r="AA20" s="67"/>
      <c r="AB20" s="67"/>
      <c r="AC20" s="67"/>
      <c r="AD20" s="67"/>
      <c r="AE20" s="67"/>
      <c r="AF20" s="67"/>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7"/>
      <c r="BW20" s="67"/>
      <c r="BX20" s="67"/>
      <c r="BY20" s="67"/>
      <c r="BZ20" s="67"/>
      <c r="CA20" s="67"/>
      <c r="CB20" s="67"/>
      <c r="CC20" s="67"/>
      <c r="CD20" s="67"/>
      <c r="CE20" s="84"/>
      <c r="CF20" s="22"/>
      <c r="CG20" s="22"/>
      <c r="CH20" s="2">
        <f t="shared" si="56"/>
        <v>0</v>
      </c>
      <c r="CJ20" s="60" t="s">
        <v>22</v>
      </c>
      <c r="CK20" s="22" t="str">
        <f t="shared" si="49"/>
        <v>e.g. Plant replacement</v>
      </c>
      <c r="CL20" s="22"/>
      <c r="CM20" s="22"/>
      <c r="CN20" s="22"/>
      <c r="CO20" s="56">
        <f t="shared" si="50"/>
        <v>0</v>
      </c>
      <c r="CP20" s="40">
        <f t="shared" si="51"/>
        <v>0</v>
      </c>
      <c r="CQ20" s="22"/>
      <c r="CR20" s="22" t="b">
        <f t="shared" si="35"/>
        <v>0</v>
      </c>
      <c r="CS20" s="22">
        <f t="shared" si="24"/>
        <v>1</v>
      </c>
      <c r="CT20" s="22">
        <f t="shared" si="25"/>
        <v>0</v>
      </c>
      <c r="CU20" s="22">
        <f>IF(COUNTIF(CT$10:CT20,CT20)&gt;1,CT20+COUNTIF(CT$10:CT20,CT20)-1,CT20)*CR20</f>
        <v>0</v>
      </c>
      <c r="CV20" s="13"/>
      <c r="CW20" s="45">
        <f t="shared" si="30"/>
        <v>11</v>
      </c>
      <c r="CX20" s="22" t="str">
        <f t="shared" si="42"/>
        <v/>
      </c>
      <c r="CY20" s="21" t="str">
        <f t="array" ref="CY20">IF(CX20&lt;&gt;"",INDEX($CK$10:$CK$21,$CX20,1),"")</f>
        <v/>
      </c>
      <c r="CZ20" s="43" t="str">
        <f t="array" ref="CZ20">IF(CX20&lt;&gt;"",INDEX(CO$10:CO$21,$CX20,1),"")</f>
        <v/>
      </c>
      <c r="DA20" s="43" t="str">
        <f t="array" ref="DA20">IF(CX20&lt;&gt;"",INDEX(CP$10:CP$21,$CX20,1),"")</f>
        <v/>
      </c>
      <c r="DB20" s="41" t="str">
        <f t="array" ref="DB20">IF(CX20&lt;&gt;"",INDEX(CJ$10:CJ$21,$CX20,1),"")</f>
        <v/>
      </c>
      <c r="DC20" s="42">
        <f>(DB20="")*(COUNTIF(DC$10:DC19,0)=COUNT(DC$10:DC19))</f>
        <v>0</v>
      </c>
      <c r="DD20" s="21">
        <f t="shared" si="52"/>
        <v>0</v>
      </c>
      <c r="DE20" s="21">
        <f>(SUM(DD$10:DD19)=0)*1</f>
        <v>1</v>
      </c>
      <c r="DF20" s="21">
        <f>IF(AND(DD20=0,SUM(DD$10:DD20)=0),1,0)</f>
        <v>1</v>
      </c>
      <c r="DG20" s="62">
        <f t="shared" si="31"/>
        <v>0</v>
      </c>
    </row>
    <row r="21" spans="2:111" ht="15.95" customHeight="1" x14ac:dyDescent="0.25">
      <c r="B21" s="37" t="s">
        <v>27</v>
      </c>
      <c r="C21" s="96"/>
      <c r="E21" s="20" t="b">
        <f>Lists!$B$14</f>
        <v>0</v>
      </c>
      <c r="G21" s="83"/>
      <c r="H21" s="70"/>
      <c r="I21" s="67"/>
      <c r="J21" s="67"/>
      <c r="K21" s="67"/>
      <c r="L21" s="67"/>
      <c r="M21" s="67" t="s">
        <v>81</v>
      </c>
      <c r="N21" s="85"/>
      <c r="P21" s="78"/>
      <c r="Q21" s="86"/>
      <c r="R21" s="67" t="s">
        <v>28</v>
      </c>
      <c r="S21" s="87"/>
      <c r="T21" s="88"/>
      <c r="W21" s="89"/>
      <c r="X21" s="78"/>
      <c r="Y21" s="67" t="s">
        <v>103</v>
      </c>
      <c r="Z21" s="90"/>
      <c r="AA21" s="89"/>
      <c r="AB21" s="78"/>
      <c r="AC21" s="67" t="s">
        <v>29</v>
      </c>
      <c r="AD21" s="91"/>
      <c r="AE21" s="67"/>
      <c r="AF21" s="67"/>
      <c r="AG21" s="67"/>
      <c r="AH21" s="67"/>
      <c r="AI21" s="67"/>
      <c r="AJ21" s="67"/>
      <c r="AK21" s="67"/>
      <c r="AL21" s="67"/>
      <c r="AM21" s="67"/>
      <c r="AN21" s="67"/>
      <c r="AO21" s="67"/>
      <c r="AP21" s="67"/>
      <c r="AQ21" s="67"/>
      <c r="AR21" s="67"/>
      <c r="AS21" s="67"/>
      <c r="AT21" s="67"/>
      <c r="AU21" s="67"/>
      <c r="AV21" s="67"/>
      <c r="AW21" s="67"/>
      <c r="AX21" s="67"/>
      <c r="AY21" s="67"/>
      <c r="AZ21" s="67"/>
      <c r="BA21" s="67"/>
      <c r="BB21" s="67"/>
      <c r="BC21" s="67"/>
      <c r="BD21" s="67"/>
      <c r="BE21" s="67"/>
      <c r="BF21" s="67"/>
      <c r="BG21" s="67"/>
      <c r="BH21" s="67"/>
      <c r="BI21" s="67"/>
      <c r="BJ21" s="67"/>
      <c r="BK21" s="67"/>
      <c r="BL21" s="67"/>
      <c r="BM21" s="67"/>
      <c r="BN21" s="67"/>
      <c r="BO21" s="67"/>
      <c r="BP21" s="67"/>
      <c r="BQ21" s="67"/>
      <c r="BR21" s="67"/>
      <c r="BS21" s="67"/>
      <c r="BT21" s="67"/>
      <c r="BU21" s="67"/>
      <c r="BV21" s="67"/>
      <c r="BW21" s="67"/>
      <c r="BX21" s="67"/>
      <c r="BY21" s="67"/>
      <c r="BZ21" s="67"/>
      <c r="CA21" s="67"/>
      <c r="CB21" s="67"/>
      <c r="CC21" s="67"/>
      <c r="CD21" s="67"/>
      <c r="CE21" s="84"/>
      <c r="CF21" s="22"/>
      <c r="CG21" s="22"/>
      <c r="CH21" s="2">
        <f t="shared" si="56"/>
        <v>0</v>
      </c>
      <c r="CJ21" s="60" t="s">
        <v>22</v>
      </c>
      <c r="CK21" s="22" t="str">
        <f t="shared" si="49"/>
        <v>etc.</v>
      </c>
      <c r="CL21" s="22"/>
      <c r="CM21" s="22"/>
      <c r="CN21" s="22"/>
      <c r="CO21" s="56">
        <f t="shared" si="50"/>
        <v>0</v>
      </c>
      <c r="CP21" s="40">
        <f t="shared" si="51"/>
        <v>0</v>
      </c>
      <c r="CQ21" s="22"/>
      <c r="CR21" s="22" t="b">
        <f t="shared" si="35"/>
        <v>0</v>
      </c>
      <c r="CS21" s="22">
        <f t="shared" si="24"/>
        <v>1</v>
      </c>
      <c r="CT21" s="22">
        <f t="shared" si="25"/>
        <v>0</v>
      </c>
      <c r="CU21" s="22">
        <f>IF(COUNTIF(CT$10:CT21,CT21)&gt;1,CT21+COUNTIF(CT$10:CT21,CT21)-1,CT21)*CR21</f>
        <v>0</v>
      </c>
      <c r="CV21" s="13"/>
      <c r="CW21" s="45">
        <f t="shared" si="30"/>
        <v>12</v>
      </c>
      <c r="CX21" s="22" t="str">
        <f t="shared" si="42"/>
        <v/>
      </c>
      <c r="CY21" s="21" t="str">
        <f t="array" ref="CY21">IF(CX21&lt;&gt;"",INDEX($CK$10:$CK$21,$CX21,1),"")</f>
        <v/>
      </c>
      <c r="CZ21" s="43" t="str">
        <f t="array" ref="CZ21">IF(CX21&lt;&gt;"",INDEX(CO$10:CO$21,$CX21,1),"")</f>
        <v/>
      </c>
      <c r="DA21" s="43" t="str">
        <f t="array" ref="DA21">IF(CX21&lt;&gt;"",INDEX(CP$10:CP$21,$CX21,1),"")</f>
        <v/>
      </c>
      <c r="DB21" s="41" t="str">
        <f t="array" ref="DB21">IF(CX21&lt;&gt;"",INDEX(CJ$10:CJ$21,$CX21,1),"")</f>
        <v/>
      </c>
      <c r="DC21" s="42">
        <f>(DB21="")*(COUNTIF(DC$10:DC20,0)=COUNT(DC$10:DC20))</f>
        <v>0</v>
      </c>
      <c r="DD21" s="21">
        <f t="shared" si="52"/>
        <v>0</v>
      </c>
      <c r="DE21" s="21">
        <f>(SUM(DD$10:DD20)=0)*1</f>
        <v>1</v>
      </c>
      <c r="DF21" s="21">
        <f>IF(AND(DD21=0,SUM(DD$10:DD21)=0),1,0)</f>
        <v>1</v>
      </c>
      <c r="DG21" s="62">
        <f t="shared" si="31"/>
        <v>0</v>
      </c>
    </row>
    <row r="22" spans="2:111" ht="15.95" customHeight="1" thickBot="1" x14ac:dyDescent="0.3">
      <c r="B22" s="37" t="s">
        <v>59</v>
      </c>
      <c r="C22" s="96"/>
      <c r="E22" s="20" t="b">
        <f>Lists!$B$14</f>
        <v>0</v>
      </c>
      <c r="G22" s="92"/>
      <c r="H22" s="93"/>
      <c r="I22" s="93"/>
      <c r="J22" s="93"/>
      <c r="K22" s="93"/>
      <c r="L22" s="93"/>
      <c r="M22" s="93"/>
      <c r="N22" s="93"/>
      <c r="O22" s="93"/>
      <c r="P22" s="93"/>
      <c r="Q22" s="93"/>
      <c r="R22" s="93"/>
      <c r="S22" s="93"/>
      <c r="T22" s="93"/>
      <c r="U22" s="93"/>
      <c r="V22" s="93"/>
      <c r="W22" s="93"/>
      <c r="X22" s="93"/>
      <c r="Y22" s="93"/>
      <c r="Z22" s="93"/>
      <c r="AA22" s="93"/>
      <c r="AB22" s="93"/>
      <c r="AC22" s="93"/>
      <c r="AD22" s="93"/>
      <c r="AE22" s="93"/>
      <c r="AF22" s="93"/>
      <c r="AG22" s="93"/>
      <c r="AH22" s="93"/>
      <c r="AI22" s="93"/>
      <c r="AJ22" s="93"/>
      <c r="AK22" s="93"/>
      <c r="AL22" s="93"/>
      <c r="AM22" s="93"/>
      <c r="AN22" s="93"/>
      <c r="AO22" s="93"/>
      <c r="AP22" s="93"/>
      <c r="AQ22" s="93"/>
      <c r="AR22" s="93"/>
      <c r="AS22" s="93"/>
      <c r="AT22" s="93"/>
      <c r="AU22" s="93"/>
      <c r="AV22" s="93"/>
      <c r="AW22" s="93"/>
      <c r="AX22" s="93"/>
      <c r="AY22" s="93"/>
      <c r="AZ22" s="93"/>
      <c r="BA22" s="93"/>
      <c r="BB22" s="93"/>
      <c r="BC22" s="93"/>
      <c r="BD22" s="93"/>
      <c r="BE22" s="93"/>
      <c r="BF22" s="93"/>
      <c r="BG22" s="93"/>
      <c r="BH22" s="93"/>
      <c r="BI22" s="93"/>
      <c r="BJ22" s="93"/>
      <c r="BK22" s="93"/>
      <c r="BL22" s="93"/>
      <c r="BM22" s="93"/>
      <c r="BN22" s="93"/>
      <c r="BO22" s="93"/>
      <c r="BP22" s="93"/>
      <c r="BQ22" s="93"/>
      <c r="BR22" s="93"/>
      <c r="BS22" s="93"/>
      <c r="BT22" s="93"/>
      <c r="BU22" s="93"/>
      <c r="BV22" s="93"/>
      <c r="BW22" s="93"/>
      <c r="BX22" s="93"/>
      <c r="BY22" s="93"/>
      <c r="BZ22" s="93"/>
      <c r="CA22" s="93"/>
      <c r="CB22" s="93"/>
      <c r="CC22" s="93"/>
      <c r="CD22" s="93"/>
      <c r="CE22" s="94"/>
      <c r="CF22" s="22"/>
      <c r="CH22" s="2">
        <f t="shared" si="56"/>
        <v>0</v>
      </c>
      <c r="CJ22" s="46"/>
      <c r="CK22" s="47"/>
      <c r="CL22" s="47"/>
      <c r="CM22" s="47"/>
      <c r="CN22" s="47"/>
      <c r="CO22" s="47"/>
      <c r="CP22" s="47"/>
      <c r="CQ22" s="47"/>
      <c r="CR22" s="47"/>
      <c r="CS22" s="47"/>
      <c r="CT22" s="47"/>
      <c r="CU22" s="47"/>
      <c r="CV22" s="48"/>
      <c r="CW22" s="46"/>
      <c r="CX22" s="47"/>
      <c r="CY22" s="47"/>
      <c r="CZ22" s="47"/>
      <c r="DA22" s="47"/>
      <c r="DB22" s="47"/>
      <c r="DC22" s="63">
        <v>1</v>
      </c>
      <c r="DD22" s="47"/>
      <c r="DE22" s="47"/>
      <c r="DF22" s="47"/>
      <c r="DG22" s="48"/>
    </row>
    <row r="23" spans="2:111" ht="9.9499999999999993" customHeight="1" x14ac:dyDescent="0.25">
      <c r="G23" s="22"/>
      <c r="H23" s="22"/>
      <c r="I23" s="22"/>
      <c r="J23" s="22"/>
      <c r="K23" s="22"/>
      <c r="L23" s="22"/>
      <c r="M23" s="22"/>
      <c r="N23" s="22"/>
      <c r="O23" s="22"/>
      <c r="P23" s="22"/>
      <c r="Q23" s="22"/>
      <c r="R23" s="22"/>
      <c r="S23" s="22"/>
      <c r="T23" s="22"/>
      <c r="U23" s="22"/>
      <c r="V23" s="22"/>
      <c r="W23" s="22"/>
      <c r="X23" s="22"/>
      <c r="Y23" s="22"/>
      <c r="Z23" s="22"/>
      <c r="AA23" s="22"/>
      <c r="AB23" s="22"/>
      <c r="AC23" s="22"/>
      <c r="AD23" s="22"/>
      <c r="AE23" s="22"/>
      <c r="AF23" s="22"/>
      <c r="AG23" s="22"/>
      <c r="AH23" s="22"/>
      <c r="AI23" s="22"/>
      <c r="AJ23" s="22"/>
      <c r="AK23" s="22"/>
      <c r="AL23" s="22"/>
      <c r="AM23" s="22"/>
      <c r="AN23" s="22"/>
      <c r="AO23" s="22"/>
      <c r="AP23" s="22"/>
      <c r="AQ23" s="22"/>
      <c r="AR23" s="22"/>
      <c r="AS23" s="22"/>
      <c r="AT23" s="22"/>
      <c r="AU23" s="22"/>
      <c r="AV23" s="22"/>
      <c r="AW23" s="22"/>
      <c r="AX23" s="22"/>
      <c r="AY23" s="22"/>
      <c r="AZ23" s="22"/>
      <c r="BA23" s="22"/>
      <c r="BB23" s="22"/>
      <c r="BC23" s="22"/>
      <c r="BD23" s="22"/>
      <c r="BE23" s="22"/>
      <c r="BF23" s="22"/>
      <c r="BG23" s="22"/>
      <c r="BH23" s="22"/>
      <c r="BI23" s="22"/>
      <c r="BJ23" s="22"/>
      <c r="BK23" s="22"/>
      <c r="BL23" s="22"/>
      <c r="BM23" s="22"/>
      <c r="BN23" s="22"/>
      <c r="BO23" s="22"/>
      <c r="BP23" s="22"/>
      <c r="BQ23" s="22"/>
      <c r="BR23" s="22"/>
      <c r="BS23" s="22"/>
      <c r="BT23" s="22"/>
      <c r="BU23" s="22"/>
      <c r="BV23" s="22"/>
      <c r="BW23" s="22"/>
      <c r="BX23" s="22"/>
      <c r="BY23" s="22"/>
      <c r="BZ23" s="22"/>
      <c r="CA23" s="22"/>
      <c r="CB23" s="22"/>
      <c r="CC23" s="22"/>
      <c r="CD23" s="22"/>
      <c r="CE23" s="22"/>
    </row>
    <row r="24" spans="2:111" ht="15.95" customHeight="1" x14ac:dyDescent="0.25">
      <c r="C24" s="5"/>
      <c r="G24" s="22"/>
      <c r="CK24" s="2" t="s">
        <v>57</v>
      </c>
      <c r="CM24" s="51">
        <f>'2. Project details'!C8</f>
        <v>0</v>
      </c>
      <c r="CN24" s="2">
        <f>IFERROR(MATCH(CM24,lstStage,0),0)</f>
        <v>0</v>
      </c>
    </row>
    <row r="25" spans="2:111" ht="20.65" customHeight="1" thickBot="1" x14ac:dyDescent="0.3">
      <c r="B25" s="169" t="str">
        <f>H13</f>
        <v/>
      </c>
      <c r="C25" s="169"/>
      <c r="D25" s="169"/>
      <c r="E25" s="169"/>
      <c r="F25" s="169"/>
      <c r="G25" s="169"/>
      <c r="H25" s="169"/>
      <c r="I25" s="169"/>
      <c r="J25" s="169"/>
      <c r="K25" s="169"/>
      <c r="L25" s="169"/>
      <c r="M25" s="169"/>
      <c r="N25" s="169"/>
      <c r="O25" s="169"/>
      <c r="P25" s="169"/>
      <c r="Q25" s="169"/>
      <c r="R25" s="169"/>
      <c r="S25" s="169"/>
      <c r="T25" s="169"/>
      <c r="U25" s="169"/>
      <c r="V25" s="169"/>
      <c r="W25" s="169"/>
      <c r="X25" s="169"/>
      <c r="Y25" s="169"/>
      <c r="Z25" s="169"/>
      <c r="AA25" s="169"/>
      <c r="AB25" s="169"/>
      <c r="AC25" s="169"/>
      <c r="AD25" s="169"/>
      <c r="AE25" s="169"/>
      <c r="AF25" s="169"/>
      <c r="AG25" s="169"/>
      <c r="AH25" s="169"/>
      <c r="AI25" s="169"/>
      <c r="AJ25" s="169"/>
      <c r="AK25" s="169"/>
      <c r="AL25" s="169"/>
      <c r="AM25" s="169"/>
      <c r="AN25" s="169"/>
      <c r="AO25" s="169"/>
      <c r="AP25" s="169"/>
      <c r="AQ25" s="169"/>
      <c r="AR25" s="169"/>
      <c r="AS25" s="169"/>
      <c r="AT25" s="169"/>
      <c r="AU25" s="169"/>
      <c r="AV25" s="169"/>
      <c r="AW25" s="169"/>
      <c r="AX25" s="169"/>
      <c r="AY25" s="169"/>
      <c r="AZ25" s="169"/>
      <c r="BA25" s="169"/>
      <c r="BB25" s="169"/>
      <c r="BC25" s="169"/>
      <c r="BD25" s="169"/>
      <c r="BE25" s="169"/>
      <c r="BF25" s="169"/>
      <c r="BG25" s="169"/>
      <c r="BH25" s="169"/>
      <c r="BI25" s="169"/>
      <c r="BJ25" s="169"/>
      <c r="BK25" s="169"/>
      <c r="BL25" s="169"/>
      <c r="BM25" s="169"/>
      <c r="BN25" s="169"/>
      <c r="BO25" s="169"/>
      <c r="BP25" s="169"/>
      <c r="BQ25" s="169"/>
      <c r="BR25" s="169"/>
      <c r="BS25" s="169"/>
      <c r="BT25" s="169"/>
      <c r="BU25" s="169"/>
      <c r="BV25" s="169"/>
      <c r="BW25" s="169"/>
      <c r="BX25" s="169"/>
      <c r="BY25" s="169"/>
      <c r="BZ25" s="169"/>
      <c r="CA25" s="169"/>
      <c r="CB25" s="169"/>
      <c r="CC25" s="169"/>
      <c r="CD25" s="169"/>
      <c r="CE25" s="169"/>
      <c r="CK25" s="2" t="s">
        <v>33</v>
      </c>
      <c r="CM25" s="2">
        <f t="array" ref="CM25">IF(CN24=0,0,INDEX(Lists!$C$5:$C$10,CN24,1))</f>
        <v>0</v>
      </c>
    </row>
    <row r="26" spans="2:111" x14ac:dyDescent="0.25">
      <c r="G26" s="53"/>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9"/>
      <c r="AO26" s="22"/>
      <c r="AP26" s="22"/>
      <c r="AQ26" s="22"/>
      <c r="AR26" s="22"/>
      <c r="AS26" s="22"/>
      <c r="AT26" s="22"/>
      <c r="AU26" s="22"/>
      <c r="AV26" s="22"/>
      <c r="AW26" s="22"/>
      <c r="AX26" s="22"/>
      <c r="AY26" s="22"/>
      <c r="AZ26" s="22"/>
      <c r="BA26" s="22"/>
      <c r="BB26" s="22"/>
      <c r="BC26" s="22"/>
      <c r="BD26" s="22"/>
      <c r="BE26" s="22"/>
      <c r="BF26" s="22"/>
      <c r="BG26" s="22"/>
      <c r="BH26" s="22"/>
      <c r="BI26" s="22"/>
      <c r="BJ26" s="22"/>
      <c r="BK26" s="22"/>
      <c r="BL26" s="22"/>
      <c r="BM26" s="22"/>
      <c r="BN26" s="22"/>
      <c r="BO26" s="22"/>
      <c r="BP26" s="22"/>
      <c r="BQ26" s="22"/>
      <c r="BR26" s="22"/>
      <c r="BS26" s="22"/>
      <c r="BT26" s="22"/>
      <c r="BU26" s="22"/>
      <c r="BV26" s="22"/>
      <c r="BW26" s="22"/>
      <c r="BX26" s="22"/>
      <c r="BY26" s="22"/>
      <c r="BZ26" s="22"/>
      <c r="CA26" s="22"/>
      <c r="CB26" s="22"/>
      <c r="CC26" s="22"/>
    </row>
    <row r="27" spans="2:111" ht="15.75" thickBot="1" x14ac:dyDescent="0.3">
      <c r="G27" s="45"/>
      <c r="AN27" s="13"/>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c r="BT27" s="22"/>
      <c r="BU27" s="22"/>
      <c r="BV27" s="22"/>
      <c r="BW27" s="22"/>
      <c r="BX27" s="22"/>
      <c r="BY27" s="22"/>
      <c r="BZ27" s="22"/>
      <c r="CA27" s="22"/>
      <c r="CB27" s="22"/>
      <c r="CC27" s="22"/>
    </row>
    <row r="28" spans="2:111" ht="15.75" thickBot="1" x14ac:dyDescent="0.3">
      <c r="G28" s="45"/>
      <c r="H28" s="144" t="s">
        <v>170</v>
      </c>
      <c r="I28" s="182" t="s">
        <v>171</v>
      </c>
      <c r="J28" s="183"/>
      <c r="K28" s="183"/>
      <c r="L28" s="184"/>
      <c r="M28" s="182" t="s">
        <v>172</v>
      </c>
      <c r="N28" s="183"/>
      <c r="O28" s="183"/>
      <c r="P28" s="184"/>
      <c r="Q28" s="182" t="s">
        <v>173</v>
      </c>
      <c r="R28" s="183"/>
      <c r="S28" s="183"/>
      <c r="T28" s="184"/>
      <c r="U28" s="182" t="s">
        <v>174</v>
      </c>
      <c r="V28" s="183"/>
      <c r="W28" s="183"/>
      <c r="X28" s="184"/>
      <c r="Y28" s="182" t="s">
        <v>175</v>
      </c>
      <c r="Z28" s="183"/>
      <c r="AA28" s="183"/>
      <c r="AB28" s="184"/>
      <c r="AC28" s="182" t="s">
        <v>176</v>
      </c>
      <c r="AD28" s="183"/>
      <c r="AE28" s="183"/>
      <c r="AF28" s="184"/>
      <c r="AG28" s="182" t="s">
        <v>177</v>
      </c>
      <c r="AH28" s="183"/>
      <c r="AI28" s="183"/>
      <c r="AJ28" s="184"/>
      <c r="AK28" s="182" t="s">
        <v>178</v>
      </c>
      <c r="AL28" s="183"/>
      <c r="AM28" s="183"/>
      <c r="AN28" s="184"/>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row>
    <row r="29" spans="2:111" ht="15.75" thickBot="1" x14ac:dyDescent="0.3">
      <c r="G29" s="45"/>
      <c r="H29" s="144" t="s">
        <v>179</v>
      </c>
      <c r="I29" s="53" t="s">
        <v>180</v>
      </c>
      <c r="J29" s="44" t="s">
        <v>181</v>
      </c>
      <c r="K29" s="44" t="s">
        <v>182</v>
      </c>
      <c r="L29" s="49" t="s">
        <v>183</v>
      </c>
      <c r="M29" s="53" t="s">
        <v>180</v>
      </c>
      <c r="N29" s="44" t="s">
        <v>181</v>
      </c>
      <c r="O29" s="44" t="s">
        <v>182</v>
      </c>
      <c r="P29" s="49" t="s">
        <v>183</v>
      </c>
      <c r="Q29" s="53" t="s">
        <v>180</v>
      </c>
      <c r="R29" s="44" t="s">
        <v>181</v>
      </c>
      <c r="S29" s="44" t="s">
        <v>182</v>
      </c>
      <c r="T29" s="49" t="s">
        <v>183</v>
      </c>
      <c r="U29" s="53" t="s">
        <v>180</v>
      </c>
      <c r="V29" s="44" t="s">
        <v>181</v>
      </c>
      <c r="W29" s="44" t="s">
        <v>182</v>
      </c>
      <c r="X29" s="49" t="s">
        <v>183</v>
      </c>
      <c r="Y29" s="53" t="s">
        <v>180</v>
      </c>
      <c r="Z29" s="44" t="s">
        <v>181</v>
      </c>
      <c r="AA29" s="44" t="s">
        <v>182</v>
      </c>
      <c r="AB29" s="49" t="s">
        <v>183</v>
      </c>
      <c r="AC29" s="53" t="s">
        <v>180</v>
      </c>
      <c r="AD29" s="44" t="s">
        <v>181</v>
      </c>
      <c r="AE29" s="44" t="s">
        <v>182</v>
      </c>
      <c r="AF29" s="49" t="s">
        <v>183</v>
      </c>
      <c r="AG29" s="53" t="s">
        <v>180</v>
      </c>
      <c r="AH29" s="44" t="s">
        <v>181</v>
      </c>
      <c r="AI29" s="44" t="s">
        <v>182</v>
      </c>
      <c r="AJ29" s="49" t="s">
        <v>183</v>
      </c>
      <c r="AK29" s="53" t="s">
        <v>180</v>
      </c>
      <c r="AL29" s="44" t="s">
        <v>181</v>
      </c>
      <c r="AM29" s="44" t="s">
        <v>182</v>
      </c>
      <c r="AN29" s="49" t="s">
        <v>183</v>
      </c>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row>
    <row r="30" spans="2:111" x14ac:dyDescent="0.25">
      <c r="G30" s="45"/>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62"/>
      <c r="AO30" s="22"/>
      <c r="AP30" s="22"/>
      <c r="AQ30" s="22"/>
      <c r="AR30" s="22"/>
      <c r="AS30" s="22"/>
      <c r="AT30" s="22"/>
      <c r="AU30" s="22"/>
      <c r="AV30" s="22"/>
      <c r="AW30" s="22"/>
      <c r="AX30" s="22"/>
      <c r="AY30" s="22"/>
      <c r="AZ30" s="22"/>
      <c r="BA30" s="22"/>
      <c r="BB30" s="22"/>
      <c r="BC30" s="22"/>
      <c r="BD30" s="22"/>
      <c r="BE30" s="22"/>
      <c r="BF30" s="22"/>
      <c r="BG30" s="22"/>
      <c r="BH30" s="22"/>
      <c r="BI30" s="22"/>
      <c r="BJ30" s="22"/>
      <c r="BK30" s="22"/>
      <c r="BL30" s="22"/>
      <c r="BM30" s="22"/>
      <c r="BN30" s="22"/>
      <c r="BO30" s="22"/>
      <c r="BP30" s="22"/>
      <c r="BQ30" s="22"/>
      <c r="BR30" s="22"/>
      <c r="BS30" s="22"/>
      <c r="BT30" s="22"/>
      <c r="BU30" s="22"/>
      <c r="BV30" s="22"/>
      <c r="BW30" s="22"/>
      <c r="BX30" s="22"/>
      <c r="BY30" s="22"/>
      <c r="BZ30" s="22"/>
      <c r="CA30" s="22"/>
      <c r="CB30" s="22"/>
      <c r="CC30" s="22"/>
    </row>
    <row r="31" spans="2:111" x14ac:dyDescent="0.25">
      <c r="G31" s="45"/>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6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row>
    <row r="32" spans="2:111" x14ac:dyDescent="0.25">
      <c r="G32" s="45"/>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62"/>
      <c r="AO32" s="22"/>
      <c r="AP32" s="22"/>
      <c r="AQ32" s="22"/>
      <c r="AR32" s="22"/>
      <c r="AS32" s="22"/>
      <c r="AT32" s="22"/>
      <c r="AU32" s="22"/>
      <c r="AV32" s="22"/>
      <c r="AW32" s="22"/>
      <c r="AX32" s="22"/>
      <c r="AY32" s="22"/>
      <c r="AZ32" s="22"/>
      <c r="BA32" s="22"/>
      <c r="BB32" s="22"/>
      <c r="BC32" s="22"/>
      <c r="BD32" s="22"/>
      <c r="BE32" s="22"/>
      <c r="BF32" s="22"/>
      <c r="BG32" s="22"/>
      <c r="BH32" s="22"/>
      <c r="BI32" s="22"/>
      <c r="BJ32" s="22"/>
      <c r="BK32" s="22"/>
      <c r="BL32" s="22"/>
      <c r="BM32" s="22"/>
      <c r="BN32" s="22"/>
      <c r="BO32" s="22"/>
      <c r="BP32" s="22"/>
      <c r="BQ32" s="22"/>
      <c r="BR32" s="22"/>
      <c r="BS32" s="22"/>
      <c r="BT32" s="22"/>
      <c r="BU32" s="22"/>
      <c r="BV32" s="22"/>
      <c r="BW32" s="22"/>
      <c r="BX32" s="22"/>
      <c r="BY32" s="22"/>
      <c r="BZ32" s="22"/>
      <c r="CA32" s="22"/>
      <c r="CB32" s="22"/>
      <c r="CC32" s="22"/>
    </row>
    <row r="33" spans="2:81" x14ac:dyDescent="0.25">
      <c r="G33" s="45"/>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62"/>
      <c r="AO33" s="22"/>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row>
    <row r="34" spans="2:81" x14ac:dyDescent="0.25">
      <c r="G34" s="45"/>
      <c r="AN34" s="13"/>
      <c r="AO34" s="22"/>
      <c r="AP34" s="22"/>
      <c r="AQ34" s="22"/>
      <c r="AR34" s="22"/>
      <c r="AS34" s="22"/>
      <c r="AT34" s="22"/>
      <c r="AU34" s="22"/>
      <c r="AV34" s="22"/>
      <c r="AW34" s="22"/>
      <c r="AX34" s="22"/>
      <c r="AY34" s="22"/>
      <c r="AZ34" s="22"/>
      <c r="BA34" s="22"/>
      <c r="BB34" s="22"/>
      <c r="BC34" s="22"/>
      <c r="BD34" s="22"/>
      <c r="BE34" s="22"/>
      <c r="BF34" s="22"/>
      <c r="BG34" s="22"/>
      <c r="BH34" s="22"/>
      <c r="BI34" s="22"/>
      <c r="BJ34" s="22"/>
      <c r="BK34" s="22"/>
      <c r="BL34" s="22"/>
      <c r="BM34" s="22"/>
      <c r="BN34" s="22"/>
      <c r="BO34" s="22"/>
      <c r="BP34" s="22"/>
      <c r="BQ34" s="22"/>
      <c r="BR34" s="22"/>
      <c r="BS34" s="22"/>
      <c r="BT34" s="22"/>
      <c r="BU34" s="22"/>
      <c r="BV34" s="22"/>
      <c r="BW34" s="22"/>
      <c r="BX34" s="22"/>
      <c r="BY34" s="22"/>
      <c r="BZ34" s="22"/>
      <c r="CA34" s="22"/>
      <c r="CB34" s="22"/>
      <c r="CC34" s="22"/>
    </row>
    <row r="35" spans="2:81" x14ac:dyDescent="0.25">
      <c r="G35" s="45"/>
      <c r="AN35" s="13"/>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row>
    <row r="36" spans="2:81" ht="15.75" thickBot="1" x14ac:dyDescent="0.3">
      <c r="G36" s="46"/>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8"/>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row>
    <row r="40" spans="2:81" x14ac:dyDescent="0.25">
      <c r="B40" s="5" t="s">
        <v>8</v>
      </c>
    </row>
  </sheetData>
  <protectedRanges>
    <protectedRange sqref="C9:D14" name="Range1"/>
  </protectedRanges>
  <mergeCells count="87">
    <mergeCell ref="CC5:CC7"/>
    <mergeCell ref="CD5:CD7"/>
    <mergeCell ref="BX5:BX7"/>
    <mergeCell ref="BY5:BY7"/>
    <mergeCell ref="BZ5:BZ7"/>
    <mergeCell ref="CA5:CA7"/>
    <mergeCell ref="CB5:CB7"/>
    <mergeCell ref="BS5:BS7"/>
    <mergeCell ref="BT5:BT7"/>
    <mergeCell ref="BU5:BU7"/>
    <mergeCell ref="BV5:BV7"/>
    <mergeCell ref="BW5:BW7"/>
    <mergeCell ref="BN5:BN7"/>
    <mergeCell ref="BO5:BO7"/>
    <mergeCell ref="BP5:BP7"/>
    <mergeCell ref="BQ5:BQ7"/>
    <mergeCell ref="BR5:BR7"/>
    <mergeCell ref="BI5:BI7"/>
    <mergeCell ref="BJ5:BJ7"/>
    <mergeCell ref="BK5:BK7"/>
    <mergeCell ref="BL5:BL7"/>
    <mergeCell ref="BM5:BM7"/>
    <mergeCell ref="BD5:BD7"/>
    <mergeCell ref="BE5:BE7"/>
    <mergeCell ref="BF5:BF7"/>
    <mergeCell ref="BG5:BG7"/>
    <mergeCell ref="BH5:BH7"/>
    <mergeCell ref="AY5:AY7"/>
    <mergeCell ref="AZ5:AZ7"/>
    <mergeCell ref="BA5:BA7"/>
    <mergeCell ref="BB5:BB7"/>
    <mergeCell ref="BC5:BC7"/>
    <mergeCell ref="AT5:AT7"/>
    <mergeCell ref="AU5:AU7"/>
    <mergeCell ref="AV5:AV7"/>
    <mergeCell ref="AW5:AW7"/>
    <mergeCell ref="AX5:AX7"/>
    <mergeCell ref="AO5:AO7"/>
    <mergeCell ref="AP5:AP7"/>
    <mergeCell ref="AQ5:AQ7"/>
    <mergeCell ref="AR5:AR7"/>
    <mergeCell ref="AS5:AS7"/>
    <mergeCell ref="AC28:AF28"/>
    <mergeCell ref="AG28:AJ28"/>
    <mergeCell ref="AK28:AN28"/>
    <mergeCell ref="I28:L28"/>
    <mergeCell ref="M28:P28"/>
    <mergeCell ref="Q28:T28"/>
    <mergeCell ref="U28:X28"/>
    <mergeCell ref="Y28:AB28"/>
    <mergeCell ref="AM5:AM7"/>
    <mergeCell ref="AN5:AN7"/>
    <mergeCell ref="AH5:AH7"/>
    <mergeCell ref="AI5:AI7"/>
    <mergeCell ref="AJ5:AJ7"/>
    <mergeCell ref="AK5:AK7"/>
    <mergeCell ref="AL5:AL7"/>
    <mergeCell ref="AG5:AG7"/>
    <mergeCell ref="B25:CE25"/>
    <mergeCell ref="Z5:Z7"/>
    <mergeCell ref="AA5:AA7"/>
    <mergeCell ref="AB5:AB7"/>
    <mergeCell ref="AC5:AC7"/>
    <mergeCell ref="C13:D13"/>
    <mergeCell ref="C9:D9"/>
    <mergeCell ref="B4:E6"/>
    <mergeCell ref="T5:T7"/>
    <mergeCell ref="U5:U7"/>
    <mergeCell ref="V5:V7"/>
    <mergeCell ref="W5:W7"/>
    <mergeCell ref="Y5:Y7"/>
    <mergeCell ref="AD5:AD7"/>
    <mergeCell ref="AE5:AE7"/>
    <mergeCell ref="AF5:AF7"/>
    <mergeCell ref="B1:D2"/>
    <mergeCell ref="X5:X7"/>
    <mergeCell ref="I5:I7"/>
    <mergeCell ref="J5:J7"/>
    <mergeCell ref="K5:K7"/>
    <mergeCell ref="L5:L7"/>
    <mergeCell ref="M5:M7"/>
    <mergeCell ref="N5:N7"/>
    <mergeCell ref="O5:O7"/>
    <mergeCell ref="P5:P7"/>
    <mergeCell ref="Q5:Q7"/>
    <mergeCell ref="R5:R7"/>
    <mergeCell ref="S5:S7"/>
  </mergeCells>
  <conditionalFormatting sqref="I10:CD19 I8:CE18">
    <cfRule type="cellIs" dxfId="31" priority="21" operator="equal">
      <formula>"i"</formula>
    </cfRule>
    <cfRule type="cellIs" dxfId="30" priority="22" operator="equal">
      <formula>"h"</formula>
    </cfRule>
    <cfRule type="cellIs" dxfId="29" priority="23" operator="equal">
      <formula>"f"</formula>
    </cfRule>
    <cfRule type="cellIs" dxfId="28" priority="24" operator="equal">
      <formula>"e"</formula>
    </cfRule>
    <cfRule type="cellIs" dxfId="27" priority="25" operator="equal">
      <formula>"d"</formula>
    </cfRule>
    <cfRule type="cellIs" dxfId="26" priority="26" operator="equal">
      <formula>"c"</formula>
    </cfRule>
    <cfRule type="cellIs" dxfId="25" priority="27" operator="equal">
      <formula>"b"</formula>
    </cfRule>
    <cfRule type="cellIs" dxfId="24" priority="28" operator="equal">
      <formula>"a"</formula>
    </cfRule>
  </conditionalFormatting>
  <conditionalFormatting sqref="H8:CD19">
    <cfRule type="expression" dxfId="23" priority="17">
      <formula>$H8=""</formula>
    </cfRule>
  </conditionalFormatting>
  <conditionalFormatting sqref="B17:B22">
    <cfRule type="cellIs" dxfId="22" priority="16" operator="equal">
      <formula>"PM Procurement"</formula>
    </cfRule>
  </conditionalFormatting>
  <conditionalFormatting sqref="H8:H19">
    <cfRule type="expression" dxfId="21" priority="57">
      <formula>$DD10</formula>
    </cfRule>
    <cfRule type="expression" dxfId="20" priority="58">
      <formula>$DG10</formula>
    </cfRule>
  </conditionalFormatting>
  <conditionalFormatting sqref="CD8:CD19">
    <cfRule type="expression" dxfId="19" priority="59">
      <formula>$DG10=1</formula>
    </cfRule>
  </conditionalFormatting>
  <conditionalFormatting sqref="E9 E11:E13 E17:E22">
    <cfRule type="expression" dxfId="18" priority="3">
      <formula>CH9=1</formula>
    </cfRule>
  </conditionalFormatting>
  <conditionalFormatting sqref="B25">
    <cfRule type="cellIs" dxfId="17" priority="2" operator="equal">
      <formula>"Please complete the project specific milestones to help us understand how you have programmed the study within the timescales of complimentary work, funding or decisions"</formula>
    </cfRule>
  </conditionalFormatting>
  <conditionalFormatting sqref="E14">
    <cfRule type="expression" dxfId="16" priority="1">
      <formula>CH14=1</formula>
    </cfRule>
  </conditionalFormatting>
  <conditionalFormatting sqref="I8:CD19">
    <cfRule type="expression" dxfId="15" priority="100">
      <formula>$DE10=1</formula>
    </cfRule>
  </conditionalFormatting>
  <conditionalFormatting sqref="I8:CD19">
    <cfRule type="expression" dxfId="14" priority="102">
      <formula>$DD10=1</formula>
    </cfRule>
  </conditionalFormatting>
  <dataValidations count="1">
    <dataValidation type="textLength" allowBlank="1" showInputMessage="1" showErrorMessage="1" errorTitle="Shorten milestone description" error="Please shorten the milestone description" sqref="B17:B22" xr:uid="{00000000-0002-0000-0700-000000000000}">
      <formula1>0</formula1>
      <formula2>39</formula2>
    </dataValidation>
  </dataValidations>
  <pageMargins left="0.7" right="0.7" top="0.75" bottom="0.75" header="0.3" footer="0.3"/>
  <pageSetup paperSize="9" orientation="portrait" r:id="rId1"/>
  <headerFooter>
    <oddHeader>&amp;C&amp;"Verdana"&amp;7&amp;K000000Turner &amp; Townsend Confidential&amp;1#</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1000000}">
          <x14:formula1>
            <xm:f>Lists!$B$26:$B$99</xm:f>
          </x14:formula1>
          <xm:sqref>C17:C22 C11:D14 C9:D9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t6StateAid">
    <tabColor theme="3" tint="-0.249977111117893"/>
  </sheetPr>
  <dimension ref="B1:M11"/>
  <sheetViews>
    <sheetView zoomScaleNormal="100" workbookViewId="0">
      <pane ySplit="2" topLeftCell="A3" activePane="bottomLeft" state="frozen"/>
      <selection pane="bottomLeft" activeCell="B1" sqref="B1:D2"/>
    </sheetView>
  </sheetViews>
  <sheetFormatPr defaultColWidth="17.85546875" defaultRowHeight="15" x14ac:dyDescent="0.25"/>
  <cols>
    <col min="1" max="1" width="3.28515625" style="2" customWidth="1"/>
    <col min="2" max="2" width="42" style="2" customWidth="1"/>
    <col min="3" max="3" width="8.85546875" style="2" customWidth="1"/>
    <col min="4" max="4" width="31.42578125" style="2" customWidth="1"/>
    <col min="5" max="5" width="15.140625" style="2" bestFit="1" customWidth="1"/>
    <col min="6" max="6" width="16" style="2" customWidth="1"/>
    <col min="7" max="7" width="8.85546875" style="2" customWidth="1"/>
    <col min="8" max="11" width="17.85546875" style="2"/>
    <col min="12" max="13" width="17.85546875" style="2" hidden="1" customWidth="1"/>
    <col min="14" max="16384" width="17.85546875" style="2"/>
  </cols>
  <sheetData>
    <row r="1" spans="2:13" ht="15" customHeight="1" x14ac:dyDescent="0.25">
      <c r="B1" s="160" t="s">
        <v>13</v>
      </c>
      <c r="C1" s="160"/>
      <c r="D1" s="160"/>
    </row>
    <row r="2" spans="2:13" ht="18.75" x14ac:dyDescent="0.25">
      <c r="B2" s="160"/>
      <c r="C2" s="160"/>
      <c r="D2" s="160"/>
      <c r="E2" s="2" t="s">
        <v>1</v>
      </c>
      <c r="F2" s="10" t="s">
        <v>90</v>
      </c>
      <c r="G2" s="8"/>
      <c r="H2" s="8"/>
      <c r="I2" s="8"/>
      <c r="J2" s="8"/>
      <c r="K2" s="8"/>
      <c r="L2" s="139">
        <f>SUM(L4:L9)</f>
        <v>2</v>
      </c>
      <c r="M2" s="2" t="str">
        <f ca="1">MID(CELL("filename",D2),FIND("]",CELL("filename",D2))+1,255)</f>
        <v>6. State Aid</v>
      </c>
    </row>
    <row r="3" spans="2:13" ht="15.6" customHeight="1" thickBot="1" x14ac:dyDescent="0.3">
      <c r="B3" s="3"/>
    </row>
    <row r="4" spans="2:13" ht="15.75" thickBot="1" x14ac:dyDescent="0.3">
      <c r="B4" s="3"/>
      <c r="C4" s="13"/>
      <c r="D4" s="9" t="s">
        <v>30</v>
      </c>
    </row>
    <row r="5" spans="2:13" ht="38.450000000000003" customHeight="1" x14ac:dyDescent="0.25">
      <c r="B5" s="185" t="s">
        <v>82</v>
      </c>
      <c r="C5" s="185"/>
      <c r="D5" s="151"/>
      <c r="E5" s="20" t="b">
        <f>Lists!$B$13</f>
        <v>1</v>
      </c>
      <c r="L5" s="2">
        <f>IF(AND(E5,D5=""),1,0)</f>
        <v>1</v>
      </c>
    </row>
    <row r="6" spans="2:13" ht="15.75" thickBot="1" x14ac:dyDescent="0.3">
      <c r="B6" s="153"/>
      <c r="C6" s="153"/>
      <c r="D6" s="153"/>
    </row>
    <row r="7" spans="2:13" ht="15.75" thickBot="1" x14ac:dyDescent="0.3">
      <c r="B7" s="3"/>
      <c r="C7" s="13"/>
      <c r="D7" s="9" t="s">
        <v>88</v>
      </c>
    </row>
    <row r="8" spans="2:13" ht="225.75" customHeight="1" x14ac:dyDescent="0.25">
      <c r="B8" s="186" t="s">
        <v>86</v>
      </c>
      <c r="C8" s="186"/>
      <c r="D8" s="97"/>
      <c r="E8" s="20" t="b">
        <f>Lists!$B$13</f>
        <v>1</v>
      </c>
      <c r="F8" s="104" t="str">
        <f>IF((LEN(TRIM(D8))-LEN(SUBSTITUTE(D8," ",""))+1)&lt;=100, "Under 100 words","Over 100 words")</f>
        <v>Under 100 words</v>
      </c>
      <c r="L8" s="2">
        <f>IF(AND(E8,D8=""),1,0)</f>
        <v>1</v>
      </c>
    </row>
    <row r="9" spans="2:13" x14ac:dyDescent="0.25">
      <c r="B9" s="153"/>
      <c r="C9" s="153"/>
      <c r="D9" s="153"/>
    </row>
    <row r="11" spans="2:13" x14ac:dyDescent="0.25">
      <c r="B11" s="5" t="s">
        <v>8</v>
      </c>
    </row>
  </sheetData>
  <protectedRanges>
    <protectedRange sqref="D5" name="Range1"/>
    <protectedRange sqref="D8" name="Range1_3_1"/>
  </protectedRanges>
  <mergeCells count="5">
    <mergeCell ref="B9:D9"/>
    <mergeCell ref="B1:D2"/>
    <mergeCell ref="B5:C5"/>
    <mergeCell ref="B8:C8"/>
    <mergeCell ref="B6:D6"/>
  </mergeCells>
  <conditionalFormatting sqref="E5">
    <cfRule type="expression" dxfId="13" priority="7">
      <formula>L5=1</formula>
    </cfRule>
  </conditionalFormatting>
  <conditionalFormatting sqref="E8">
    <cfRule type="expression" dxfId="12" priority="6">
      <formula>L8=1</formula>
    </cfRule>
  </conditionalFormatting>
  <conditionalFormatting sqref="F8">
    <cfRule type="containsText" dxfId="11" priority="1" operator="containsText" text="Over 100 words">
      <formula>NOT(ISERROR(SEARCH("Over 100 words",F8)))</formula>
    </cfRule>
  </conditionalFormatting>
  <pageMargins left="0.7" right="0.7" top="0.75" bottom="0.75" header="0.3" footer="0.3"/>
  <pageSetup paperSize="9" orientation="portrait" r:id="rId1"/>
  <headerFooter>
    <oddHeader>&amp;C&amp;"Verdana"&amp;7&amp;K000000Turner &amp; Townsend Confidential&amp;1#</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0000000}">
          <x14:formula1>
            <xm:f>Lists!$B$20:$B$21</xm:f>
          </x14:formula1>
          <xm:sqref>D5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70882B63E8B44C8D8F3CB73A97E249" ma:contentTypeVersion="" ma:contentTypeDescription="Create a new document." ma:contentTypeScope="" ma:versionID="d2d62dcb77d9a4c17df08e6586a06994">
  <xsd:schema xmlns:xsd="http://www.w3.org/2001/XMLSchema" xmlns:xs="http://www.w3.org/2001/XMLSchema" xmlns:p="http://schemas.microsoft.com/office/2006/metadata/properties" targetNamespace="http://schemas.microsoft.com/office/2006/metadata/properties" ma:root="true" ma:fieldsID="7d62d70602449c5efc4eb5a4c1219935">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C1C2928-183B-4022-B358-375B9D303A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EFEB672E-CC67-4385-9DEC-B3231FB3E5E1}">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435A0C55-F38A-4C1B-AD89-A267FA80785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17</vt:i4>
      </vt:variant>
    </vt:vector>
  </HeadingPairs>
  <TitlesOfParts>
    <vt:vector size="27" baseType="lpstr">
      <vt:lpstr>Intro</vt:lpstr>
      <vt:lpstr>Completion Check</vt:lpstr>
      <vt:lpstr>1. Contact details</vt:lpstr>
      <vt:lpstr>2. Project details</vt:lpstr>
      <vt:lpstr>3. Requested Funding</vt:lpstr>
      <vt:lpstr>4. Scope and Work To Date</vt:lpstr>
      <vt:lpstr>5. Project Schedule</vt:lpstr>
      <vt:lpstr>6. State Aid</vt:lpstr>
      <vt:lpstr>7. Equality Diversity Inclusion</vt:lpstr>
      <vt:lpstr>8. Declaration</vt:lpstr>
      <vt:lpstr>dcHNDUTemplate</vt:lpstr>
      <vt:lpstr>IstProgramme</vt:lpstr>
      <vt:lpstr>lstStage</vt:lpstr>
      <vt:lpstr>lstTF</vt:lpstr>
      <vt:lpstr>lstYN</vt:lpstr>
      <vt:lpstr>sys_Director</vt:lpstr>
      <vt:lpstr>sysCheck1</vt:lpstr>
      <vt:lpstr>sysCheck2</vt:lpstr>
      <vt:lpstr>sysCheck3</vt:lpstr>
      <vt:lpstr>'1. Contact details'!sysEnd</vt:lpstr>
      <vt:lpstr>'2. Project details'!sysEnd</vt:lpstr>
      <vt:lpstr>'3. Requested Funding'!sysEnd</vt:lpstr>
      <vt:lpstr>'5. Project Schedule'!sysEnd</vt:lpstr>
      <vt:lpstr>sysPrimary</vt:lpstr>
      <vt:lpstr>sysProgramme</vt:lpstr>
      <vt:lpstr>sysProjContact</vt:lpstr>
      <vt:lpstr>sysS151</vt:lpstr>
    </vt:vector>
  </TitlesOfParts>
  <Manager/>
  <Company>DECC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=HNDU Round 7 application form for XYZ</dc:title>
  <dc:subject/>
  <dc:creator>Wormald Marc (Heat)</dc:creator>
  <cp:keywords/>
  <dc:description/>
  <cp:lastModifiedBy>LocalAdmin</cp:lastModifiedBy>
  <cp:revision/>
  <dcterms:created xsi:type="dcterms:W3CDTF">2017-01-03T10:34:06Z</dcterms:created>
  <dcterms:modified xsi:type="dcterms:W3CDTF">2021-11-29T11:26:20Z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0x010100C870882B63E8B44C8D8F3CB73A97E249</vt:lpwstr>
  </property>
  <property fmtid="{D5CDD505-2E9C-101B-9397-08002B2CF9AE}" pid="3" name="_dlc_DocIdItemGuid">
    <vt:lpwstr>2695056b-b58c-494d-830b-283fd49fb406</vt:lpwstr>
  </property>
  <property fmtid="{D5CDD505-2E9C-101B-9397-08002B2CF9AE}" pid="4" name="Business Unit">
    <vt:lpwstr>209;#Heat Networks|a719c814-15ec-40d4-b29a-b124dba5dd03</vt:lpwstr>
  </property>
  <property fmtid="{D5CDD505-2E9C-101B-9397-08002B2CF9AE}" pid="5" name="Order">
    <vt:r8>1299500</vt:r8>
  </property>
  <property fmtid="{D5CDD505-2E9C-101B-9397-08002B2CF9AE}" pid="6" name="AuthorIds_UIVersion_515">
    <vt:lpwstr>12527</vt:lpwstr>
  </property>
  <property fmtid="{D5CDD505-2E9C-101B-9397-08002B2CF9AE}" pid="7" name="AuthorIds_UIVersion_1">
    <vt:lpwstr>37528</vt:lpwstr>
  </property>
  <property fmtid="{D5CDD505-2E9C-101B-9397-08002B2CF9AE}" pid="8" name="AuthorIds_UIVersion_15">
    <vt:lpwstr>4834</vt:lpwstr>
  </property>
  <property fmtid="{D5CDD505-2E9C-101B-9397-08002B2CF9AE}" pid="9" name="AuthorIds_UIVersion_16">
    <vt:lpwstr>4834</vt:lpwstr>
  </property>
  <property fmtid="{D5CDD505-2E9C-101B-9397-08002B2CF9AE}" pid="10" name="AuthorIds_UIVersion_17">
    <vt:lpwstr>4834</vt:lpwstr>
  </property>
  <property fmtid="{D5CDD505-2E9C-101B-9397-08002B2CF9AE}" pid="11" name="AuthorIds_UIVersion_18">
    <vt:lpwstr>12527</vt:lpwstr>
  </property>
  <property fmtid="{D5CDD505-2E9C-101B-9397-08002B2CF9AE}" pid="12" name="AuthorIds_UIVersion_19">
    <vt:lpwstr>12527</vt:lpwstr>
  </property>
  <property fmtid="{D5CDD505-2E9C-101B-9397-08002B2CF9AE}" pid="13" name="AuthorIds_UIVersion_20">
    <vt:lpwstr>37531</vt:lpwstr>
  </property>
  <property fmtid="{D5CDD505-2E9C-101B-9397-08002B2CF9AE}" pid="14" name="MailAttachments">
    <vt:bool>false</vt:bool>
  </property>
  <property fmtid="{D5CDD505-2E9C-101B-9397-08002B2CF9AE}" pid="15" name="LegacyPhysicalObject">
    <vt:bool>false</vt:bool>
  </property>
  <property fmtid="{D5CDD505-2E9C-101B-9397-08002B2CF9AE}" pid="16" name="MSIP_Label_ba62f585-b40f-4ab9-bafe-39150f03d124_Enabled">
    <vt:lpwstr>true</vt:lpwstr>
  </property>
  <property fmtid="{D5CDD505-2E9C-101B-9397-08002B2CF9AE}" pid="17" name="MSIP_Label_ba62f585-b40f-4ab9-bafe-39150f03d124_SetDate">
    <vt:lpwstr>2019-10-15T11:08:11Z</vt:lpwstr>
  </property>
  <property fmtid="{D5CDD505-2E9C-101B-9397-08002B2CF9AE}" pid="18" name="MSIP_Label_ba62f585-b40f-4ab9-bafe-39150f03d124_Method">
    <vt:lpwstr>Standard</vt:lpwstr>
  </property>
  <property fmtid="{D5CDD505-2E9C-101B-9397-08002B2CF9AE}" pid="19" name="MSIP_Label_ba62f585-b40f-4ab9-bafe-39150f03d124_Name">
    <vt:lpwstr>OFFICIAL</vt:lpwstr>
  </property>
  <property fmtid="{D5CDD505-2E9C-101B-9397-08002B2CF9AE}" pid="20" name="MSIP_Label_ba62f585-b40f-4ab9-bafe-39150f03d124_SiteId">
    <vt:lpwstr>cbac7005-02c1-43eb-b497-e6492d1b2dd8</vt:lpwstr>
  </property>
  <property fmtid="{D5CDD505-2E9C-101B-9397-08002B2CF9AE}" pid="21" name="MSIP_Label_ba62f585-b40f-4ab9-bafe-39150f03d124_ActionId">
    <vt:lpwstr>2f58407c-f541-4715-9b89-00001a95bcf8</vt:lpwstr>
  </property>
  <property fmtid="{D5CDD505-2E9C-101B-9397-08002B2CF9AE}" pid="22" name="MSIP_Label_ba62f585-b40f-4ab9-bafe-39150f03d124_ContentBits">
    <vt:lpwstr>0</vt:lpwstr>
  </property>
  <property fmtid="{D5CDD505-2E9C-101B-9397-08002B2CF9AE}" pid="23" name="_dlc_BarcodeValue">
    <vt:lpwstr/>
  </property>
  <property fmtid="{D5CDD505-2E9C-101B-9397-08002B2CF9AE}" pid="24" name="LegacyPaperReason">
    <vt:lpwstr/>
  </property>
  <property fmtid="{D5CDD505-2E9C-101B-9397-08002B2CF9AE}" pid="25" name="MailPreviewData">
    <vt:lpwstr/>
  </property>
  <property fmtid="{D5CDD505-2E9C-101B-9397-08002B2CF9AE}" pid="26" name="LegacyMovementHistory">
    <vt:lpwstr/>
  </property>
  <property fmtid="{D5CDD505-2E9C-101B-9397-08002B2CF9AE}" pid="27" name="xd_ProgID">
    <vt:lpwstr/>
  </property>
  <property fmtid="{D5CDD505-2E9C-101B-9397-08002B2CF9AE}" pid="28" name="MailIn-Reply-To">
    <vt:lpwstr/>
  </property>
  <property fmtid="{D5CDD505-2E9C-101B-9397-08002B2CF9AE}" pid="29" name="_dlc_Exempt">
    <vt:bool>false</vt:bool>
  </property>
  <property fmtid="{D5CDD505-2E9C-101B-9397-08002B2CF9AE}" pid="30" name="Held By">
    <vt:lpwstr/>
  </property>
  <property fmtid="{D5CDD505-2E9C-101B-9397-08002B2CF9AE}" pid="31" name="ComplianceAssetId">
    <vt:lpwstr/>
  </property>
  <property fmtid="{D5CDD505-2E9C-101B-9397-08002B2CF9AE}" pid="32" name="TemplateUrl">
    <vt:lpwstr/>
  </property>
  <property fmtid="{D5CDD505-2E9C-101B-9397-08002B2CF9AE}" pid="33" name="_dlc_BarcodeImage">
    <vt:lpwstr/>
  </property>
  <property fmtid="{D5CDD505-2E9C-101B-9397-08002B2CF9AE}" pid="34" name="DLCPolicyLabelLock">
    <vt:lpwstr/>
  </property>
  <property fmtid="{D5CDD505-2E9C-101B-9397-08002B2CF9AE}" pid="35" name="MailTo">
    <vt:lpwstr/>
  </property>
  <property fmtid="{D5CDD505-2E9C-101B-9397-08002B2CF9AE}" pid="36" name="LegacyHistoricalBarcode">
    <vt:lpwstr/>
  </property>
  <property fmtid="{D5CDD505-2E9C-101B-9397-08002B2CF9AE}" pid="37" name="MailFrom">
    <vt:lpwstr/>
  </property>
  <property fmtid="{D5CDD505-2E9C-101B-9397-08002B2CF9AE}" pid="38" name="MailOriginalSubject">
    <vt:lpwstr/>
  </property>
  <property fmtid="{D5CDD505-2E9C-101B-9397-08002B2CF9AE}" pid="39" name="LegacyAddresses">
    <vt:lpwstr/>
  </property>
  <property fmtid="{D5CDD505-2E9C-101B-9397-08002B2CF9AE}" pid="40" name="DLCPolicyLabelClientValue">
    <vt:lpwstr/>
  </property>
  <property fmtid="{D5CDD505-2E9C-101B-9397-08002B2CF9AE}" pid="41" name="MailCc">
    <vt:lpwstr/>
  </property>
  <property fmtid="{D5CDD505-2E9C-101B-9397-08002B2CF9AE}" pid="42" name="_dlc_BarcodePreview">
    <vt:lpwstr/>
  </property>
  <property fmtid="{D5CDD505-2E9C-101B-9397-08002B2CF9AE}" pid="43" name="LegacyAddressee">
    <vt:lpwstr/>
  </property>
  <property fmtid="{D5CDD505-2E9C-101B-9397-08002B2CF9AE}" pid="44" name="xd_Signature">
    <vt:bool>false</vt:bool>
  </property>
  <property fmtid="{D5CDD505-2E9C-101B-9397-08002B2CF9AE}" pid="45" name="SharedWithUsers">
    <vt:lpwstr/>
  </property>
  <property fmtid="{D5CDD505-2E9C-101B-9397-08002B2CF9AE}" pid="46" name="MailReferences">
    <vt:lpwstr/>
  </property>
  <property fmtid="{D5CDD505-2E9C-101B-9397-08002B2CF9AE}" pid="47" name="Barcode">
    <vt:lpwstr/>
  </property>
  <property fmtid="{D5CDD505-2E9C-101B-9397-08002B2CF9AE}" pid="48" name="LegacySubject">
    <vt:lpwstr/>
  </property>
  <property fmtid="{D5CDD505-2E9C-101B-9397-08002B2CF9AE}" pid="49" name="LegacyBarcode">
    <vt:lpwstr/>
  </property>
  <property fmtid="{D5CDD505-2E9C-101B-9397-08002B2CF9AE}" pid="50" name="MailReply-To">
    <vt:lpwstr/>
  </property>
  <property fmtid="{D5CDD505-2E9C-101B-9397-08002B2CF9AE}" pid="51" name="LegacyForeignBarcode">
    <vt:lpwstr/>
  </property>
  <property fmtid="{D5CDD505-2E9C-101B-9397-08002B2CF9AE}" pid="52" name="DLCPolicyLabelValue">
    <vt:lpwstr/>
  </property>
  <property fmtid="{D5CDD505-2E9C-101B-9397-08002B2CF9AE}" pid="53" name="LegacyDisposition">
    <vt:lpwstr/>
  </property>
  <property fmtid="{D5CDD505-2E9C-101B-9397-08002B2CF9AE}" pid="54" name="LegacyOriginator">
    <vt:lpwstr/>
  </property>
  <property fmtid="{D5CDD505-2E9C-101B-9397-08002B2CF9AE}" pid="55" name="MailSubject">
    <vt:lpwstr/>
  </property>
  <property fmtid="{D5CDD505-2E9C-101B-9397-08002B2CF9AE}" pid="56" name="MSIP_Label_19eb1bb3-e3e8-44f6-888b-864c35129d76_Enabled">
    <vt:lpwstr>true</vt:lpwstr>
  </property>
  <property fmtid="{D5CDD505-2E9C-101B-9397-08002B2CF9AE}" pid="57" name="MSIP_Label_19eb1bb3-e3e8-44f6-888b-864c35129d76_SetDate">
    <vt:lpwstr>2021-11-29T11:26:19Z</vt:lpwstr>
  </property>
  <property fmtid="{D5CDD505-2E9C-101B-9397-08002B2CF9AE}" pid="58" name="MSIP_Label_19eb1bb3-e3e8-44f6-888b-864c35129d76_Method">
    <vt:lpwstr>Standard</vt:lpwstr>
  </property>
  <property fmtid="{D5CDD505-2E9C-101B-9397-08002B2CF9AE}" pid="59" name="MSIP_Label_19eb1bb3-e3e8-44f6-888b-864c35129d76_Name">
    <vt:lpwstr>Internal</vt:lpwstr>
  </property>
  <property fmtid="{D5CDD505-2E9C-101B-9397-08002B2CF9AE}" pid="60" name="MSIP_Label_19eb1bb3-e3e8-44f6-888b-864c35129d76_SiteId">
    <vt:lpwstr>ca18acb0-3312-44f2-869d-5b01ed8bb47d</vt:lpwstr>
  </property>
  <property fmtid="{D5CDD505-2E9C-101B-9397-08002B2CF9AE}" pid="61" name="MSIP_Label_19eb1bb3-e3e8-44f6-888b-864c35129d76_ActionId">
    <vt:lpwstr>704d4769-f439-4f0e-a8e4-0b16092a9065</vt:lpwstr>
  </property>
  <property fmtid="{D5CDD505-2E9C-101B-9397-08002B2CF9AE}" pid="62" name="MSIP_Label_19eb1bb3-e3e8-44f6-888b-864c35129d76_ContentBits">
    <vt:lpwstr>1</vt:lpwstr>
  </property>
</Properties>
</file>