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D9A" lockStructure="1"/>
  <bookViews>
    <workbookView xWindow="23445" yWindow="-15" windowWidth="23505" windowHeight="11850" tabRatio="820" firstSheet="8" activeTab="14"/>
  </bookViews>
  <sheets>
    <sheet name="2009-10 outturn" sheetId="17" state="hidden" r:id="rId1"/>
    <sheet name="Reserves 10-11 Q1" sheetId="16" state="hidden" r:id="rId2"/>
    <sheet name="2010-11  Q1" sheetId="9" state="hidden" r:id="rId3"/>
    <sheet name="2010-11 approved budget" sheetId="18" state="hidden" r:id="rId4"/>
    <sheet name="2011-12 approved budget" sheetId="19" state="hidden" r:id="rId5"/>
    <sheet name="MTFS 2011-12" sheetId="21" state="hidden" r:id="rId6"/>
    <sheet name="Detailed MTFS 2011-12" sheetId="22" state="hidden" r:id="rId7"/>
    <sheet name="2010-11 growth" sheetId="23" state="hidden" r:id="rId8"/>
    <sheet name="Gross Rev and Cap" sheetId="30" r:id="rId9"/>
    <sheet name="Revenuesummary1-4" sheetId="1" r:id="rId10"/>
    <sheet name="Revenuedetail5" sheetId="2" r:id="rId11"/>
    <sheet name="Reservescapfin7-8" sheetId="31" r:id="rId12"/>
    <sheet name="OPDC Capital9a" sheetId="26" r:id="rId13"/>
    <sheet name="OPDC CapitalDetail9b" sheetId="7" r:id="rId14"/>
    <sheet name="Borrowinglimits10" sheetId="29" r:id="rId15"/>
  </sheets>
  <externalReferences>
    <externalReference r:id="rId16"/>
    <externalReference r:id="rId17"/>
    <externalReference r:id="rId18"/>
    <externalReference r:id="rId19"/>
  </externalReferences>
  <definedNames>
    <definedName name="category" localSheetId="14">[1]Sheet1!$A$1:$A$5</definedName>
    <definedName name="category">[1]Sheet1!$A$1:$A$5</definedName>
    <definedName name="DF_GRID_1">#REF!</definedName>
    <definedName name="DF_NAVPANEL_13">#REF!</definedName>
    <definedName name="DF_NAVPANEL_18">#REF!</definedName>
    <definedName name="Funding">[2]Sheet1!$A$1:$A$6</definedName>
    <definedName name="GLA">[3]List!$C$2:$C$6</definedName>
    <definedName name="OLE_LINK11" localSheetId="9">'Revenuesummary1-4'!$B$79</definedName>
    <definedName name="one2fifty">[4]Lists!$C$3:$C$52</definedName>
    <definedName name="passfail">[4]Lists!$O$3:$O$4</definedName>
    <definedName name="percentage">[4]Lists!$I$3:$I$23</definedName>
    <definedName name="_xlnm.Print_Area" localSheetId="14">Borrowinglimits10!$A$1:$T$75</definedName>
    <definedName name="_xlnm.Print_Area" localSheetId="8">'Gross Rev and Cap'!$B$1:$G$29</definedName>
    <definedName name="_xlnm.Print_Area" localSheetId="12">'OPDC Capital9a'!$A$1:$M$46</definedName>
    <definedName name="_xlnm.Print_Area" localSheetId="13">'OPDC CapitalDetail9b'!$A$1:$X$27</definedName>
    <definedName name="_xlnm.Print_Area" localSheetId="11">'Reservescapfin7-8'!$A$1:$R$40</definedName>
    <definedName name="_xlnm.Print_Area" localSheetId="10">Revenuedetail5!$A$1:$U$19</definedName>
    <definedName name="_xlnm.Print_Area" localSheetId="9">'Revenuesummary1-4'!$A$1:$R$142</definedName>
    <definedName name="result">[4]Lists!$J$3:$J$15</definedName>
    <definedName name="SAPBEXhrIndnt" hidden="1">"Wide"</definedName>
    <definedName name="SAPsysID" hidden="1">"708C5W7SBKP804JT78WJ0JNKI"</definedName>
    <definedName name="SAPwbID" hidden="1">"ARS"</definedName>
    <definedName name="staffname">[4]Lists!$D$3:$D$22</definedName>
    <definedName name="status">[4]Lists!$G$3:$G$5</definedName>
    <definedName name="team">[4]Lists!$L$3:$L$57</definedName>
    <definedName name="timepertask">[4]Lists!$F$3:$F$5</definedName>
    <definedName name="yesno">[4]Lists!$B$3:$B$4</definedName>
  </definedNames>
  <calcPr calcId="145621"/>
</workbook>
</file>

<file path=xl/calcChain.xml><?xml version="1.0" encoding="utf-8"?>
<calcChain xmlns="http://schemas.openxmlformats.org/spreadsheetml/2006/main">
  <c r="I105" i="1" l="1"/>
  <c r="J105" i="1"/>
  <c r="K105" i="1"/>
  <c r="H79" i="1" l="1"/>
  <c r="H78" i="1"/>
  <c r="H84" i="1" l="1"/>
  <c r="H81" i="1"/>
  <c r="D36" i="1"/>
  <c r="A9" i="7" l="1"/>
  <c r="K39" i="31" l="1"/>
  <c r="J39" i="31"/>
  <c r="I39" i="31"/>
  <c r="H39" i="31"/>
  <c r="G39" i="31"/>
  <c r="F39" i="31"/>
  <c r="E39" i="31"/>
  <c r="D39" i="31"/>
  <c r="C39" i="31"/>
  <c r="B39" i="31"/>
  <c r="P27" i="31"/>
  <c r="O27" i="31"/>
  <c r="M27" i="31"/>
  <c r="L27" i="31"/>
  <c r="J27" i="31"/>
  <c r="I27" i="31"/>
  <c r="G27" i="31"/>
  <c r="F27" i="31"/>
  <c r="D27" i="31"/>
  <c r="C27" i="31"/>
  <c r="B27" i="31"/>
  <c r="Q26" i="31"/>
  <c r="N26" i="31"/>
  <c r="K26" i="31"/>
  <c r="H26" i="31"/>
  <c r="E26" i="31"/>
  <c r="Q25" i="31"/>
  <c r="N25" i="31"/>
  <c r="K25" i="31"/>
  <c r="H25" i="31"/>
  <c r="E25" i="31"/>
  <c r="Q24" i="31"/>
  <c r="N24" i="31"/>
  <c r="K24" i="31"/>
  <c r="H24" i="31"/>
  <c r="E24" i="31"/>
  <c r="Q23" i="31"/>
  <c r="N23" i="31"/>
  <c r="K23" i="31"/>
  <c r="H23" i="31"/>
  <c r="E23" i="31"/>
  <c r="Q22" i="31"/>
  <c r="N22" i="31"/>
  <c r="K22" i="31"/>
  <c r="H22" i="31"/>
  <c r="E22" i="31"/>
  <c r="Q21" i="31"/>
  <c r="N21" i="31"/>
  <c r="K21" i="31"/>
  <c r="H21" i="31"/>
  <c r="E21" i="31"/>
  <c r="Q20" i="31"/>
  <c r="N20" i="31"/>
  <c r="K20" i="31"/>
  <c r="H20" i="31"/>
  <c r="E20" i="31"/>
  <c r="Q19" i="31"/>
  <c r="N19" i="31"/>
  <c r="K19" i="31"/>
  <c r="H19" i="31"/>
  <c r="E19" i="31"/>
  <c r="Q18" i="31"/>
  <c r="N18" i="31"/>
  <c r="K18" i="31"/>
  <c r="H18" i="31"/>
  <c r="E18" i="31"/>
  <c r="Q17" i="31"/>
  <c r="N17" i="31"/>
  <c r="K17" i="31"/>
  <c r="H17" i="31"/>
  <c r="E17" i="31"/>
  <c r="Q16" i="31"/>
  <c r="Q27" i="31" s="1"/>
  <c r="N16" i="31"/>
  <c r="N27" i="31" s="1"/>
  <c r="K16" i="31"/>
  <c r="K27" i="31" s="1"/>
  <c r="H16" i="31"/>
  <c r="H27" i="31" s="1"/>
  <c r="E16" i="31"/>
  <c r="E27" i="31" s="1"/>
  <c r="G14" i="31"/>
  <c r="J10" i="31" s="1"/>
  <c r="C14" i="31"/>
  <c r="F10" i="31" s="1"/>
  <c r="F14" i="31" s="1"/>
  <c r="I10" i="31" s="1"/>
  <c r="I14" i="31" s="1"/>
  <c r="L10" i="31" s="1"/>
  <c r="L14" i="31" s="1"/>
  <c r="O10" i="31" s="1"/>
  <c r="O14" i="31" s="1"/>
  <c r="B14" i="31"/>
  <c r="Q13" i="31"/>
  <c r="N13" i="31"/>
  <c r="K13" i="31"/>
  <c r="H13" i="31"/>
  <c r="E13" i="31"/>
  <c r="Q12" i="31"/>
  <c r="N12" i="31"/>
  <c r="K12" i="31"/>
  <c r="H12" i="31"/>
  <c r="E12" i="31"/>
  <c r="D10" i="31"/>
  <c r="H10" i="31" s="1"/>
  <c r="H14" i="31" s="1"/>
  <c r="J14" i="31" l="1"/>
  <c r="M10" i="31" s="1"/>
  <c r="K10" i="31"/>
  <c r="K14" i="31" s="1"/>
  <c r="E10" i="31"/>
  <c r="E14" i="31" s="1"/>
  <c r="D14" i="31"/>
  <c r="M14" i="31" l="1"/>
  <c r="P10" i="31" s="1"/>
  <c r="N10" i="31"/>
  <c r="N14" i="31" s="1"/>
  <c r="Q10" i="31" l="1"/>
  <c r="Q14" i="31" s="1"/>
  <c r="P14" i="31"/>
  <c r="S59" i="29" l="1"/>
  <c r="R59" i="29"/>
  <c r="Q59" i="29"/>
  <c r="P59" i="29"/>
  <c r="O59" i="29"/>
  <c r="N59" i="29"/>
  <c r="M59" i="29"/>
  <c r="L59" i="29"/>
  <c r="I59" i="29"/>
  <c r="H59" i="29"/>
  <c r="G59" i="29"/>
  <c r="F59" i="29"/>
  <c r="E59" i="29"/>
  <c r="D59" i="29"/>
  <c r="C59" i="29"/>
  <c r="B59" i="29"/>
  <c r="S58" i="29"/>
  <c r="R58" i="29"/>
  <c r="Q58" i="29"/>
  <c r="P58" i="29"/>
  <c r="O58" i="29"/>
  <c r="N58" i="29"/>
  <c r="M58" i="29"/>
  <c r="L58" i="29"/>
  <c r="I58" i="29"/>
  <c r="H58" i="29"/>
  <c r="G58" i="29"/>
  <c r="F58" i="29"/>
  <c r="E58" i="29"/>
  <c r="D58" i="29"/>
  <c r="C58" i="29"/>
  <c r="B58" i="29"/>
  <c r="S52" i="29"/>
  <c r="R52" i="29"/>
  <c r="Q52" i="29"/>
  <c r="P73" i="29" s="1"/>
  <c r="P52" i="29"/>
  <c r="O52" i="29"/>
  <c r="N52" i="29"/>
  <c r="M52" i="29"/>
  <c r="N73" i="29" s="1"/>
  <c r="L52" i="29"/>
  <c r="I52" i="29"/>
  <c r="H52" i="29"/>
  <c r="G52" i="29"/>
  <c r="F73" i="29" s="1"/>
  <c r="F52" i="29"/>
  <c r="E52" i="29"/>
  <c r="D52" i="29"/>
  <c r="C52" i="29"/>
  <c r="D73" i="29" s="1"/>
  <c r="B52" i="29"/>
  <c r="S44" i="29"/>
  <c r="R44" i="29"/>
  <c r="Q44" i="29"/>
  <c r="P44" i="29"/>
  <c r="O44" i="29"/>
  <c r="N44" i="29"/>
  <c r="M44" i="29"/>
  <c r="L44" i="29"/>
  <c r="I44" i="29"/>
  <c r="H44" i="29"/>
  <c r="G44" i="29"/>
  <c r="F44" i="29"/>
  <c r="E44" i="29"/>
  <c r="D44" i="29"/>
  <c r="C44" i="29"/>
  <c r="B44" i="29"/>
  <c r="S36" i="29"/>
  <c r="R36" i="29"/>
  <c r="Q36" i="29"/>
  <c r="P36" i="29"/>
  <c r="O36" i="29"/>
  <c r="N36" i="29"/>
  <c r="M36" i="29"/>
  <c r="L36" i="29"/>
  <c r="I36" i="29"/>
  <c r="H36" i="29"/>
  <c r="G36" i="29"/>
  <c r="F36" i="29"/>
  <c r="E36" i="29"/>
  <c r="D36" i="29"/>
  <c r="C36" i="29"/>
  <c r="B36" i="29"/>
  <c r="S28" i="29"/>
  <c r="R28" i="29"/>
  <c r="Q28" i="29"/>
  <c r="P28" i="29"/>
  <c r="O28" i="29"/>
  <c r="N28" i="29"/>
  <c r="M28" i="29"/>
  <c r="L28" i="29"/>
  <c r="I28" i="29"/>
  <c r="H28" i="29"/>
  <c r="G28" i="29"/>
  <c r="F28" i="29"/>
  <c r="E28" i="29"/>
  <c r="D28" i="29"/>
  <c r="C28" i="29"/>
  <c r="B28" i="29"/>
  <c r="S20" i="29"/>
  <c r="R20" i="29"/>
  <c r="Q20" i="29"/>
  <c r="P20" i="29"/>
  <c r="O20" i="29"/>
  <c r="N20" i="29"/>
  <c r="M20" i="29"/>
  <c r="L20" i="29"/>
  <c r="I20" i="29"/>
  <c r="H20" i="29"/>
  <c r="G20" i="29"/>
  <c r="F20" i="29"/>
  <c r="E20" i="29"/>
  <c r="D20" i="29"/>
  <c r="C20" i="29"/>
  <c r="B20" i="29"/>
  <c r="S12" i="29"/>
  <c r="R12" i="29"/>
  <c r="Q12" i="29"/>
  <c r="P12" i="29"/>
  <c r="O12" i="29"/>
  <c r="N12" i="29"/>
  <c r="M12" i="29"/>
  <c r="L12" i="29"/>
  <c r="I12" i="29"/>
  <c r="H12" i="29"/>
  <c r="G12" i="29"/>
  <c r="F12" i="29"/>
  <c r="E12" i="29"/>
  <c r="D12" i="29"/>
  <c r="C12" i="29"/>
  <c r="B12" i="29"/>
  <c r="V25" i="7"/>
  <c r="U25" i="7"/>
  <c r="R25" i="7"/>
  <c r="Q25" i="7"/>
  <c r="N25" i="7"/>
  <c r="O25" i="7" s="1"/>
  <c r="M25" i="7"/>
  <c r="J25" i="7"/>
  <c r="I25" i="7"/>
  <c r="E25" i="7"/>
  <c r="D25" i="7"/>
  <c r="C25" i="7"/>
  <c r="V24" i="7"/>
  <c r="U24" i="7"/>
  <c r="R24" i="7"/>
  <c r="Q24" i="7"/>
  <c r="N24" i="7"/>
  <c r="M24" i="7"/>
  <c r="J24" i="7"/>
  <c r="I24" i="7"/>
  <c r="E24" i="7"/>
  <c r="D24" i="7"/>
  <c r="C24" i="7"/>
  <c r="F24" i="7" s="1"/>
  <c r="V23" i="7"/>
  <c r="U23" i="7"/>
  <c r="R23" i="7"/>
  <c r="Q23" i="7"/>
  <c r="N23" i="7"/>
  <c r="O23" i="7" s="1"/>
  <c r="M23" i="7"/>
  <c r="J23" i="7"/>
  <c r="I23" i="7"/>
  <c r="E23" i="7"/>
  <c r="G23" i="7" s="1"/>
  <c r="D23" i="7"/>
  <c r="C23" i="7"/>
  <c r="V22" i="7"/>
  <c r="U22" i="7"/>
  <c r="R22" i="7"/>
  <c r="Q22" i="7"/>
  <c r="N22" i="7"/>
  <c r="N26" i="7" s="1"/>
  <c r="M22" i="7"/>
  <c r="J22" i="7"/>
  <c r="I22" i="7"/>
  <c r="E22" i="7"/>
  <c r="G22" i="7" s="1"/>
  <c r="D22" i="7"/>
  <c r="C22" i="7"/>
  <c r="V19" i="7"/>
  <c r="U19" i="7"/>
  <c r="R19" i="7"/>
  <c r="W19" i="7" s="1"/>
  <c r="Q19" i="7"/>
  <c r="N19" i="7"/>
  <c r="M19" i="7"/>
  <c r="J19" i="7"/>
  <c r="I19" i="7"/>
  <c r="E19" i="7"/>
  <c r="D19" i="7"/>
  <c r="F19" i="7" s="1"/>
  <c r="C19" i="7"/>
  <c r="V18" i="7"/>
  <c r="U18" i="7"/>
  <c r="R18" i="7"/>
  <c r="Q18" i="7"/>
  <c r="N18" i="7"/>
  <c r="M18" i="7"/>
  <c r="J18" i="7"/>
  <c r="K18" i="7" s="1"/>
  <c r="I18" i="7"/>
  <c r="E18" i="7"/>
  <c r="D18" i="7"/>
  <c r="C18" i="7"/>
  <c r="V17" i="7"/>
  <c r="U17" i="7"/>
  <c r="R17" i="7"/>
  <c r="Q17" i="7"/>
  <c r="N17" i="7"/>
  <c r="M17" i="7"/>
  <c r="J17" i="7"/>
  <c r="I17" i="7"/>
  <c r="K17" i="7" s="1"/>
  <c r="E17" i="7"/>
  <c r="D17" i="7"/>
  <c r="C17" i="7"/>
  <c r="V16" i="7"/>
  <c r="U16" i="7"/>
  <c r="R16" i="7"/>
  <c r="Q16" i="7"/>
  <c r="N16" i="7"/>
  <c r="O16" i="7" s="1"/>
  <c r="M16" i="7"/>
  <c r="J16" i="7"/>
  <c r="I16" i="7"/>
  <c r="E16" i="7"/>
  <c r="D16" i="7"/>
  <c r="F16" i="7" s="1"/>
  <c r="C16" i="7"/>
  <c r="V15" i="7"/>
  <c r="U15" i="7"/>
  <c r="R15" i="7"/>
  <c r="Q15" i="7"/>
  <c r="N15" i="7"/>
  <c r="M15" i="7"/>
  <c r="J15" i="7"/>
  <c r="K15" i="7" s="1"/>
  <c r="I15" i="7"/>
  <c r="E15" i="7"/>
  <c r="D15" i="7"/>
  <c r="C15" i="7"/>
  <c r="V14" i="7"/>
  <c r="U14" i="7"/>
  <c r="R14" i="7"/>
  <c r="Q14" i="7"/>
  <c r="N14" i="7"/>
  <c r="M14" i="7"/>
  <c r="J14" i="7"/>
  <c r="I14" i="7"/>
  <c r="E14" i="7"/>
  <c r="D14" i="7"/>
  <c r="C14" i="7"/>
  <c r="V13" i="7"/>
  <c r="U13" i="7"/>
  <c r="R13" i="7"/>
  <c r="Q13" i="7"/>
  <c r="N13" i="7"/>
  <c r="O13" i="7" s="1"/>
  <c r="M13" i="7"/>
  <c r="J13" i="7"/>
  <c r="I13" i="7"/>
  <c r="E13" i="7"/>
  <c r="D13" i="7"/>
  <c r="C13" i="7"/>
  <c r="V12" i="7"/>
  <c r="W12" i="7" s="1"/>
  <c r="U12" i="7"/>
  <c r="R12" i="7"/>
  <c r="Q12" i="7"/>
  <c r="N12" i="7"/>
  <c r="M12" i="7"/>
  <c r="J12" i="7"/>
  <c r="I12" i="7"/>
  <c r="E12" i="7"/>
  <c r="G12" i="7" s="1"/>
  <c r="D12" i="7"/>
  <c r="C12" i="7"/>
  <c r="V11" i="7"/>
  <c r="U11" i="7"/>
  <c r="R11" i="7"/>
  <c r="Q11" i="7"/>
  <c r="N11" i="7"/>
  <c r="M11" i="7"/>
  <c r="O11" i="7" s="1"/>
  <c r="J11" i="7"/>
  <c r="I11" i="7"/>
  <c r="E11" i="7"/>
  <c r="D11" i="7"/>
  <c r="C11" i="7"/>
  <c r="V10" i="7"/>
  <c r="U10" i="7"/>
  <c r="R10" i="7"/>
  <c r="S10" i="7" s="1"/>
  <c r="Q10" i="7"/>
  <c r="N10" i="7"/>
  <c r="M10" i="7"/>
  <c r="J10" i="7"/>
  <c r="I10" i="7"/>
  <c r="E10" i="7"/>
  <c r="D10" i="7"/>
  <c r="C10" i="7"/>
  <c r="V9" i="7"/>
  <c r="V20" i="7" s="1"/>
  <c r="U9" i="7"/>
  <c r="R9" i="7"/>
  <c r="R20" i="7" s="1"/>
  <c r="Q9" i="7"/>
  <c r="N9" i="7"/>
  <c r="O9" i="7" s="1"/>
  <c r="M9" i="7"/>
  <c r="J9" i="7"/>
  <c r="J20" i="7" s="1"/>
  <c r="I9" i="7"/>
  <c r="E9" i="7"/>
  <c r="E20" i="7" s="1"/>
  <c r="D9" i="7"/>
  <c r="C9" i="7"/>
  <c r="B26" i="7"/>
  <c r="S25" i="7"/>
  <c r="K25" i="7"/>
  <c r="G25" i="7"/>
  <c r="W24" i="7"/>
  <c r="O24" i="7"/>
  <c r="S24" i="7"/>
  <c r="K24" i="7"/>
  <c r="G24" i="7"/>
  <c r="W23" i="7"/>
  <c r="U26" i="7"/>
  <c r="S23" i="7"/>
  <c r="K23" i="7"/>
  <c r="J26" i="7"/>
  <c r="F23" i="7"/>
  <c r="V26" i="7"/>
  <c r="R26" i="7"/>
  <c r="Q26" i="7"/>
  <c r="M26" i="7"/>
  <c r="K22" i="7"/>
  <c r="K26" i="7" s="1"/>
  <c r="I26" i="7"/>
  <c r="D26" i="7"/>
  <c r="C26" i="7"/>
  <c r="B20" i="7"/>
  <c r="S19" i="7"/>
  <c r="O19" i="7"/>
  <c r="K19" i="7"/>
  <c r="G19" i="7"/>
  <c r="S18" i="7"/>
  <c r="O18" i="7"/>
  <c r="G18" i="7"/>
  <c r="W17" i="7"/>
  <c r="O17" i="7"/>
  <c r="F17" i="7"/>
  <c r="G17" i="7"/>
  <c r="W16" i="7"/>
  <c r="S16" i="7"/>
  <c r="K16" i="7"/>
  <c r="G16" i="7"/>
  <c r="W15" i="7"/>
  <c r="S15" i="7"/>
  <c r="O15" i="7"/>
  <c r="F15" i="7"/>
  <c r="G15" i="7"/>
  <c r="S14" i="7"/>
  <c r="O14" i="7"/>
  <c r="K14" i="7"/>
  <c r="G14" i="7"/>
  <c r="W13" i="7"/>
  <c r="K13" i="7"/>
  <c r="F13" i="7"/>
  <c r="G13" i="7"/>
  <c r="O12" i="7"/>
  <c r="S12" i="7"/>
  <c r="K12" i="7"/>
  <c r="F12" i="7"/>
  <c r="W11" i="7"/>
  <c r="S11" i="7"/>
  <c r="K11" i="7"/>
  <c r="F11" i="7"/>
  <c r="G11" i="7"/>
  <c r="O10" i="7"/>
  <c r="K10" i="7"/>
  <c r="G10" i="7"/>
  <c r="U20" i="7"/>
  <c r="Q20" i="7"/>
  <c r="M20" i="7"/>
  <c r="I20" i="7"/>
  <c r="D20" i="7"/>
  <c r="C20" i="7"/>
  <c r="L22" i="26"/>
  <c r="K22" i="26"/>
  <c r="J22" i="26"/>
  <c r="I22" i="26"/>
  <c r="H22" i="26"/>
  <c r="G22" i="26"/>
  <c r="F22" i="26"/>
  <c r="E22" i="26"/>
  <c r="D22" i="26"/>
  <c r="C22" i="26"/>
  <c r="B22" i="26"/>
  <c r="L16" i="26"/>
  <c r="K16" i="26"/>
  <c r="J16" i="26"/>
  <c r="I16" i="26"/>
  <c r="H16" i="26"/>
  <c r="G16" i="26"/>
  <c r="F16" i="26"/>
  <c r="E16" i="26"/>
  <c r="D16" i="26"/>
  <c r="C16" i="26"/>
  <c r="B16" i="26"/>
  <c r="S14" i="2"/>
  <c r="S15" i="2" s="1"/>
  <c r="P14" i="2"/>
  <c r="P15" i="2" s="1"/>
  <c r="S12" i="2"/>
  <c r="P12" i="2"/>
  <c r="S11" i="2"/>
  <c r="P11" i="2"/>
  <c r="S10" i="2"/>
  <c r="P10" i="2"/>
  <c r="L17" i="2"/>
  <c r="M14" i="2"/>
  <c r="M15" i="2" s="1"/>
  <c r="L14" i="2"/>
  <c r="L15" i="2" s="1"/>
  <c r="M12" i="2"/>
  <c r="L12" i="2"/>
  <c r="M11" i="2"/>
  <c r="L11" i="2"/>
  <c r="M10" i="2"/>
  <c r="L10" i="2"/>
  <c r="H17" i="2"/>
  <c r="I14" i="2"/>
  <c r="I15" i="2" s="1"/>
  <c r="H14" i="2"/>
  <c r="H15" i="2" s="1"/>
  <c r="I12" i="2"/>
  <c r="H12" i="2"/>
  <c r="I11" i="2"/>
  <c r="H11" i="2"/>
  <c r="I10" i="2"/>
  <c r="H10" i="2"/>
  <c r="C17" i="2"/>
  <c r="D14" i="2"/>
  <c r="C14" i="2"/>
  <c r="D12" i="2"/>
  <c r="C12" i="2"/>
  <c r="D11" i="2"/>
  <c r="C11" i="2"/>
  <c r="D10" i="2"/>
  <c r="C10" i="2"/>
  <c r="B17" i="2"/>
  <c r="B14" i="2"/>
  <c r="B12" i="2"/>
  <c r="B11" i="2"/>
  <c r="B10" i="2"/>
  <c r="T15" i="2"/>
  <c r="I21" i="1"/>
  <c r="D94" i="1"/>
  <c r="O139" i="1"/>
  <c r="N139" i="1"/>
  <c r="M139" i="1"/>
  <c r="L139" i="1"/>
  <c r="K139" i="1"/>
  <c r="J139" i="1"/>
  <c r="I139" i="1"/>
  <c r="H139" i="1"/>
  <c r="B66" i="1" s="1"/>
  <c r="F139" i="1"/>
  <c r="E139" i="1"/>
  <c r="D139" i="1"/>
  <c r="C139" i="1"/>
  <c r="B139" i="1"/>
  <c r="G121" i="1"/>
  <c r="F121" i="1"/>
  <c r="L120" i="1"/>
  <c r="M120" i="1" s="1"/>
  <c r="N120" i="1" s="1"/>
  <c r="O120" i="1" s="1"/>
  <c r="H120" i="1"/>
  <c r="I120" i="1" s="1"/>
  <c r="J120" i="1" s="1"/>
  <c r="K120" i="1" s="1"/>
  <c r="D120" i="1"/>
  <c r="E120" i="1" s="1"/>
  <c r="C120" i="1"/>
  <c r="B120" i="1"/>
  <c r="L119" i="1"/>
  <c r="M119" i="1" s="1"/>
  <c r="N119" i="1" s="1"/>
  <c r="O119" i="1" s="1"/>
  <c r="H119" i="1"/>
  <c r="I119" i="1" s="1"/>
  <c r="J119" i="1" s="1"/>
  <c r="K119" i="1" s="1"/>
  <c r="D119" i="1"/>
  <c r="E119" i="1" s="1"/>
  <c r="C119" i="1"/>
  <c r="B119" i="1"/>
  <c r="L118" i="1"/>
  <c r="M118" i="1" s="1"/>
  <c r="N118" i="1" s="1"/>
  <c r="O118" i="1" s="1"/>
  <c r="H118" i="1"/>
  <c r="I118" i="1" s="1"/>
  <c r="J118" i="1" s="1"/>
  <c r="K118" i="1" s="1"/>
  <c r="D118" i="1"/>
  <c r="E118" i="1" s="1"/>
  <c r="C118" i="1"/>
  <c r="B118" i="1"/>
  <c r="L117" i="1"/>
  <c r="M117" i="1" s="1"/>
  <c r="N117" i="1" s="1"/>
  <c r="O117" i="1" s="1"/>
  <c r="H117" i="1"/>
  <c r="I117" i="1" s="1"/>
  <c r="J117" i="1" s="1"/>
  <c r="K117" i="1" s="1"/>
  <c r="D117" i="1"/>
  <c r="E117" i="1" s="1"/>
  <c r="C117" i="1"/>
  <c r="B117" i="1"/>
  <c r="L116" i="1"/>
  <c r="M116" i="1" s="1"/>
  <c r="N116" i="1" s="1"/>
  <c r="O116" i="1" s="1"/>
  <c r="H116" i="1"/>
  <c r="I116" i="1" s="1"/>
  <c r="J116" i="1" s="1"/>
  <c r="K116" i="1" s="1"/>
  <c r="D116" i="1"/>
  <c r="E116" i="1" s="1"/>
  <c r="C116" i="1"/>
  <c r="B116" i="1"/>
  <c r="L115" i="1"/>
  <c r="M115" i="1" s="1"/>
  <c r="N115" i="1" s="1"/>
  <c r="O115" i="1" s="1"/>
  <c r="H115" i="1"/>
  <c r="I115" i="1" s="1"/>
  <c r="J115" i="1" s="1"/>
  <c r="K115" i="1" s="1"/>
  <c r="D115" i="1"/>
  <c r="E115" i="1" s="1"/>
  <c r="C115" i="1"/>
  <c r="B115" i="1"/>
  <c r="L114" i="1"/>
  <c r="M114" i="1" s="1"/>
  <c r="H114" i="1"/>
  <c r="I114" i="1" s="1"/>
  <c r="D114" i="1"/>
  <c r="C114" i="1"/>
  <c r="B114" i="1"/>
  <c r="G113" i="1"/>
  <c r="F113" i="1"/>
  <c r="L112" i="1"/>
  <c r="M112" i="1" s="1"/>
  <c r="N112" i="1" s="1"/>
  <c r="O112" i="1" s="1"/>
  <c r="H112" i="1"/>
  <c r="I112" i="1" s="1"/>
  <c r="J112" i="1" s="1"/>
  <c r="K112" i="1" s="1"/>
  <c r="D112" i="1"/>
  <c r="E112" i="1" s="1"/>
  <c r="C112" i="1"/>
  <c r="B112" i="1"/>
  <c r="L111" i="1"/>
  <c r="M111" i="1" s="1"/>
  <c r="N111" i="1" s="1"/>
  <c r="O111" i="1" s="1"/>
  <c r="H111" i="1"/>
  <c r="I111" i="1" s="1"/>
  <c r="J111" i="1" s="1"/>
  <c r="K111" i="1" s="1"/>
  <c r="D111" i="1"/>
  <c r="E111" i="1" s="1"/>
  <c r="C111" i="1"/>
  <c r="B111" i="1"/>
  <c r="L110" i="1"/>
  <c r="M110" i="1" s="1"/>
  <c r="N110" i="1" s="1"/>
  <c r="O110" i="1" s="1"/>
  <c r="H110" i="1"/>
  <c r="I110" i="1" s="1"/>
  <c r="J110" i="1" s="1"/>
  <c r="K110" i="1" s="1"/>
  <c r="D110" i="1"/>
  <c r="E110" i="1" s="1"/>
  <c r="C110" i="1"/>
  <c r="B110" i="1"/>
  <c r="L109" i="1"/>
  <c r="M109" i="1" s="1"/>
  <c r="N109" i="1" s="1"/>
  <c r="O109" i="1" s="1"/>
  <c r="H109" i="1"/>
  <c r="I109" i="1" s="1"/>
  <c r="J109" i="1" s="1"/>
  <c r="K109" i="1" s="1"/>
  <c r="D109" i="1"/>
  <c r="E109" i="1" s="1"/>
  <c r="C109" i="1"/>
  <c r="B109" i="1"/>
  <c r="L108" i="1"/>
  <c r="M108" i="1" s="1"/>
  <c r="N108" i="1" s="1"/>
  <c r="O108" i="1" s="1"/>
  <c r="H108" i="1"/>
  <c r="I108" i="1" s="1"/>
  <c r="J108" i="1" s="1"/>
  <c r="K108" i="1" s="1"/>
  <c r="D108" i="1"/>
  <c r="E108" i="1" s="1"/>
  <c r="C108" i="1"/>
  <c r="B108" i="1"/>
  <c r="L107" i="1"/>
  <c r="M107" i="1" s="1"/>
  <c r="N107" i="1" s="1"/>
  <c r="O107" i="1" s="1"/>
  <c r="H107" i="1"/>
  <c r="I107" i="1" s="1"/>
  <c r="J107" i="1" s="1"/>
  <c r="K107" i="1" s="1"/>
  <c r="D107" i="1"/>
  <c r="E107" i="1" s="1"/>
  <c r="C107" i="1"/>
  <c r="B107" i="1"/>
  <c r="L106" i="1"/>
  <c r="M106" i="1" s="1"/>
  <c r="N106" i="1" s="1"/>
  <c r="O106" i="1" s="1"/>
  <c r="H106" i="1"/>
  <c r="I106" i="1" s="1"/>
  <c r="J106" i="1" s="1"/>
  <c r="K106" i="1" s="1"/>
  <c r="D106" i="1"/>
  <c r="E106" i="1" s="1"/>
  <c r="C106" i="1"/>
  <c r="B106" i="1"/>
  <c r="L105" i="1"/>
  <c r="M105" i="1" s="1"/>
  <c r="H105" i="1"/>
  <c r="D105" i="1"/>
  <c r="E105" i="1" s="1"/>
  <c r="C105" i="1"/>
  <c r="B105" i="1"/>
  <c r="B96" i="1"/>
  <c r="B140" i="1" s="1"/>
  <c r="C140" i="1" s="1"/>
  <c r="O94" i="1"/>
  <c r="N94" i="1"/>
  <c r="M94" i="1"/>
  <c r="L94" i="1"/>
  <c r="K94" i="1"/>
  <c r="J94" i="1"/>
  <c r="I94" i="1"/>
  <c r="H94" i="1"/>
  <c r="G94" i="1"/>
  <c r="F94" i="1"/>
  <c r="E94" i="1"/>
  <c r="C94" i="1"/>
  <c r="O86" i="1"/>
  <c r="N86" i="1"/>
  <c r="N95" i="1" s="1"/>
  <c r="M86" i="1"/>
  <c r="L86" i="1"/>
  <c r="K86" i="1"/>
  <c r="J86" i="1"/>
  <c r="J95" i="1" s="1"/>
  <c r="I86" i="1"/>
  <c r="H86" i="1"/>
  <c r="B64" i="1" s="1"/>
  <c r="G86" i="1"/>
  <c r="F86" i="1"/>
  <c r="F95" i="1" s="1"/>
  <c r="E86" i="1"/>
  <c r="D86" i="1"/>
  <c r="D95" i="1" s="1"/>
  <c r="C86" i="1"/>
  <c r="P48" i="1"/>
  <c r="P50" i="1" s="1"/>
  <c r="P52" i="1" s="1"/>
  <c r="L48" i="1"/>
  <c r="L50" i="1" s="1"/>
  <c r="G48" i="1"/>
  <c r="G50" i="1" s="1"/>
  <c r="G52" i="1" s="1"/>
  <c r="G18" i="1"/>
  <c r="G16" i="1"/>
  <c r="P18" i="1"/>
  <c r="P16" i="1"/>
  <c r="L18" i="1"/>
  <c r="L16" i="1"/>
  <c r="C23" i="30"/>
  <c r="L52" i="1" l="1"/>
  <c r="L54" i="1" s="1"/>
  <c r="J10" i="2"/>
  <c r="J12" i="2"/>
  <c r="N11" i="2"/>
  <c r="N12" i="2"/>
  <c r="J11" i="2"/>
  <c r="N10" i="2"/>
  <c r="M13" i="2"/>
  <c r="M16" i="2" s="1"/>
  <c r="N14" i="2"/>
  <c r="D68" i="29"/>
  <c r="F68" i="29"/>
  <c r="N68" i="29"/>
  <c r="P68" i="29"/>
  <c r="D69" i="29"/>
  <c r="F69" i="29"/>
  <c r="N69" i="29"/>
  <c r="P69" i="29"/>
  <c r="D70" i="29"/>
  <c r="F70" i="29"/>
  <c r="N70" i="29"/>
  <c r="P70" i="29"/>
  <c r="D71" i="29"/>
  <c r="F71" i="29"/>
  <c r="N71" i="29"/>
  <c r="P71" i="29"/>
  <c r="P72" i="29"/>
  <c r="E68" i="29"/>
  <c r="O68" i="29"/>
  <c r="E69" i="29"/>
  <c r="O69" i="29"/>
  <c r="B60" i="29"/>
  <c r="F60" i="29"/>
  <c r="L60" i="29"/>
  <c r="P60" i="29"/>
  <c r="C60" i="29"/>
  <c r="G60" i="29"/>
  <c r="F74" i="29" s="1"/>
  <c r="M60" i="29"/>
  <c r="D60" i="29"/>
  <c r="H60" i="29"/>
  <c r="N60" i="29"/>
  <c r="R60" i="29"/>
  <c r="E70" i="29"/>
  <c r="O70" i="29"/>
  <c r="E71" i="29"/>
  <c r="O71" i="29"/>
  <c r="E72" i="29"/>
  <c r="I60" i="29"/>
  <c r="O72" i="29"/>
  <c r="S60" i="29"/>
  <c r="E73" i="29"/>
  <c r="O73" i="29"/>
  <c r="D74" i="29"/>
  <c r="F72" i="29"/>
  <c r="E60" i="29"/>
  <c r="E74" i="29" s="1"/>
  <c r="O60" i="29"/>
  <c r="O74" i="29" s="1"/>
  <c r="N72" i="29"/>
  <c r="D72" i="29"/>
  <c r="Q60" i="29"/>
  <c r="P74" i="29" s="1"/>
  <c r="O20" i="7"/>
  <c r="G26" i="7"/>
  <c r="F9" i="7"/>
  <c r="K9" i="7"/>
  <c r="K20" i="7" s="1"/>
  <c r="O22" i="7"/>
  <c r="O26" i="7" s="1"/>
  <c r="F25" i="7"/>
  <c r="G9" i="7"/>
  <c r="G20" i="7" s="1"/>
  <c r="W9" i="7"/>
  <c r="F10" i="7"/>
  <c r="F14" i="7"/>
  <c r="F18" i="7"/>
  <c r="F22" i="7"/>
  <c r="W25" i="7"/>
  <c r="E26" i="7"/>
  <c r="S9" i="7"/>
  <c r="W10" i="7"/>
  <c r="S13" i="7"/>
  <c r="W14" i="7"/>
  <c r="S17" i="7"/>
  <c r="W18" i="7"/>
  <c r="N20" i="7"/>
  <c r="W22" i="7"/>
  <c r="W26" i="7" s="1"/>
  <c r="S22" i="7"/>
  <c r="S26" i="7" s="1"/>
  <c r="J14" i="2"/>
  <c r="J15" i="2" s="1"/>
  <c r="T13" i="2"/>
  <c r="T16" i="2" s="1"/>
  <c r="T18" i="2" s="1"/>
  <c r="S13" i="2"/>
  <c r="S16" i="2" s="1"/>
  <c r="G54" i="1"/>
  <c r="P54" i="1"/>
  <c r="D121" i="1"/>
  <c r="M121" i="1"/>
  <c r="H113" i="1"/>
  <c r="E114" i="1"/>
  <c r="E121" i="1" s="1"/>
  <c r="B97" i="1"/>
  <c r="C113" i="1"/>
  <c r="P19" i="1"/>
  <c r="L121" i="1"/>
  <c r="L19" i="1"/>
  <c r="P17" i="2" s="1"/>
  <c r="G19" i="1"/>
  <c r="C95" i="1"/>
  <c r="H95" i="1"/>
  <c r="L95" i="1"/>
  <c r="J96" i="1"/>
  <c r="J140" i="1" s="1"/>
  <c r="J141" i="1" s="1"/>
  <c r="N96" i="1"/>
  <c r="M140" i="1" s="1"/>
  <c r="M141" i="1" s="1"/>
  <c r="L113" i="1"/>
  <c r="C121" i="1"/>
  <c r="J123" i="1"/>
  <c r="N123" i="1"/>
  <c r="I95" i="1"/>
  <c r="M95" i="1"/>
  <c r="M113" i="1"/>
  <c r="M122" i="1" s="1"/>
  <c r="B65" i="1"/>
  <c r="F122" i="1"/>
  <c r="B141" i="1"/>
  <c r="G95" i="1"/>
  <c r="K95" i="1"/>
  <c r="O95" i="1"/>
  <c r="E96" i="1"/>
  <c r="E140" i="1" s="1"/>
  <c r="E141" i="1" s="1"/>
  <c r="I113" i="1"/>
  <c r="H121" i="1"/>
  <c r="G122" i="1"/>
  <c r="E123" i="1"/>
  <c r="E95" i="1"/>
  <c r="D113" i="1"/>
  <c r="E113" i="1"/>
  <c r="B122" i="1"/>
  <c r="I121" i="1"/>
  <c r="C141" i="1"/>
  <c r="N105" i="1"/>
  <c r="J114" i="1"/>
  <c r="N114" i="1"/>
  <c r="L122" i="1" l="1"/>
  <c r="L21" i="1"/>
  <c r="L23" i="1" s="1"/>
  <c r="P21" i="1"/>
  <c r="P23" i="1" s="1"/>
  <c r="G21" i="1"/>
  <c r="G23" i="1" s="1"/>
  <c r="N74" i="29"/>
  <c r="S20" i="7"/>
  <c r="F20" i="7"/>
  <c r="F26" i="7"/>
  <c r="W20" i="7"/>
  <c r="D122" i="1"/>
  <c r="N97" i="1"/>
  <c r="C122" i="1"/>
  <c r="H122" i="1"/>
  <c r="I122" i="1"/>
  <c r="J113" i="1"/>
  <c r="J97" i="1"/>
  <c r="E122" i="1"/>
  <c r="E124" i="1" s="1"/>
  <c r="E97" i="1"/>
  <c r="N121" i="1"/>
  <c r="O114" i="1"/>
  <c r="O121" i="1" s="1"/>
  <c r="J121" i="1"/>
  <c r="K114" i="1"/>
  <c r="K121" i="1" s="1"/>
  <c r="N113" i="1"/>
  <c r="O105" i="1"/>
  <c r="O113" i="1" s="1"/>
  <c r="H45" i="26"/>
  <c r="H40" i="26"/>
  <c r="H37" i="26"/>
  <c r="H33" i="26"/>
  <c r="K113" i="1" l="1"/>
  <c r="K122" i="1" s="1"/>
  <c r="J122" i="1"/>
  <c r="J124" i="1" s="1"/>
  <c r="O122" i="1"/>
  <c r="N122" i="1"/>
  <c r="N124" i="1" s="1"/>
  <c r="I23" i="1" l="1"/>
  <c r="E11" i="2" l="1"/>
  <c r="E17" i="2"/>
  <c r="F11" i="2"/>
  <c r="E12" i="2"/>
  <c r="F12" i="2"/>
  <c r="D23" i="30" l="1"/>
  <c r="D24" i="30" l="1"/>
  <c r="E23" i="30"/>
  <c r="F23" i="30" s="1"/>
  <c r="C24" i="30"/>
  <c r="E24" i="30" l="1"/>
  <c r="F24" i="30" s="1"/>
  <c r="C13" i="2" l="1"/>
  <c r="C15" i="2" l="1"/>
  <c r="Q48" i="1" l="1"/>
  <c r="Q50" i="1" s="1"/>
  <c r="Q52" i="1" s="1"/>
  <c r="O48" i="1"/>
  <c r="O50" i="1" s="1"/>
  <c r="O52" i="1" s="1"/>
  <c r="N48" i="1"/>
  <c r="N50" i="1" s="1"/>
  <c r="N52" i="1" s="1"/>
  <c r="I48" i="1"/>
  <c r="I50" i="1" s="1"/>
  <c r="I52" i="1" s="1"/>
  <c r="H48" i="1"/>
  <c r="H50" i="1" s="1"/>
  <c r="H52" i="1" s="1"/>
  <c r="F48" i="1"/>
  <c r="F50" i="1" s="1"/>
  <c r="F52" i="1" s="1"/>
  <c r="C48" i="1"/>
  <c r="C50" i="1" s="1"/>
  <c r="M48" i="1"/>
  <c r="M50" i="1" s="1"/>
  <c r="K48" i="1"/>
  <c r="K50" i="1" s="1"/>
  <c r="J48" i="1"/>
  <c r="E48" i="1"/>
  <c r="E50" i="1" s="1"/>
  <c r="D48" i="1"/>
  <c r="C13" i="30" s="1"/>
  <c r="B48" i="1"/>
  <c r="B50" i="1" s="1"/>
  <c r="M18" i="1"/>
  <c r="K18" i="1"/>
  <c r="M16" i="1"/>
  <c r="K16" i="1"/>
  <c r="J18" i="1"/>
  <c r="D31" i="1" s="1"/>
  <c r="J16" i="1"/>
  <c r="B31" i="1" s="1"/>
  <c r="E18" i="1"/>
  <c r="C18" i="1"/>
  <c r="E16" i="1"/>
  <c r="C16" i="1"/>
  <c r="P13" i="2"/>
  <c r="L13" i="2"/>
  <c r="I13" i="2"/>
  <c r="D13" i="2"/>
  <c r="F18" i="1"/>
  <c r="F16" i="1"/>
  <c r="Q16" i="1"/>
  <c r="Q18" i="1"/>
  <c r="O16" i="1"/>
  <c r="O18" i="1"/>
  <c r="N16" i="1"/>
  <c r="N18" i="1"/>
  <c r="I18" i="1"/>
  <c r="H16" i="1"/>
  <c r="H18" i="1"/>
  <c r="D16" i="1"/>
  <c r="D18" i="1"/>
  <c r="C16" i="2" s="1"/>
  <c r="C18" i="2" s="1"/>
  <c r="B16" i="1"/>
  <c r="B18" i="1"/>
  <c r="C34" i="22"/>
  <c r="D34" i="22"/>
  <c r="B52" i="1" l="1"/>
  <c r="E52" i="1"/>
  <c r="K52" i="1"/>
  <c r="K54" i="1" s="1"/>
  <c r="M52" i="1"/>
  <c r="M54" i="1" s="1"/>
  <c r="E31" i="1"/>
  <c r="G31" i="1" s="1"/>
  <c r="B123" i="1"/>
  <c r="B124" i="1" s="1"/>
  <c r="C52" i="1"/>
  <c r="K123" i="1"/>
  <c r="K124" i="1" s="1"/>
  <c r="K96" i="1"/>
  <c r="G123" i="1"/>
  <c r="G124" i="1" s="1"/>
  <c r="G96" i="1"/>
  <c r="C123" i="1"/>
  <c r="C124" i="1" s="1"/>
  <c r="C96" i="1"/>
  <c r="C97" i="1" s="1"/>
  <c r="L123" i="1"/>
  <c r="L124" i="1" s="1"/>
  <c r="L96" i="1"/>
  <c r="D15" i="2"/>
  <c r="D16" i="2" s="1"/>
  <c r="D123" i="1"/>
  <c r="D124" i="1" s="1"/>
  <c r="D96" i="1"/>
  <c r="M123" i="1"/>
  <c r="M124" i="1" s="1"/>
  <c r="M96" i="1"/>
  <c r="M97" i="1" s="1"/>
  <c r="I123" i="1"/>
  <c r="I124" i="1" s="1"/>
  <c r="I96" i="1"/>
  <c r="F123" i="1"/>
  <c r="F124" i="1" s="1"/>
  <c r="F96" i="1"/>
  <c r="O123" i="1"/>
  <c r="O124" i="1" s="1"/>
  <c r="O96" i="1"/>
  <c r="C14" i="30"/>
  <c r="C16" i="30" s="1"/>
  <c r="C25" i="30" s="1"/>
  <c r="D50" i="1"/>
  <c r="D13" i="30"/>
  <c r="J50" i="1"/>
  <c r="E14" i="2"/>
  <c r="B15" i="2"/>
  <c r="E15" i="2" s="1"/>
  <c r="H13" i="2"/>
  <c r="H16" i="2" s="1"/>
  <c r="H18" i="2" s="1"/>
  <c r="E10" i="2"/>
  <c r="E13" i="2" s="1"/>
  <c r="B13" i="2"/>
  <c r="I16" i="2"/>
  <c r="E19" i="1"/>
  <c r="F19" i="1"/>
  <c r="F21" i="1" s="1"/>
  <c r="N15" i="2"/>
  <c r="H19" i="1"/>
  <c r="H21" i="1" s="1"/>
  <c r="N19" i="1"/>
  <c r="O19" i="1"/>
  <c r="Q19" i="1"/>
  <c r="Q21" i="1" s="1"/>
  <c r="N54" i="1"/>
  <c r="F10" i="2"/>
  <c r="F13" i="2" s="1"/>
  <c r="Q13" i="2"/>
  <c r="N13" i="2"/>
  <c r="K19" i="1"/>
  <c r="M17" i="2" s="1"/>
  <c r="H54" i="1"/>
  <c r="I54" i="1"/>
  <c r="C19" i="1"/>
  <c r="C21" i="1" s="1"/>
  <c r="Q15" i="2"/>
  <c r="P16" i="2"/>
  <c r="P18" i="2" s="1"/>
  <c r="Q54" i="1"/>
  <c r="B19" i="1"/>
  <c r="F14" i="2"/>
  <c r="D19" i="1"/>
  <c r="D21" i="1" s="1"/>
  <c r="J19" i="1"/>
  <c r="M19" i="1"/>
  <c r="S17" i="2" s="1"/>
  <c r="S18" i="2" s="1"/>
  <c r="O54" i="1"/>
  <c r="B36" i="1" l="1"/>
  <c r="E36" i="1" s="1"/>
  <c r="B21" i="1"/>
  <c r="B23" i="1" s="1"/>
  <c r="D17" i="2"/>
  <c r="F17" i="2" s="1"/>
  <c r="J52" i="1"/>
  <c r="J54" i="1" s="1"/>
  <c r="D52" i="1"/>
  <c r="D54" i="1" s="1"/>
  <c r="N17" i="2"/>
  <c r="M18" i="2"/>
  <c r="I17" i="2"/>
  <c r="J17" i="2" s="1"/>
  <c r="B67" i="1"/>
  <c r="B69" i="1" s="1"/>
  <c r="O21" i="1"/>
  <c r="O23" i="1" s="1"/>
  <c r="N21" i="1"/>
  <c r="N23" i="1" s="1"/>
  <c r="J21" i="1"/>
  <c r="J23" i="1" s="1"/>
  <c r="K21" i="1"/>
  <c r="K23" i="1" s="1"/>
  <c r="M21" i="1"/>
  <c r="M23" i="1" s="1"/>
  <c r="L140" i="1"/>
  <c r="L141" i="1" s="1"/>
  <c r="L97" i="1"/>
  <c r="G140" i="1"/>
  <c r="G97" i="1"/>
  <c r="H140" i="1"/>
  <c r="H141" i="1" s="1"/>
  <c r="H96" i="1"/>
  <c r="H97" i="1" s="1"/>
  <c r="H123" i="1"/>
  <c r="H124" i="1" s="1"/>
  <c r="O140" i="1"/>
  <c r="O141" i="1" s="1"/>
  <c r="N140" i="1"/>
  <c r="N141" i="1" s="1"/>
  <c r="O97" i="1"/>
  <c r="I140" i="1"/>
  <c r="I141" i="1" s="1"/>
  <c r="I97" i="1"/>
  <c r="D140" i="1"/>
  <c r="D141" i="1" s="1"/>
  <c r="D97" i="1"/>
  <c r="K140" i="1"/>
  <c r="K141" i="1" s="1"/>
  <c r="K97" i="1"/>
  <c r="F140" i="1"/>
  <c r="F141" i="1" s="1"/>
  <c r="F97" i="1"/>
  <c r="B16" i="2"/>
  <c r="B18" i="2" s="1"/>
  <c r="F15" i="2"/>
  <c r="F16" i="2" s="1"/>
  <c r="D14" i="30"/>
  <c r="D16" i="30" s="1"/>
  <c r="D25" i="30" s="1"/>
  <c r="E13" i="30"/>
  <c r="F13" i="30" s="1"/>
  <c r="J13" i="2"/>
  <c r="J16" i="2" s="1"/>
  <c r="Q23" i="1"/>
  <c r="H23" i="1"/>
  <c r="F23" i="1"/>
  <c r="N16" i="2"/>
  <c r="L16" i="2"/>
  <c r="L18" i="2" s="1"/>
  <c r="C23" i="1"/>
  <c r="E16" i="2"/>
  <c r="E18" i="2" s="1"/>
  <c r="B54" i="1"/>
  <c r="E54" i="1"/>
  <c r="Q16" i="2"/>
  <c r="Q18" i="2" s="1"/>
  <c r="D23" i="1"/>
  <c r="C54" i="1"/>
  <c r="F54" i="1"/>
  <c r="F18" i="2" l="1"/>
  <c r="D18" i="2"/>
  <c r="E21" i="1"/>
  <c r="E23" i="1" s="1"/>
  <c r="J18" i="2"/>
  <c r="I18" i="2"/>
  <c r="N18" i="2"/>
  <c r="E14" i="30"/>
  <c r="F14" i="30" s="1"/>
  <c r="E16" i="30" l="1"/>
  <c r="F16" i="30" s="1"/>
  <c r="E25" i="30" l="1"/>
  <c r="F25" i="30" s="1"/>
</calcChain>
</file>

<file path=xl/comments1.xml><?xml version="1.0" encoding="utf-8"?>
<comments xmlns="http://schemas.openxmlformats.org/spreadsheetml/2006/main">
  <authors>
    <author>nguyenc</author>
    <author>George Little</author>
  </authors>
  <commentList>
    <comment ref="G8" authorId="0">
      <text>
        <r>
          <rPr>
            <b/>
            <sz val="8"/>
            <color indexed="81"/>
            <rFont val="Tahoma"/>
            <family val="2"/>
          </rPr>
          <t>nguyenc:</t>
        </r>
        <r>
          <rPr>
            <sz val="8"/>
            <color indexed="81"/>
            <rFont val="Tahoma"/>
            <family val="2"/>
          </rPr>
          <t xml:space="preserve">
contains the savings to be achieved amounts as well</t>
        </r>
      </text>
    </comment>
    <comment ref="A62" authorId="1">
      <text>
        <r>
          <rPr>
            <b/>
            <sz val="8"/>
            <color indexed="81"/>
            <rFont val="Tahoma"/>
            <family val="2"/>
          </rPr>
          <t>George Little:</t>
        </r>
        <r>
          <rPr>
            <sz val="8"/>
            <color indexed="81"/>
            <rFont val="Tahoma"/>
            <family val="2"/>
          </rPr>
          <t xml:space="preserve">
Sums have been removed from this row</t>
        </r>
      </text>
    </comment>
    <comment ref="D108" authorId="0">
      <text>
        <r>
          <rPr>
            <b/>
            <sz val="8"/>
            <color indexed="81"/>
            <rFont val="Tahoma"/>
            <family val="2"/>
          </rPr>
          <t>nguyenc:</t>
        </r>
        <r>
          <rPr>
            <sz val="8"/>
            <color indexed="81"/>
            <rFont val="Tahoma"/>
            <family val="2"/>
          </rPr>
          <t xml:space="preserve">
This is due to rounding.  Check is in BDTOP tab to the right (columns)</t>
        </r>
      </text>
    </comment>
  </commentList>
</comments>
</file>

<file path=xl/sharedStrings.xml><?xml version="1.0" encoding="utf-8"?>
<sst xmlns="http://schemas.openxmlformats.org/spreadsheetml/2006/main" count="1577" uniqueCount="529">
  <si>
    <t>AUTHORISED LIMIT FOR EXTERNAL DEBT - LLDC</t>
  </si>
  <si>
    <t>OPERATIONAL BOUNDARY FOR EXTERNAL DEBT  - LLDC</t>
  </si>
  <si>
    <t>This includes a transitional adjustment which reduces the previous estimate for 2011/12 by £271k.  These estimates include adjustments for Skyline House and 2GVP when current leases finish.</t>
  </si>
  <si>
    <t>Firelink/Airwave</t>
  </si>
  <si>
    <t xml:space="preserve"> The profile of spend has been revised because of the delays on the National FireControl project.</t>
  </si>
  <si>
    <t>FireControl</t>
  </si>
  <si>
    <t>The profile of spend has been revised because of the delays on this national FireControl project.</t>
  </si>
  <si>
    <t>Increase in Employer's National Insurance Contributions</t>
  </si>
  <si>
    <t>This additional pressure is a revised forecast based on the increase to employer's NI contributions of 1 percent from April 2011. This has been partially offset by the level at which people start to pay NICs being increased by £570.</t>
  </si>
  <si>
    <t>Sustained increase in clearing backlogs of orders by water companies.</t>
  </si>
  <si>
    <t>The Water Office has been working with water undertakers (especially Thames Water) in clearing backlogs. This has led to overspends in the last two years. Whilst good progress has been made to date (especially in the 2009/10 financial year) Thames Water still have significant work to do.</t>
  </si>
  <si>
    <t>Change in Growth from Increased Data Storage Capacity (FEP 1484)</t>
  </si>
  <si>
    <t>These are the revenue costs associated with the project to implement a secondary data storage solution.</t>
  </si>
  <si>
    <t>Updated Forecast since June Budget Update – Savings</t>
  </si>
  <si>
    <t>Insurance Company Income</t>
  </si>
  <si>
    <t>London Safety Plan 4</t>
  </si>
  <si>
    <t>This figure is an exemplification.  It relates to further alternate crewing of some specialist appliances which might be introduced in 2011/12.</t>
  </si>
  <si>
    <t>It is currently anticipated that the ongoing requirement to achieve budget reductions will put further pressure on the redundancy budget.  It was previously planned that the redundancy budget would reduce by £1m in 2011/12.  This assumption has been maintained in this latest forecast on the basis that it would be possible to apply reserves to meet an additional redundancy costs as set out in the Budget Guidance.</t>
  </si>
  <si>
    <t>Change in Savings / Growth Items from 2010/11 Budget Report</t>
  </si>
  <si>
    <t>Additional savings following implementation of the bulk media project, offset by one year only savings on trainers added back to the base.</t>
  </si>
  <si>
    <t>Change in Savings / Growth Items from 2009/10 Budget Report</t>
  </si>
  <si>
    <t>Additional savings following implementation of projects including the introduction of mobile working technology.</t>
  </si>
  <si>
    <t>Capital Financing Costs</t>
  </si>
  <si>
    <t>This estimate takes account of the 2009/10 outturn position on the capital programme and the latest estimates of the programme going forward.</t>
  </si>
  <si>
    <t>Total savings identified and reported in June Budget Update and MTFS Report and since updated.</t>
  </si>
  <si>
    <t>Net unavoidable pressures and savings identified reported in June Budget Update and MTFS Report and since updated.</t>
  </si>
  <si>
    <t>Total Unavoidable Pressures Identified</t>
  </si>
  <si>
    <t>Total Savings identified</t>
  </si>
  <si>
    <t>9.769</t>
  </si>
  <si>
    <t>22.664</t>
  </si>
  <si>
    <t>428.400</t>
  </si>
  <si>
    <t>416.900</t>
  </si>
  <si>
    <t>405.000</t>
  </si>
  <si>
    <t>393.600</t>
  </si>
  <si>
    <t>Net Savings Identified to Meet Mayors -5% Target</t>
  </si>
  <si>
    <t>2010/11 Growth Proposals</t>
  </si>
  <si>
    <t>Ref</t>
  </si>
  <si>
    <t>Description</t>
  </si>
  <si>
    <t>Staff</t>
  </si>
  <si>
    <t>Impact</t>
  </si>
  <si>
    <t>G01</t>
  </si>
  <si>
    <t xml:space="preserve">Smoke alarms </t>
  </si>
  <si>
    <t>No</t>
  </si>
  <si>
    <t>TBA</t>
  </si>
  <si>
    <t>G02</t>
  </si>
  <si>
    <t xml:space="preserve">Resourcing the Future Options for Training project </t>
  </si>
  <si>
    <t xml:space="preserve">The Authority's current training facilities are no longer suitable to support the full range, complexity and volume of the Authority's training requirements. Officers were instructed by Members to develop options for the future provision of training. This growth bid for Training and Development department will provide the necessary resources to fund the next stages of the project. </t>
  </si>
  <si>
    <t>Total for Growth Proposals greater than £125k</t>
  </si>
  <si>
    <t>G03</t>
  </si>
  <si>
    <t xml:space="preserve">Desktop Devices </t>
  </si>
  <si>
    <t xml:space="preserve">There have been significant additions to the number of deployed end user computers with over 600 new devices deployed to the Desktop environment since the last budget was set. </t>
  </si>
  <si>
    <t>G04</t>
  </si>
  <si>
    <t xml:space="preserve">Additional Application Servers </t>
  </si>
  <si>
    <t>The growth in applications and services provided (CSS, SharePoint, IMS, Gazetteer, FireLink, Operational Risk Data, PRDS) means that the number of servers to support this activity has grown - Information Technology budget.</t>
  </si>
  <si>
    <t>G05</t>
  </si>
  <si>
    <t xml:space="preserve">DMZ Enhancements </t>
  </si>
  <si>
    <t>This service looks after our internet email remote access and interaction with customers and other remote users.</t>
  </si>
  <si>
    <t>This is not currently part of our critical infrastructure but may need to be in order to provide the level of service by the Information Technology department that will be expected of an internet based provision.</t>
  </si>
  <si>
    <t>G06</t>
  </si>
  <si>
    <t xml:space="preserve">Volunteering </t>
  </si>
  <si>
    <t xml:space="preserve">To run a number of pilot schemes into the use of volunteers in the Brigade - Community Safety budget. </t>
  </si>
  <si>
    <t>G07</t>
  </si>
  <si>
    <t xml:space="preserve">Child Care provision </t>
  </si>
  <si>
    <t>HR completed a review of the current scheme and found that it had a very low take up because it was highly complex, intrusive, and worth very little to the individual. That review also concluded that without additional funding there was little of value that could be done with the existing scheme to make it more attractive and remain within budget.</t>
  </si>
  <si>
    <t>Total Growth Proposals less than £125k</t>
  </si>
  <si>
    <t xml:space="preserve">Total for Growth Proposals </t>
  </si>
  <si>
    <t>In 2009/10, the budget for smoke alarms has been supplemented by the Fire Prevention Grant (FEP 855).  This grant will not be available in 2010/11.The additional £150k for Community Safety department would fund about 23,000 standard alarms and about 60 specialist alarms. Funding requirements from 2011-12 &amp; 2012-13 to be confirmed in light of HFSV targets</t>
  </si>
  <si>
    <t>November Submission</t>
  </si>
  <si>
    <t>Variance Proposed (Nov) vs Mayor's Approved</t>
  </si>
  <si>
    <t>Variance Forecast Nov vs Mayor's Approved</t>
  </si>
  <si>
    <t>Columns in green to be completed for November submission</t>
  </si>
  <si>
    <t>LFEPA</t>
  </si>
  <si>
    <t>2011-12</t>
  </si>
  <si>
    <t>£m</t>
  </si>
  <si>
    <t>Changes due to:</t>
  </si>
  <si>
    <t>Inflation</t>
  </si>
  <si>
    <t>New initiatives and service improvements</t>
  </si>
  <si>
    <t>Service analysis</t>
  </si>
  <si>
    <t>2010-11</t>
  </si>
  <si>
    <t>2012-13</t>
  </si>
  <si>
    <t>Specific grants</t>
  </si>
  <si>
    <t>Net revenue expenditure</t>
  </si>
  <si>
    <t>AUTHORISED LIMIT</t>
  </si>
  <si>
    <t xml:space="preserve">OPERATIONAL BOUNDARY </t>
  </si>
  <si>
    <t>Borrowing</t>
  </si>
  <si>
    <t>Long term liabilities</t>
  </si>
  <si>
    <t>TOTAL</t>
  </si>
  <si>
    <t>AUTHORISED LIMIT FOR EXTERNAL DEBT - LFEPA</t>
  </si>
  <si>
    <t>OPERATIONAL BOUNDARY FOR EXTERNAL DEBT  - LFEPA</t>
  </si>
  <si>
    <t>AUTHORISED LIMIT FOR EXTERNAL DEBT - TfL (Corporation)*</t>
  </si>
  <si>
    <t>OPERATIONAL BOUNDARY FOR EXTERNAL DEBT  - TfL  Corporation)*</t>
  </si>
  <si>
    <t>AUTHORISED LIMIT FOR EXTERNAL DEBT - GLA</t>
  </si>
  <si>
    <t>OPERATIONAL BOUNDARY FOR EXTERNAL DEBT - GLA</t>
  </si>
  <si>
    <t>AUTHORISED LIMIT FOR EXTERNAL DEBT - GLA GROUP</t>
  </si>
  <si>
    <t>* TfL Subsidiary companies not directly covered by prudential borrowing regime</t>
  </si>
  <si>
    <t>AUTHORISED  LIMIT</t>
  </si>
  <si>
    <t>OPERATIONAL BOUNDARY</t>
  </si>
  <si>
    <t>TFL</t>
  </si>
  <si>
    <t>GLA</t>
  </si>
  <si>
    <t>GLA GROUP</t>
  </si>
  <si>
    <t>Outturn</t>
  </si>
  <si>
    <t>Subjective analysis</t>
  </si>
  <si>
    <t>Central contingency against inflation</t>
  </si>
  <si>
    <t>Total revenue expenditure</t>
  </si>
  <si>
    <t>Savings and efficiencies</t>
  </si>
  <si>
    <t>Total savings and efficiencies</t>
  </si>
  <si>
    <t>Forecast Outturn</t>
  </si>
  <si>
    <t>Total Funding</t>
  </si>
  <si>
    <t>Total Projects</t>
  </si>
  <si>
    <t>Funding:</t>
  </si>
  <si>
    <t xml:space="preserve">Reducible Costs </t>
  </si>
  <si>
    <t>Percentage</t>
  </si>
  <si>
    <t>Target</t>
  </si>
  <si>
    <t>As at 30 June 2010</t>
  </si>
  <si>
    <t>As at 31 March 2011</t>
  </si>
  <si>
    <t xml:space="preserve">Current Budget </t>
  </si>
  <si>
    <t>Expenditure and Commitments</t>
  </si>
  <si>
    <t>Variance</t>
  </si>
  <si>
    <t>Variance %</t>
  </si>
  <si>
    <t>Annual Budget</t>
  </si>
  <si>
    <t>Outturn Variance</t>
  </si>
  <si>
    <t>As a % of Annual Budget</t>
  </si>
  <si>
    <t>Outturn Variance P2</t>
  </si>
  <si>
    <t>Movement between variance figures</t>
  </si>
  <si>
    <t>£</t>
  </si>
  <si>
    <t>Operational Firefighters</t>
  </si>
  <si>
    <t>Trainee Firefighters</t>
  </si>
  <si>
    <t>Non-Operational Firefighters</t>
  </si>
  <si>
    <t>Control Staff</t>
  </si>
  <si>
    <t>FRS Staff</t>
  </si>
  <si>
    <t>STAFF COSTS</t>
  </si>
  <si>
    <t>Other Pensions Payment</t>
  </si>
  <si>
    <t xml:space="preserve">Severance  </t>
  </si>
  <si>
    <t>Training &amp; Conferences</t>
  </si>
  <si>
    <t>Recruitment</t>
  </si>
  <si>
    <t>Compensation</t>
  </si>
  <si>
    <t xml:space="preserve">Medical &amp; Welfare Expense </t>
  </si>
  <si>
    <t>STAFF RELATED</t>
  </si>
  <si>
    <t>Building Maintenance</t>
  </si>
  <si>
    <t>Security</t>
  </si>
  <si>
    <t>Energy Costs</t>
  </si>
  <si>
    <t>Rents</t>
  </si>
  <si>
    <t>Property Rates</t>
  </si>
  <si>
    <t>Water Services</t>
  </si>
  <si>
    <t>Fixtures &amp; Fittings</t>
  </si>
  <si>
    <t>Premises Insurance</t>
  </si>
  <si>
    <t>Other Property Services</t>
  </si>
  <si>
    <t>PREMISES</t>
  </si>
  <si>
    <t>Running Costs</t>
  </si>
  <si>
    <t>Unitary Payment</t>
  </si>
  <si>
    <t>Passthroughs</t>
  </si>
  <si>
    <t xml:space="preserve">Contract Hire &amp; Operating Leases </t>
  </si>
  <si>
    <t>Travel</t>
  </si>
  <si>
    <t>TRANSPORT</t>
  </si>
  <si>
    <t>Hydrants</t>
  </si>
  <si>
    <t>Operational Equipment</t>
  </si>
  <si>
    <t>Smoke Alarms</t>
  </si>
  <si>
    <t>Equipment. Furniture &amp; Materials</t>
  </si>
  <si>
    <t>Operational Equipment - PFI</t>
  </si>
  <si>
    <t>Catering</t>
  </si>
  <si>
    <t>Clothing &amp; Laundry</t>
  </si>
  <si>
    <t>General Office Expenses</t>
  </si>
  <si>
    <t>Professional Services</t>
  </si>
  <si>
    <t>Postal Services</t>
  </si>
  <si>
    <t>Telecommunications &amp; Radio</t>
  </si>
  <si>
    <t>Computing</t>
  </si>
  <si>
    <t>Staff Reimbursements</t>
  </si>
  <si>
    <t>Grants and Subscriptions</t>
  </si>
  <si>
    <t>Advertising</t>
  </si>
  <si>
    <t>Other</t>
  </si>
  <si>
    <t>SUPPLIES &amp; SERVICES</t>
  </si>
  <si>
    <t>Audit &amp; Bank Charges</t>
  </si>
  <si>
    <t>THIRD PARTY PAYMENTS &amp; MISC</t>
  </si>
  <si>
    <t>External Interest</t>
  </si>
  <si>
    <t xml:space="preserve">EXTERNAL FINANCING COSTS </t>
  </si>
  <si>
    <t>Grants</t>
  </si>
  <si>
    <t>Insurance Companies</t>
  </si>
  <si>
    <t>Customer &amp; Client Receipts</t>
  </si>
  <si>
    <t>Interest</t>
  </si>
  <si>
    <t>INCOME</t>
  </si>
  <si>
    <t>Less than 3% or not material</t>
  </si>
  <si>
    <t>Employee Related Insurance</t>
  </si>
  <si>
    <t>Scientific Testing</t>
  </si>
  <si>
    <t>Grounds Maintenance</t>
  </si>
  <si>
    <t>Cleaning and Domestic Supplies</t>
  </si>
  <si>
    <t>Capitalised Premises Costs</t>
  </si>
  <si>
    <t>Purchase/Maintenance</t>
  </si>
  <si>
    <t>Capitalised Transport Costs</t>
  </si>
  <si>
    <t>Other Insurance</t>
  </si>
  <si>
    <t>Other Agencies</t>
  </si>
  <si>
    <t>Other Local Authorities</t>
  </si>
  <si>
    <t>Debt Repayment</t>
  </si>
  <si>
    <t>Bad Debts</t>
  </si>
  <si>
    <t>Firefighter Pension Scheme</t>
  </si>
  <si>
    <t>Test Total</t>
  </si>
  <si>
    <t>Budgets to be allocated</t>
  </si>
  <si>
    <t>Contributions from Reserves</t>
  </si>
  <si>
    <t>PFI Grant Variance for Future Years</t>
  </si>
  <si>
    <t>AUTHORITY TOTAL</t>
  </si>
  <si>
    <t>BDTOP/Forecast Outturn Total</t>
  </si>
  <si>
    <t>Check</t>
  </si>
  <si>
    <t>Firefighters' Pension</t>
  </si>
  <si>
    <t>PFI</t>
  </si>
  <si>
    <t xml:space="preserve">Maintenance &amp; Minor Works </t>
  </si>
  <si>
    <t>Sustainability</t>
  </si>
  <si>
    <t>London Resilience</t>
  </si>
  <si>
    <t>General</t>
  </si>
  <si>
    <t>Total</t>
  </si>
  <si>
    <t>Opening Balance at 31/03/10</t>
  </si>
  <si>
    <t>Revenue Contribution to Capital</t>
  </si>
  <si>
    <t>Anticipated Balance at</t>
  </si>
  <si>
    <t>PFI Reserve</t>
  </si>
  <si>
    <t>Capitalised Staff Charges</t>
  </si>
  <si>
    <t>As at 31 March 2010</t>
  </si>
  <si>
    <t xml:space="preserve">Annual Budget </t>
  </si>
  <si>
    <t>Outturn at Q4</t>
  </si>
  <si>
    <t>Annual Variance</t>
  </si>
  <si>
    <t>Capitalised Staff Costs</t>
  </si>
  <si>
    <t>Authority-wide service expenditure</t>
  </si>
  <si>
    <t xml:space="preserve"> 2009/2010 Base Budget</t>
  </si>
  <si>
    <t>Approved Growth/ Savings</t>
  </si>
  <si>
    <t>Revised 2010/11 Base Budget</t>
  </si>
  <si>
    <t>MTFS Items</t>
  </si>
  <si>
    <t>2010/11 Budget</t>
  </si>
  <si>
    <t>Total Savings</t>
  </si>
  <si>
    <t xml:space="preserve">Proposals </t>
  </si>
  <si>
    <t>Total Growth</t>
  </si>
  <si>
    <t>Proposed 2010/2011 Base Budget</t>
  </si>
  <si>
    <t>Notes</t>
  </si>
  <si>
    <t>Operational Staff</t>
  </si>
  <si>
    <t>Non-Operational Staff</t>
  </si>
  <si>
    <t>Fire &amp; Rescue Staff</t>
  </si>
  <si>
    <t>Total Staff</t>
  </si>
  <si>
    <t>Other Pension Payments</t>
  </si>
  <si>
    <t>Severance Payments</t>
  </si>
  <si>
    <t>Training Expenses</t>
  </si>
  <si>
    <t>Medical &amp; Welfare Expenses</t>
  </si>
  <si>
    <t>Employee Capitalised Costs</t>
  </si>
  <si>
    <t>Total Staff Related</t>
  </si>
  <si>
    <t>Grounds</t>
  </si>
  <si>
    <t>Water Rates</t>
  </si>
  <si>
    <t>Cleaning &amp; Domestic Supplies</t>
  </si>
  <si>
    <t>Insurances</t>
  </si>
  <si>
    <t>Total Premises</t>
  </si>
  <si>
    <t>Vehicle Insurance</t>
  </si>
  <si>
    <t>Repairs/Pfi Passthroughs</t>
  </si>
  <si>
    <t>Contract Hire &amp; Operating Lease</t>
  </si>
  <si>
    <t>Total Transport</t>
  </si>
  <si>
    <t>Operational Equipment - Pfi</t>
  </si>
  <si>
    <t>Smoke Detectors</t>
  </si>
  <si>
    <t>Other Equipment, Furniture &amp; Materials</t>
  </si>
  <si>
    <t>Expenses</t>
  </si>
  <si>
    <t>Grants &amp; Subscriptions</t>
  </si>
  <si>
    <t>Other supplies and services</t>
  </si>
  <si>
    <t>Total Supplies &amp; Services</t>
  </si>
  <si>
    <t>Total Third Party Payments</t>
  </si>
  <si>
    <t>Savings To Be Achieved</t>
  </si>
  <si>
    <t>Provision For Debt Repayment</t>
  </si>
  <si>
    <t>Interest element on unitary payment</t>
  </si>
  <si>
    <t>Loan repayment element on unitary payment</t>
  </si>
  <si>
    <t>Total Capital Financing Costs</t>
  </si>
  <si>
    <t>Government Grants</t>
  </si>
  <si>
    <t>PFI Grant</t>
  </si>
  <si>
    <t>Total Income</t>
  </si>
  <si>
    <t>Total Net Expenditure</t>
  </si>
  <si>
    <t>Base Budget 2010/2011</t>
  </si>
  <si>
    <t>Revised 2011/12</t>
  </si>
  <si>
    <t>Base Budget</t>
  </si>
  <si>
    <t>Unavoidable Pressures</t>
  </si>
  <si>
    <t xml:space="preserve">2011-12 </t>
  </si>
  <si>
    <t>Savings Proposals</t>
  </si>
  <si>
    <t>Income Changes</t>
  </si>
  <si>
    <t>Budget Movements</t>
  </si>
  <si>
    <t>Grand Total</t>
  </si>
  <si>
    <t>Total Supplies and Services</t>
  </si>
  <si>
    <t>Total Third Party payments</t>
  </si>
  <si>
    <t> 29</t>
  </si>
  <si>
    <t>Firefighters Pensions</t>
  </si>
  <si>
    <t>Central Contingency Against Inflation</t>
  </si>
  <si>
    <t> 30</t>
  </si>
  <si>
    <t>2011/12</t>
  </si>
  <si>
    <t>2012/13</t>
  </si>
  <si>
    <t>2013/14</t>
  </si>
  <si>
    <t>2014/15</t>
  </si>
  <si>
    <t>Severance</t>
  </si>
  <si>
    <t>Revised Net Revenue Expenditure</t>
  </si>
  <si>
    <t>Net Revenue Expenditure 2010-11</t>
  </si>
  <si>
    <t>Total unavoidable pressures identified and reported in June Budget Update and MTFS Report and since updated</t>
  </si>
  <si>
    <t>Total savings identified and reported in June Budget Update and MTFS Report and since updated</t>
  </si>
  <si>
    <t>Net unavoidable pressures and savings identified and reported in June Budget Update and MTFS Report and since updated</t>
  </si>
  <si>
    <t>Total unavoidable pressures identified during the detailed budget setting process</t>
  </si>
  <si>
    <t>Total savings identified</t>
  </si>
  <si>
    <t>Net Savings Identified/Required to Meet Mayor’s -5% Target*</t>
  </si>
  <si>
    <t>Net Revenue Expenditure Target for 5% Grant Reduction</t>
  </si>
  <si>
    <t>Comment</t>
  </si>
  <si>
    <t>Updated Forecast since June Budget Update – Unavoidable Pressures</t>
  </si>
  <si>
    <t xml:space="preserve">This includes sums for inflationary pressures </t>
  </si>
  <si>
    <t xml:space="preserve">This is based on the average increase over the last six years. </t>
  </si>
  <si>
    <t>Business Rates - PFI Stations</t>
  </si>
  <si>
    <t xml:space="preserve">The 9 new PFI stations are larger buildings that are expected to have a higher rateable value. The additional cost is estimated at £702k pa based on 2010 rateable values. The average cost is £78k per site. The current provisional projection is that 5 stations will be completed in October 2013 and 4 in January 2015.                                    </t>
  </si>
  <si>
    <t>Business Rates – other</t>
  </si>
  <si>
    <t>N/A</t>
  </si>
  <si>
    <t>Council tax requirement -CTR (calculated)</t>
  </si>
  <si>
    <t>CTR Target</t>
  </si>
  <si>
    <t>Gross expenditure</t>
  </si>
  <si>
    <t>Net expenditure</t>
  </si>
  <si>
    <t>Use of Reserves</t>
  </si>
  <si>
    <t>COUNCIL TAX</t>
  </si>
  <si>
    <t>Total to be financed</t>
  </si>
  <si>
    <t xml:space="preserve">Base Council Tax Requirement </t>
  </si>
  <si>
    <t>Target CTR</t>
  </si>
  <si>
    <t>Revised Budget</t>
  </si>
  <si>
    <t>Capital spending plan</t>
  </si>
  <si>
    <t xml:space="preserve">Funding: </t>
  </si>
  <si>
    <t>Total funding</t>
  </si>
  <si>
    <t>2015/16</t>
  </si>
  <si>
    <t>Savings</t>
  </si>
  <si>
    <t>Efficiencies</t>
  </si>
  <si>
    <t>LLDC</t>
  </si>
  <si>
    <t>Total expenditure</t>
  </si>
  <si>
    <t>Other Income</t>
  </si>
  <si>
    <t>COUNCIL TAX REQUIREMENT (TO BE COMPLETED)</t>
  </si>
  <si>
    <t>Net Financing Requirement</t>
  </si>
  <si>
    <t>AUTHORISED LIMIT FOR EXTERNAL DEBT - MOPAC</t>
  </si>
  <si>
    <t>OPERATIONAL BOUNDARY FOR EXTERNAL DEBT - MOPAC</t>
  </si>
  <si>
    <t>MOPAC</t>
  </si>
  <si>
    <t>Changes in the Authority’s council tax requirement</t>
  </si>
  <si>
    <t>STATUTORY CAPITAL SPENDING PLAN</t>
  </si>
  <si>
    <t>Section</t>
  </si>
  <si>
    <t>TfL</t>
  </si>
  <si>
    <t>A</t>
  </si>
  <si>
    <t>Total external capital grants</t>
  </si>
  <si>
    <t>Opening balance of capital receipts</t>
  </si>
  <si>
    <t>Total capital receipts during the year</t>
  </si>
  <si>
    <t>Total capital grants/ receipts</t>
  </si>
  <si>
    <t>B</t>
  </si>
  <si>
    <t xml:space="preserve">Minimum s.120(1) grant </t>
  </si>
  <si>
    <t>Total borrowings during the year</t>
  </si>
  <si>
    <t>Total borrowings</t>
  </si>
  <si>
    <t>C</t>
  </si>
  <si>
    <t>Total capital spending for the year</t>
  </si>
  <si>
    <t>D</t>
  </si>
  <si>
    <t>Funding: capital grants</t>
  </si>
  <si>
    <t>Funding: capital receipts/reserves</t>
  </si>
  <si>
    <t xml:space="preserve">Funding: revenue contributions </t>
  </si>
  <si>
    <t>Columns in green to be completed and/or checked for November submission</t>
  </si>
  <si>
    <t>2016/17</t>
  </si>
  <si>
    <t xml:space="preserve">Other adjustments </t>
  </si>
  <si>
    <t>2016-17</t>
  </si>
  <si>
    <t>Total income</t>
  </si>
  <si>
    <t xml:space="preserve">Columns in blue should not be completed. </t>
  </si>
  <si>
    <t>Income from sales fees and charges</t>
  </si>
  <si>
    <t>Contingency</t>
  </si>
  <si>
    <t>Provision for Employee Costs</t>
  </si>
  <si>
    <t>2017-18</t>
  </si>
  <si>
    <t>NA</t>
  </si>
  <si>
    <t>Total borrowings and credit arrangements</t>
  </si>
  <si>
    <t>Total capital expenditure anticipated during the year</t>
  </si>
  <si>
    <t>Funding: borrowings and credit arrangements</t>
  </si>
  <si>
    <t>2017/18</t>
  </si>
  <si>
    <t>Capital receipts</t>
  </si>
  <si>
    <t>2018/19</t>
  </si>
  <si>
    <t>2015/16 Original Budget</t>
  </si>
  <si>
    <t>2015/16 Current Forecast</t>
  </si>
  <si>
    <t xml:space="preserve"> Revised budget</t>
  </si>
  <si>
    <t>Variance  Approved vs Mayor's Budget</t>
  </si>
  <si>
    <t>Variance  Proposed vs Mayor's Approved Budget</t>
  </si>
  <si>
    <t>Variance vs 2016/17 Proposed</t>
  </si>
  <si>
    <t>2018/19 plan</t>
  </si>
  <si>
    <t>All columns excpet column B should automatically populate if Figure 11a completed. Please complete column B</t>
  </si>
  <si>
    <t>AUTHORISED LIMIT FOR EXTERNAL DEBT - OPDC</t>
  </si>
  <si>
    <t>OPERATIONAL LIMIT FOR EXTERNAL DEBT - OPDC</t>
  </si>
  <si>
    <t>OPDC</t>
  </si>
  <si>
    <t>Calculates automatically from figures in tables 1a and 2</t>
  </si>
  <si>
    <t>Total Gross Revenue and Capital Expenditure</t>
  </si>
  <si>
    <t>Change</t>
  </si>
  <si>
    <t xml:space="preserve"> %</t>
  </si>
  <si>
    <t>Revenue:</t>
  </si>
  <si>
    <t>GLA Mayor</t>
  </si>
  <si>
    <t>GLA Assembly</t>
  </si>
  <si>
    <t>Mayor’s Office for Policing and Crime (MOPAC)</t>
  </si>
  <si>
    <t>Transport for London (TfL)</t>
  </si>
  <si>
    <t>London Legacy Development Corporation (LLDC)</t>
  </si>
  <si>
    <t>Total Revenue  (GLA Group Services)</t>
  </si>
  <si>
    <t>Add business rates retention tariff payment to DCLG to support local government services outside London</t>
  </si>
  <si>
    <t>Total Revenue  (including tariff payment)</t>
  </si>
  <si>
    <t>Capital:</t>
  </si>
  <si>
    <t>GLA (Mayor and London Assembly)</t>
  </si>
  <si>
    <t>Total Capital</t>
  </si>
  <si>
    <t xml:space="preserve">TOTAL CAPITAL AND REVENUE </t>
  </si>
  <si>
    <t>Total savings</t>
  </si>
  <si>
    <t>COUNCIL TAX REQUIREMENT - OBJECTIVE ANALYSIS - Please complete 'Financed by' section with positive numbers</t>
  </si>
  <si>
    <t>COUNCIL TAX REQUIREMENT - SUBJECTIVE ANALYSIS - Please complete 'Financed by' section with positive numbers</t>
  </si>
  <si>
    <t>GLA Funding for core activities</t>
  </si>
  <si>
    <t>Employee expenses</t>
  </si>
  <si>
    <t>Supplies and services</t>
  </si>
  <si>
    <t>Old Oak and Park Royal Development Corporation (OPDC)</t>
  </si>
  <si>
    <t>OPDC BUDGET - NOVEMBER BUDGET SUBMISSION</t>
  </si>
  <si>
    <t>Figure OPDC 1</t>
  </si>
  <si>
    <t>Figure OPDC 1B</t>
  </si>
  <si>
    <t>Figure OPDC 2</t>
  </si>
  <si>
    <t xml:space="preserve">Figure OPDC 3 </t>
  </si>
  <si>
    <t>OPDC REVENUE BUDGET</t>
  </si>
  <si>
    <t>Figure OPDC 5 OBJECTIVE (SERVICE) ANALYSIS COMPARATOR - READS AUTOMATICALLY FROM FIGURE 1</t>
  </si>
  <si>
    <t>Figure OPDC 9a Part 1</t>
  </si>
  <si>
    <t>OPDC CAPITAL SPENDING PLAN - SUMMARY (IF CELLS POPULATED - WILL AUTOMATICALLY POPULATE DETAILED SHEET 9B)</t>
  </si>
  <si>
    <t>Figure OPDC 9a Part 2</t>
  </si>
  <si>
    <t>Figure OPDC 9b</t>
  </si>
  <si>
    <t>OPDC CAPITAL SPENDING PLAN - DETAIL</t>
  </si>
  <si>
    <t>Figure 0</t>
  </si>
  <si>
    <t>Figure 10</t>
  </si>
  <si>
    <t>Revenue figures for 2016-17 are the revised budgets and capital figures are the forecast outturn</t>
  </si>
  <si>
    <t>Original (Mayor's) Budget 
(Feb 2016)</t>
  </si>
  <si>
    <t xml:space="preserve">Original Mayor's Budget (Feb 2016) </t>
  </si>
  <si>
    <t>Proposed Budget (November 2016 Submission)</t>
  </si>
  <si>
    <t>Proposed Budget (January 2017 Submission - if required)</t>
  </si>
  <si>
    <t>2019-20</t>
  </si>
  <si>
    <t>2020-21</t>
  </si>
  <si>
    <t>2019/20</t>
  </si>
  <si>
    <t>2020/21</t>
  </si>
  <si>
    <t>GLA Funding</t>
  </si>
  <si>
    <t>2016-17 council tax requirement</t>
  </si>
  <si>
    <t>2017/18 council tax requirement</t>
  </si>
  <si>
    <t xml:space="preserve">Proportion which savings represent as a total of reducible costs.  </t>
  </si>
  <si>
    <t>Original Mayor's Budget (Feb 2016)</t>
  </si>
  <si>
    <t>2016/17 Original Budget</t>
  </si>
  <si>
    <t>2016/17 Current Forecast</t>
  </si>
  <si>
    <t>2017/18 Plan (Feb 2016)</t>
  </si>
  <si>
    <t>2018/19 Plan (Feb 2016)</t>
  </si>
  <si>
    <t>2019/20 Plan (Feb 2016)</t>
  </si>
  <si>
    <t>Reduction in provision</t>
  </si>
  <si>
    <t>Service transformation</t>
  </si>
  <si>
    <t>Procurement</t>
  </si>
  <si>
    <t>Shared services</t>
  </si>
  <si>
    <t>Commercialisation</t>
  </si>
  <si>
    <t>Income generation</t>
  </si>
  <si>
    <t>Savings to be identified</t>
  </si>
  <si>
    <t>Total efficencies</t>
  </si>
  <si>
    <t>Percentage represents of financing requirement</t>
  </si>
  <si>
    <t>Reducible costs assumed to be financing requirement but please replace with a suitable comparator (e.g. controllable costs based on gross expenditure)</t>
  </si>
  <si>
    <t>Original Mayor's Budget (Feb 2016 Submission)</t>
  </si>
  <si>
    <t>New initiatives (list by type or directorate)</t>
  </si>
  <si>
    <t>Total new initatives</t>
  </si>
  <si>
    <t>Figure OPDC 4b - SAVINGS - CUMULATIVE</t>
  </si>
  <si>
    <t>Figure OPDC 4c New initiatives and growth</t>
  </si>
  <si>
    <t>Strategy and Programme</t>
  </si>
  <si>
    <t>Planning</t>
  </si>
  <si>
    <t>Corporate Operations</t>
  </si>
  <si>
    <t>Planning application income</t>
  </si>
  <si>
    <t>Roundings</t>
  </si>
  <si>
    <t xml:space="preserve">Mayor's Approved Budget (Feb 2016) </t>
  </si>
  <si>
    <t>Forecast Outturn (as at Nov 2016)</t>
  </si>
  <si>
    <t>Variance  Revised Budget vs Mayor's Budget</t>
  </si>
  <si>
    <t>Variance Forecast Outturn (Nov) vs Mayor's Approved</t>
  </si>
  <si>
    <t>Proposed Budget (Nov 2016 Submission)</t>
  </si>
  <si>
    <t>2016/17 Budget (Mayors CSP Approval Feb 16)</t>
  </si>
  <si>
    <t>2016/17 Revised budget</t>
  </si>
  <si>
    <t>2016/17 Forecast outturn</t>
  </si>
  <si>
    <t>2017/18 (Mayor's CSP Approval Feb 2016)</t>
  </si>
  <si>
    <t>2017/18 budget</t>
  </si>
  <si>
    <t>2018/19  (Mayor's CSP Approval Feb 2016)</t>
  </si>
  <si>
    <t>2019/20  (Mayor's CSP Approval Feb 2016)</t>
  </si>
  <si>
    <t>2019/20 plan</t>
  </si>
  <si>
    <t>2020/21 plan</t>
  </si>
  <si>
    <t>Borrowing and PFI leases</t>
  </si>
  <si>
    <t>Capital grants</t>
  </si>
  <si>
    <t xml:space="preserve">Revenue contributions </t>
  </si>
  <si>
    <t>Total credit arrangements in respect of requirements of 50(2) and 51(4) Local Government and Housing Act 1989</t>
  </si>
  <si>
    <t xml:space="preserve">Capital Plan </t>
  </si>
  <si>
    <t>Mayor's Approved Budget (Feb 2016)</t>
  </si>
  <si>
    <t>Current Budget  (Nov 16) - if changed since March approval</t>
  </si>
  <si>
    <t>Forecast outturn - (Nov 16 submission)</t>
  </si>
  <si>
    <t>Change - Proposed 2019/20 vs Proposed 2018/19 (Nov)</t>
  </si>
  <si>
    <t>Change - Proposed 2020/21 vs Proposed 2019/20 (Nov)</t>
  </si>
  <si>
    <t>2017/18 CAPITAL SPENDING PLAN - PROPOSED BORROWING LIMITS FOR COMPLETION (PLEASE AMEND COLUMNS C AND M IF YOU ARE CONSIDERING A REQUEST TO AMEND 2016/17 LIMITS)</t>
  </si>
  <si>
    <t>Approved (March 2016)</t>
  </si>
  <si>
    <t>Current Approval (Nov 2016)</t>
  </si>
  <si>
    <t>Proposed (Nov 2016)</t>
  </si>
  <si>
    <t>CHANGES IN AUTHORISED BORROWING LIMITS PROPOSED COMPARED TO 2016/17 CAPITAL SPENDING PLAN ESTIMATES</t>
  </si>
  <si>
    <t>CHANGES IN OPERATIONAL BOUNDARY BORROWING LIMITS FROM 2016/17 CAPITAL SPENDING PLAN ESTIMATES</t>
  </si>
  <si>
    <t>Change vs 2016/17 CSP</t>
  </si>
  <si>
    <t>London Fire Commissioner (LFC)</t>
  </si>
  <si>
    <r>
      <t xml:space="preserve">Mayor's Approved Budget (Feb 2016) </t>
    </r>
    <r>
      <rPr>
        <b/>
        <vertAlign val="superscript"/>
        <sz val="10"/>
        <rFont val="Foundry Form Sans"/>
      </rPr>
      <t xml:space="preserve"> </t>
    </r>
  </si>
  <si>
    <t>RESERVES AND CAPITAL FINANCING</t>
  </si>
  <si>
    <t>Estimated Reserves at Year End</t>
  </si>
  <si>
    <t>Reserves</t>
  </si>
  <si>
    <t xml:space="preserve">Mayors Budget </t>
  </si>
  <si>
    <t>Revised  Budget</t>
  </si>
  <si>
    <t>Change in reserves (2016/17 vs 2015/16)</t>
  </si>
  <si>
    <t xml:space="preserve">Mayor's Approved plan (Feb 2016) Budget </t>
  </si>
  <si>
    <t>Change in reserves (2017/18 vs 2016/17)</t>
  </si>
  <si>
    <t>Change in reserves (2018/19 vs 2017/18)</t>
  </si>
  <si>
    <t>Change in reserves (2019/20 vs 2018/19)</t>
  </si>
  <si>
    <t>Change in reserves (2020/21 vs 2019/20)</t>
  </si>
  <si>
    <t>2015-16</t>
  </si>
  <si>
    <t>2018-19</t>
  </si>
  <si>
    <t>Opening balances</t>
  </si>
  <si>
    <t>Transfers to/from:</t>
  </si>
  <si>
    <t>Earmarked reserves</t>
  </si>
  <si>
    <t>General reserves</t>
  </si>
  <si>
    <t>Closing balances</t>
  </si>
  <si>
    <t xml:space="preserve">Breakdown of  reserves </t>
  </si>
  <si>
    <t>General reserve</t>
  </si>
  <si>
    <t>Sub total reserves</t>
  </si>
  <si>
    <t>Note: If possible a detailed breakdown of earmarked reserves should be supplied and an explanation given of planned use of all earmarked reserves expected to remain unapplied</t>
  </si>
  <si>
    <t>Estimated Capital Financing costs</t>
  </si>
  <si>
    <t xml:space="preserve">Capital financing costs </t>
  </si>
  <si>
    <t xml:space="preserve">Mayor's approved budget (Feb 2016) </t>
  </si>
  <si>
    <t>Proposed Budget (Nov  2016 Submission)</t>
  </si>
  <si>
    <t>Minimum revenue provision</t>
  </si>
  <si>
    <t>`</t>
  </si>
  <si>
    <t>External interest</t>
  </si>
  <si>
    <t>Total financing costs</t>
  </si>
  <si>
    <t>Figure OPDC 7</t>
  </si>
  <si>
    <t>Figure OPDC 8</t>
  </si>
  <si>
    <t>CEO Office</t>
  </si>
  <si>
    <t>Development</t>
  </si>
  <si>
    <t>Regeneration &amp; Partnerships</t>
  </si>
  <si>
    <t>2017/18 BUDGET</t>
  </si>
  <si>
    <t>This block needs to net off to Nil</t>
  </si>
  <si>
    <t>Starting point is NIL</t>
  </si>
  <si>
    <t>End is NIL</t>
  </si>
  <si>
    <t>Check cell formulas</t>
  </si>
  <si>
    <t>Additional staff to provide inhouse expertise and support to deliver the Mayor's priorities.</t>
  </si>
  <si>
    <t>Amalgamated growth less than £100k</t>
  </si>
  <si>
    <r>
      <rPr>
        <b/>
        <sz val="11"/>
        <color theme="1"/>
        <rFont val="Calibri"/>
        <family val="2"/>
        <scheme val="minor"/>
      </rPr>
      <t>Planning Policy</t>
    </r>
    <r>
      <rPr>
        <sz val="11"/>
        <color theme="1"/>
        <rFont val="Calibri"/>
        <family val="2"/>
        <scheme val="minor"/>
      </rPr>
      <t>: Review of Key Local policies to align with the new London Plan (Wormwood Scrubs strategy and SPD)</t>
    </r>
  </si>
  <si>
    <r>
      <rPr>
        <b/>
        <sz val="11"/>
        <color theme="1"/>
        <rFont val="Calibri"/>
        <family val="2"/>
        <scheme val="minor"/>
      </rPr>
      <t>Infrastructure</t>
    </r>
    <r>
      <rPr>
        <sz val="11"/>
        <color theme="1"/>
        <rFont val="Calibri"/>
        <family val="2"/>
        <scheme val="minor"/>
      </rPr>
      <t>: Increased budget to fund the development of a series of infrastructure delivery strategies</t>
    </r>
  </si>
  <si>
    <r>
      <t xml:space="preserve">Figure OPDC 4A - SAVINGS - INCREMENTAL - </t>
    </r>
    <r>
      <rPr>
        <b/>
        <sz val="12"/>
        <color rgb="FFFF0000"/>
        <rFont val="Foundry Form Sans"/>
      </rPr>
      <t>Please enter as positive numbers</t>
    </r>
  </si>
  <si>
    <t>TABLE BELOW PRE-POPULATED FROM THE TABLE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</si>
</sst>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0.0"/>
    <numFmt numFmtId="165" formatCode="&quot;£&quot;#,##0.0"/>
    <numFmt numFmtId="166" formatCode="0.0"/>
    <numFmt numFmtId="167" formatCode="#,##0;\(#,##\)0"/>
    <numFmt numFmtId="168" formatCode="#,##0;\(#,##0\)"/>
    <numFmt numFmtId="169" formatCode="#,##0.000;\(#,##0.000\)"/>
    <numFmt numFmtId="170" formatCode="0.0000"/>
    <numFmt numFmtId="171" formatCode="#,##0.00_ ;[Red]\-#,##0.00\ "/>
    <numFmt numFmtId="172" formatCode="0.0%"/>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0"/>
      <name val="Foundry Form Sans"/>
    </font>
    <font>
      <sz val="10"/>
      <name val="Foundry Form Sans"/>
    </font>
    <font>
      <b/>
      <sz val="16"/>
      <name val="Foundry Form Sans"/>
    </font>
    <font>
      <b/>
      <sz val="14"/>
      <name val="Foundry Form Sans"/>
    </font>
    <font>
      <sz val="11"/>
      <name val="Foundry Form Sans"/>
    </font>
    <font>
      <b/>
      <sz val="11"/>
      <name val="Foundry Form Sans"/>
    </font>
    <font>
      <b/>
      <sz val="10"/>
      <name val="Foundry Form Sans"/>
    </font>
    <font>
      <sz val="10"/>
      <name val="Arial"/>
      <family val="2"/>
    </font>
    <font>
      <b/>
      <sz val="10"/>
      <name val="Arial"/>
      <family val="2"/>
    </font>
    <font>
      <sz val="12"/>
      <name val="Foundry Form Sans"/>
    </font>
    <font>
      <sz val="10"/>
      <name val="Arial"/>
      <family val="2"/>
    </font>
    <font>
      <sz val="8"/>
      <name val="Foundry Sans"/>
    </font>
    <font>
      <b/>
      <sz val="8"/>
      <name val="Foundry Sans"/>
    </font>
    <font>
      <b/>
      <sz val="7.5"/>
      <name val="Foundry Sans"/>
    </font>
    <font>
      <sz val="7.5"/>
      <name val="Foundry Sans"/>
    </font>
    <font>
      <b/>
      <sz val="8"/>
      <color indexed="81"/>
      <name val="Tahoma"/>
      <family val="2"/>
    </font>
    <font>
      <sz val="8"/>
      <color indexed="81"/>
      <name val="Tahoma"/>
      <family val="2"/>
    </font>
    <font>
      <sz val="8"/>
      <name val="Arial"/>
      <family val="2"/>
    </font>
    <font>
      <sz val="11"/>
      <name val="Foundry Sans"/>
    </font>
    <font>
      <b/>
      <sz val="11"/>
      <name val="Foundry Sans"/>
    </font>
    <font>
      <b/>
      <sz val="9"/>
      <color indexed="8"/>
      <name val="Foundry Sans"/>
    </font>
    <font>
      <sz val="9"/>
      <color indexed="8"/>
      <name val="Foundry Sans"/>
    </font>
    <font>
      <b/>
      <sz val="11"/>
      <name val="Arial"/>
      <family val="2"/>
    </font>
    <font>
      <sz val="11"/>
      <name val="Times New Roman"/>
      <family val="1"/>
    </font>
    <font>
      <sz val="11"/>
      <name val="Arial"/>
      <family val="2"/>
    </font>
    <font>
      <sz val="12"/>
      <name val="Foundry Sans"/>
    </font>
    <font>
      <b/>
      <sz val="12"/>
      <name val="Foundry Sans"/>
    </font>
    <font>
      <b/>
      <sz val="14"/>
      <name val="Foundry Sans"/>
    </font>
    <font>
      <sz val="14"/>
      <color indexed="18"/>
      <name val="Foundry Sans"/>
    </font>
    <font>
      <sz val="12"/>
      <color indexed="18"/>
      <name val="Foundry Sans"/>
    </font>
    <font>
      <sz val="8"/>
      <name val="Arial"/>
      <family val="2"/>
    </font>
    <font>
      <sz val="11"/>
      <color theme="1"/>
      <name val="Calibri"/>
      <family val="2"/>
      <scheme val="minor"/>
    </font>
    <font>
      <b/>
      <sz val="12"/>
      <name val="Foundry Form Sans"/>
    </font>
    <font>
      <b/>
      <sz val="10"/>
      <color theme="3" tint="0.39997558519241921"/>
      <name val="Arial"/>
      <family val="2"/>
    </font>
    <font>
      <b/>
      <sz val="9"/>
      <color theme="3" tint="0.39997558519241921"/>
      <name val="Arial"/>
      <family val="2"/>
    </font>
    <font>
      <sz val="10"/>
      <color theme="3" tint="0.39997558519241921"/>
      <name val="Foundry Form Sans"/>
    </font>
    <font>
      <b/>
      <sz val="10"/>
      <color theme="3" tint="0.39997558519241921"/>
      <name val="Foundry Form Sans"/>
    </font>
    <font>
      <sz val="10"/>
      <color theme="3" tint="0.39997558519241921"/>
      <name val="Arial"/>
      <family val="2"/>
    </font>
    <font>
      <b/>
      <sz val="9"/>
      <name val="Arial"/>
      <family val="2"/>
    </font>
    <font>
      <b/>
      <vertAlign val="superscript"/>
      <sz val="10"/>
      <name val="Foundry Form Sans"/>
    </font>
    <font>
      <b/>
      <sz val="10"/>
      <name val="Foundry Form Sans Bold"/>
    </font>
    <font>
      <sz val="10"/>
      <color theme="1"/>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i/>
      <sz val="11"/>
      <color indexed="1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b/>
      <sz val="8"/>
      <color indexed="8"/>
      <name val="Arial"/>
      <family val="2"/>
    </font>
    <font>
      <b/>
      <sz val="8"/>
      <name val="Arial"/>
      <family val="2"/>
    </font>
    <font>
      <sz val="8"/>
      <color indexed="8"/>
      <name val="Arial"/>
      <family val="2"/>
    </font>
    <font>
      <sz val="10"/>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b/>
      <sz val="11"/>
      <color theme="1"/>
      <name val="Calibri"/>
      <family val="2"/>
      <scheme val="minor"/>
    </font>
    <font>
      <b/>
      <sz val="12"/>
      <color rgb="FFFF0000"/>
      <name val="Foundry Form Sans"/>
    </font>
    <font>
      <b/>
      <sz val="10"/>
      <color rgb="FFFF0000"/>
      <name val="Foundry Form Sans"/>
    </font>
  </fonts>
  <fills count="6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5"/>
        <bgColor indexed="64"/>
      </patternFill>
    </fill>
    <fill>
      <patternFill patternType="solid">
        <fgColor indexed="9"/>
        <bgColor indexed="64"/>
      </patternFill>
    </fill>
    <fill>
      <patternFill patternType="solid">
        <fgColor indexed="27"/>
        <bgColor indexed="64"/>
      </patternFill>
    </fill>
    <fill>
      <patternFill patternType="solid">
        <fgColor rgb="FF92D050"/>
        <bgColor indexed="64"/>
      </patternFill>
    </fill>
    <fill>
      <patternFill patternType="solid">
        <fgColor theme="3" tint="0.39997558519241921"/>
        <bgColor indexed="64"/>
      </patternFill>
    </fill>
    <fill>
      <patternFill patternType="solid">
        <fgColor rgb="FFCCECFF"/>
        <bgColor indexed="64"/>
      </patternFill>
    </fill>
    <fill>
      <patternFill patternType="solid">
        <fgColor indexed="41"/>
      </patternFill>
    </fill>
    <fill>
      <patternFill patternType="solid">
        <fgColor indexed="40"/>
      </patternFill>
    </fill>
    <fill>
      <patternFill patternType="solid">
        <fgColor indexed="50"/>
      </patternFill>
    </fill>
    <fill>
      <patternFill patternType="solid">
        <fgColor indexed="35"/>
      </patternFill>
    </fill>
    <fill>
      <patternFill patternType="solid">
        <fgColor indexed="47"/>
      </patternFill>
    </fill>
    <fill>
      <patternFill patternType="solid">
        <fgColor indexed="22"/>
      </patternFill>
    </fill>
    <fill>
      <patternFill patternType="solid">
        <fgColor indexed="57"/>
      </patternFill>
    </fill>
    <fill>
      <patternFill patternType="solid">
        <fgColor indexed="24"/>
      </patternFill>
    </fill>
    <fill>
      <patternFill patternType="solid">
        <fgColor indexed="54"/>
      </patternFill>
    </fill>
    <fill>
      <patternFill patternType="solid">
        <fgColor indexed="58"/>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rgb="FFFFFF00"/>
        <bgColor indexed="64"/>
      </patternFill>
    </fill>
  </fills>
  <borders count="83">
    <border>
      <left/>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55"/>
      </right>
      <top style="medium">
        <color indexed="64"/>
      </top>
      <bottom/>
      <diagonal/>
    </border>
    <border>
      <left style="thick">
        <color indexed="64"/>
      </left>
      <right style="medium">
        <color indexed="55"/>
      </right>
      <top style="medium">
        <color indexed="64"/>
      </top>
      <bottom/>
      <diagonal/>
    </border>
    <border>
      <left style="thick">
        <color indexed="64"/>
      </left>
      <right style="medium">
        <color indexed="55"/>
      </right>
      <top/>
      <bottom/>
      <diagonal/>
    </border>
    <border>
      <left/>
      <right style="medium">
        <color indexed="55"/>
      </right>
      <top/>
      <bottom/>
      <diagonal/>
    </border>
    <border>
      <left style="medium">
        <color indexed="64"/>
      </left>
      <right style="medium">
        <color indexed="55"/>
      </right>
      <top/>
      <bottom style="medium">
        <color indexed="55"/>
      </bottom>
      <diagonal/>
    </border>
    <border>
      <left/>
      <right style="medium">
        <color indexed="55"/>
      </right>
      <top/>
      <bottom style="medium">
        <color indexed="55"/>
      </bottom>
      <diagonal/>
    </border>
    <border>
      <left/>
      <right/>
      <top/>
      <bottom style="medium">
        <color indexed="55"/>
      </bottom>
      <diagonal/>
    </border>
    <border>
      <left style="thick">
        <color indexed="64"/>
      </left>
      <right style="medium">
        <color indexed="55"/>
      </right>
      <top/>
      <bottom style="medium">
        <color indexed="55"/>
      </bottom>
      <diagonal/>
    </border>
    <border>
      <left/>
      <right style="medium">
        <color indexed="64"/>
      </right>
      <top/>
      <bottom style="medium">
        <color indexed="55"/>
      </bottom>
      <diagonal/>
    </border>
    <border>
      <left style="medium">
        <color indexed="55"/>
      </left>
      <right style="medium">
        <color indexed="64"/>
      </right>
      <top/>
      <bottom style="medium">
        <color indexed="55"/>
      </bottom>
      <diagonal/>
    </border>
    <border>
      <left/>
      <right style="thick">
        <color indexed="64"/>
      </right>
      <top/>
      <bottom style="medium">
        <color indexed="55"/>
      </bottom>
      <diagonal/>
    </border>
    <border>
      <left style="medium">
        <color indexed="64"/>
      </left>
      <right style="medium">
        <color indexed="55"/>
      </right>
      <top/>
      <bottom style="medium">
        <color indexed="64"/>
      </bottom>
      <diagonal/>
    </border>
    <border>
      <left/>
      <right style="medium">
        <color indexed="55"/>
      </right>
      <top/>
      <bottom style="medium">
        <color indexed="64"/>
      </bottom>
      <diagonal/>
    </border>
    <border>
      <left/>
      <right/>
      <top/>
      <bottom style="medium">
        <color indexed="64"/>
      </bottom>
      <diagonal/>
    </border>
    <border>
      <left style="thick">
        <color indexed="64"/>
      </left>
      <right style="medium">
        <color indexed="55"/>
      </right>
      <top/>
      <bottom style="medium">
        <color indexed="64"/>
      </bottom>
      <diagonal/>
    </border>
    <border>
      <left style="medium">
        <color indexed="55"/>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bottom style="thin">
        <color indexed="56"/>
      </bottom>
      <diagonal/>
    </border>
    <border>
      <left/>
      <right/>
      <top style="thin">
        <color indexed="56"/>
      </top>
      <bottom style="thin">
        <color indexed="56"/>
      </bottom>
      <diagonal/>
    </border>
    <border>
      <left/>
      <right/>
      <top style="thin">
        <color indexed="64"/>
      </top>
      <bottom/>
      <diagonal/>
    </border>
    <border>
      <left style="medium">
        <color indexed="55"/>
      </left>
      <right style="medium">
        <color indexed="55"/>
      </right>
      <top style="medium">
        <color indexed="64"/>
      </top>
      <bottom/>
      <diagonal/>
    </border>
    <border>
      <left style="medium">
        <color indexed="55"/>
      </left>
      <right style="medium">
        <color indexed="55"/>
      </right>
      <top/>
      <bottom/>
      <diagonal/>
    </border>
    <border>
      <left style="medium">
        <color indexed="55"/>
      </left>
      <right style="medium">
        <color indexed="64"/>
      </right>
      <top style="medium">
        <color indexed="64"/>
      </top>
      <bottom/>
      <diagonal/>
    </border>
    <border>
      <left style="medium">
        <color indexed="55"/>
      </left>
      <right style="medium">
        <color indexed="64"/>
      </right>
      <top/>
      <bottom/>
      <diagonal/>
    </border>
    <border>
      <left style="medium">
        <color indexed="64"/>
      </left>
      <right style="medium">
        <color indexed="55"/>
      </right>
      <top style="medium">
        <color indexed="64"/>
      </top>
      <bottom/>
      <diagonal/>
    </border>
    <border>
      <left style="medium">
        <color indexed="64"/>
      </left>
      <right style="medium">
        <color indexed="55"/>
      </right>
      <top/>
      <bottom/>
      <diagonal/>
    </border>
    <border>
      <left style="medium">
        <color indexed="55"/>
      </left>
      <right style="thick">
        <color indexed="64"/>
      </right>
      <top style="medium">
        <color indexed="64"/>
      </top>
      <bottom/>
      <diagonal/>
    </border>
    <border>
      <left style="medium">
        <color indexed="55"/>
      </left>
      <right style="thick">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auto="1"/>
      </left>
      <right style="thin">
        <color auto="1"/>
      </right>
      <top style="thin">
        <color auto="1"/>
      </top>
      <bottom style="thin">
        <color auto="1"/>
      </bottom>
      <diagonal/>
    </border>
    <border>
      <left/>
      <right/>
      <top style="thin">
        <color indexed="48"/>
      </top>
      <bottom style="double">
        <color indexed="48"/>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s>
  <cellStyleXfs count="531">
    <xf numFmtId="0" fontId="0" fillId="0" borderId="0"/>
    <xf numFmtId="43" fontId="16" fillId="0" borderId="0" applyFont="0" applyFill="0" applyBorder="0" applyAlignment="0" applyProtection="0"/>
    <xf numFmtId="0" fontId="13" fillId="0" borderId="0"/>
    <xf numFmtId="166" fontId="13" fillId="0" borderId="0"/>
    <xf numFmtId="0" fontId="37" fillId="0" borderId="0"/>
    <xf numFmtId="171" fontId="13" fillId="0" borderId="0"/>
    <xf numFmtId="0" fontId="7" fillId="0" borderId="0"/>
    <xf numFmtId="9" fontId="16" fillId="0" borderId="0" applyFont="0" applyFill="0" applyBorder="0" applyAlignment="0" applyProtection="0"/>
    <xf numFmtId="0" fontId="5" fillId="0" borderId="0"/>
    <xf numFmtId="0" fontId="47"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0"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1"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4" borderId="0" applyNumberFormat="0" applyBorder="0" applyAlignment="0" applyProtection="0"/>
    <xf numFmtId="0" fontId="49" fillId="19" borderId="0" applyNumberFormat="0" applyBorder="0" applyAlignment="0" applyProtection="0"/>
    <xf numFmtId="0" fontId="49" fillId="11"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8" fillId="21" borderId="0" applyNumberFormat="0" applyBorder="0" applyAlignment="0" applyProtection="0"/>
    <xf numFmtId="0" fontId="48"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48" fillId="25" borderId="0" applyNumberFormat="0" applyBorder="0" applyAlignment="0" applyProtection="0"/>
    <xf numFmtId="0" fontId="48" fillId="33" borderId="0" applyNumberFormat="0" applyBorder="0" applyAlignment="0" applyProtection="0"/>
    <xf numFmtId="0" fontId="49" fillId="26" borderId="0" applyNumberFormat="0" applyBorder="0" applyAlignment="0" applyProtection="0"/>
    <xf numFmtId="0" fontId="49"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50" fillId="37" borderId="0" applyNumberFormat="0" applyBorder="0" applyAlignment="0" applyProtection="0"/>
    <xf numFmtId="0" fontId="51" fillId="41" borderId="57" applyNumberFormat="0" applyAlignment="0" applyProtection="0"/>
    <xf numFmtId="0" fontId="52" fillId="34" borderId="58" applyNumberFormat="0" applyAlignment="0" applyProtection="0"/>
    <xf numFmtId="0" fontId="13" fillId="0" borderId="0" applyFont="0" applyFill="0" applyBorder="0" applyAlignment="0" applyProtection="0"/>
    <xf numFmtId="43" fontId="5" fillId="0" borderId="0" applyFont="0" applyFill="0" applyBorder="0" applyAlignment="0" applyProtection="0"/>
    <xf numFmtId="44" fontId="13" fillId="0" borderId="0" applyFont="0" applyFill="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4" fillId="0" borderId="0" applyNumberFormat="0" applyFill="0" applyBorder="0" applyAlignment="0" applyProtection="0"/>
    <xf numFmtId="0" fontId="48" fillId="30" borderId="0" applyNumberFormat="0" applyBorder="0" applyAlignment="0" applyProtection="0"/>
    <xf numFmtId="0" fontId="48" fillId="30" borderId="0" applyNumberFormat="0" applyBorder="0" applyAlignment="0" applyProtection="0"/>
    <xf numFmtId="0" fontId="55" fillId="0" borderId="59" applyNumberFormat="0" applyFill="0" applyAlignment="0" applyProtection="0"/>
    <xf numFmtId="0" fontId="56" fillId="0" borderId="60" applyNumberFormat="0" applyFill="0" applyAlignment="0" applyProtection="0"/>
    <xf numFmtId="0" fontId="57" fillId="0" borderId="61" applyNumberFormat="0" applyFill="0" applyAlignment="0" applyProtection="0"/>
    <xf numFmtId="0" fontId="57" fillId="0" borderId="0" applyNumberFormat="0" applyFill="0" applyBorder="0" applyAlignment="0" applyProtection="0"/>
    <xf numFmtId="0" fontId="58" fillId="38" borderId="57" applyNumberFormat="0" applyAlignment="0" applyProtection="0"/>
    <xf numFmtId="0" fontId="59" fillId="0" borderId="62" applyNumberFormat="0" applyFill="0" applyAlignment="0" applyProtection="0"/>
    <xf numFmtId="0" fontId="59" fillId="38" borderId="0" applyNumberFormat="0" applyBorder="0" applyAlignment="0" applyProtection="0"/>
    <xf numFmtId="0" fontId="59" fillId="38" borderId="0" applyNumberFormat="0" applyBorder="0" applyAlignment="0" applyProtection="0"/>
    <xf numFmtId="0" fontId="5" fillId="0" borderId="0"/>
    <xf numFmtId="0" fontId="7" fillId="0" borderId="0"/>
    <xf numFmtId="0" fontId="13" fillId="0" borderId="0"/>
    <xf numFmtId="0" fontId="23" fillId="45" borderId="0"/>
    <xf numFmtId="0" fontId="47" fillId="0" borderId="0"/>
    <xf numFmtId="0" fontId="13" fillId="0" borderId="0"/>
    <xf numFmtId="0" fontId="13" fillId="0" borderId="0"/>
    <xf numFmtId="0" fontId="23" fillId="45" borderId="0"/>
    <xf numFmtId="0" fontId="13" fillId="0" borderId="0"/>
    <xf numFmtId="0" fontId="23" fillId="45" borderId="0"/>
    <xf numFmtId="0" fontId="13" fillId="0" borderId="0"/>
    <xf numFmtId="0" fontId="47" fillId="0" borderId="0"/>
    <xf numFmtId="0" fontId="23" fillId="37" borderId="57" applyNumberFormat="0" applyFont="0" applyAlignment="0" applyProtection="0"/>
    <xf numFmtId="0" fontId="60" fillId="41" borderId="63" applyNumberFormat="0" applyAlignment="0" applyProtection="0"/>
    <xf numFmtId="9" fontId="13" fillId="0" borderId="0" applyFont="0" applyFill="0" applyBorder="0" applyAlignment="0" applyProtection="0"/>
    <xf numFmtId="4" fontId="23" fillId="46" borderId="57" applyNumberFormat="0" applyProtection="0">
      <alignment vertical="center"/>
    </xf>
    <xf numFmtId="4" fontId="23" fillId="46" borderId="57" applyNumberFormat="0" applyProtection="0">
      <alignment vertical="center"/>
    </xf>
    <xf numFmtId="4" fontId="61" fillId="47" borderId="57" applyNumberFormat="0" applyProtection="0">
      <alignment vertical="center"/>
    </xf>
    <xf numFmtId="4" fontId="23" fillId="47" borderId="57" applyNumberFormat="0" applyProtection="0">
      <alignment horizontal="left" vertical="center" indent="1"/>
    </xf>
    <xf numFmtId="4" fontId="23" fillId="47" borderId="57" applyNumberFormat="0" applyProtection="0">
      <alignment horizontal="left" vertical="center" indent="1"/>
    </xf>
    <xf numFmtId="0" fontId="62" fillId="46" borderId="64" applyNumberFormat="0" applyProtection="0">
      <alignment horizontal="left" vertical="top" indent="1"/>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9" borderId="57" applyNumberFormat="0" applyProtection="0">
      <alignment horizontal="right" vertical="center"/>
    </xf>
    <xf numFmtId="4" fontId="23" fillId="49" borderId="57" applyNumberFormat="0" applyProtection="0">
      <alignment horizontal="right" vertical="center"/>
    </xf>
    <xf numFmtId="4" fontId="23" fillId="50" borderId="57" applyNumberFormat="0" applyProtection="0">
      <alignment horizontal="right" vertical="center"/>
    </xf>
    <xf numFmtId="4" fontId="23" fillId="50" borderId="57" applyNumberFormat="0" applyProtection="0">
      <alignment horizontal="right" vertical="center"/>
    </xf>
    <xf numFmtId="4" fontId="23" fillId="51" borderId="65" applyNumberFormat="0" applyProtection="0">
      <alignment horizontal="right" vertical="center"/>
    </xf>
    <xf numFmtId="4" fontId="23" fillId="51" borderId="65" applyNumberFormat="0" applyProtection="0">
      <alignment horizontal="right" vertical="center"/>
    </xf>
    <xf numFmtId="4" fontId="23" fillId="20" borderId="57" applyNumberFormat="0" applyProtection="0">
      <alignment horizontal="right" vertical="center"/>
    </xf>
    <xf numFmtId="4" fontId="23" fillId="20" borderId="57" applyNumberFormat="0" applyProtection="0">
      <alignment horizontal="right" vertical="center"/>
    </xf>
    <xf numFmtId="4" fontId="23" fillId="52" borderId="57" applyNumberFormat="0" applyProtection="0">
      <alignment horizontal="right" vertical="center"/>
    </xf>
    <xf numFmtId="4" fontId="23" fillId="52" borderId="57" applyNumberFormat="0" applyProtection="0">
      <alignment horizontal="right" vertical="center"/>
    </xf>
    <xf numFmtId="4" fontId="23" fillId="53" borderId="57" applyNumberFormat="0" applyProtection="0">
      <alignment horizontal="right" vertical="center"/>
    </xf>
    <xf numFmtId="4" fontId="23" fillId="53" borderId="57" applyNumberFormat="0" applyProtection="0">
      <alignment horizontal="right" vertical="center"/>
    </xf>
    <xf numFmtId="4" fontId="23" fillId="16" borderId="57" applyNumberFormat="0" applyProtection="0">
      <alignment horizontal="right" vertical="center"/>
    </xf>
    <xf numFmtId="4" fontId="23" fillId="16" borderId="57" applyNumberFormat="0" applyProtection="0">
      <alignment horizontal="right" vertical="center"/>
    </xf>
    <xf numFmtId="4" fontId="23" fillId="12" borderId="57" applyNumberFormat="0" applyProtection="0">
      <alignment horizontal="right" vertical="center"/>
    </xf>
    <xf numFmtId="4" fontId="23" fillId="12" borderId="57" applyNumberFormat="0" applyProtection="0">
      <alignment horizontal="right" vertical="center"/>
    </xf>
    <xf numFmtId="4" fontId="23" fillId="54" borderId="57" applyNumberFormat="0" applyProtection="0">
      <alignment horizontal="right" vertical="center"/>
    </xf>
    <xf numFmtId="4" fontId="23" fillId="54" borderId="57" applyNumberFormat="0" applyProtection="0">
      <alignment horizontal="right" vertical="center"/>
    </xf>
    <xf numFmtId="4" fontId="23" fillId="55" borderId="65" applyNumberFormat="0" applyProtection="0">
      <alignment horizontal="left" vertical="center" indent="1"/>
    </xf>
    <xf numFmtId="4" fontId="23" fillId="55" borderId="65" applyNumberFormat="0" applyProtection="0">
      <alignment horizontal="left" vertical="center" indent="1"/>
    </xf>
    <xf numFmtId="4" fontId="13" fillId="18" borderId="65" applyNumberFormat="0" applyProtection="0">
      <alignment horizontal="left" vertical="center" indent="1"/>
    </xf>
    <xf numFmtId="4" fontId="13" fillId="18" borderId="65" applyNumberFormat="0" applyProtection="0">
      <alignment horizontal="left" vertical="center" indent="1"/>
    </xf>
    <xf numFmtId="4" fontId="23" fillId="11" borderId="57" applyNumberFormat="0" applyProtection="0">
      <alignment horizontal="right" vertical="center"/>
    </xf>
    <xf numFmtId="4" fontId="23" fillId="11" borderId="57" applyNumberFormat="0" applyProtection="0">
      <alignment horizontal="right" vertical="center"/>
    </xf>
    <xf numFmtId="4" fontId="23" fillId="10" borderId="65" applyNumberFormat="0" applyProtection="0">
      <alignment horizontal="left" vertical="center" indent="1"/>
    </xf>
    <xf numFmtId="4" fontId="23" fillId="10" borderId="65" applyNumberFormat="0" applyProtection="0">
      <alignment horizontal="left" vertical="center" indent="1"/>
    </xf>
    <xf numFmtId="4" fontId="23" fillId="11" borderId="65" applyNumberFormat="0" applyProtection="0">
      <alignment horizontal="left" vertical="center" indent="1"/>
    </xf>
    <xf numFmtId="4" fontId="23" fillId="11" borderId="65" applyNumberFormat="0" applyProtection="0">
      <alignment horizontal="left" vertical="center" indent="1"/>
    </xf>
    <xf numFmtId="0" fontId="23" fillId="15" borderId="57" applyNumberFormat="0" applyProtection="0">
      <alignment horizontal="left" vertical="center" indent="1"/>
    </xf>
    <xf numFmtId="0" fontId="23" fillId="15" borderId="57" applyNumberFormat="0" applyProtection="0">
      <alignment horizontal="left" vertical="center" indent="1"/>
    </xf>
    <xf numFmtId="0" fontId="23" fillId="18" borderId="64" applyNumberFormat="0" applyProtection="0">
      <alignment horizontal="left" vertical="top" indent="1"/>
    </xf>
    <xf numFmtId="0" fontId="23" fillId="56" borderId="57" applyNumberFormat="0" applyProtection="0">
      <alignment horizontal="left" vertical="center" indent="1"/>
    </xf>
    <xf numFmtId="0" fontId="23" fillId="56" borderId="57" applyNumberFormat="0" applyProtection="0">
      <alignment horizontal="left" vertical="center" indent="1"/>
    </xf>
    <xf numFmtId="0" fontId="23" fillId="11" borderId="64" applyNumberFormat="0" applyProtection="0">
      <alignment horizontal="left" vertical="top" indent="1"/>
    </xf>
    <xf numFmtId="0" fontId="23" fillId="57" borderId="57" applyNumberFormat="0" applyProtection="0">
      <alignment horizontal="left" vertical="center" indent="1"/>
    </xf>
    <xf numFmtId="0" fontId="23" fillId="57" borderId="57" applyNumberFormat="0" applyProtection="0">
      <alignment horizontal="left" vertical="center" indent="1"/>
    </xf>
    <xf numFmtId="0" fontId="23" fillId="57" borderId="64" applyNumberFormat="0" applyProtection="0">
      <alignment horizontal="left" vertical="top" indent="1"/>
    </xf>
    <xf numFmtId="0" fontId="23" fillId="10" borderId="57" applyNumberFormat="0" applyProtection="0">
      <alignment horizontal="left" vertical="center" indent="1"/>
    </xf>
    <xf numFmtId="0" fontId="23" fillId="10" borderId="57" applyNumberFormat="0" applyProtection="0">
      <alignment horizontal="left" vertical="center" indent="1"/>
    </xf>
    <xf numFmtId="0" fontId="23" fillId="10" borderId="64" applyNumberFormat="0" applyProtection="0">
      <alignment horizontal="left" vertical="top" indent="1"/>
    </xf>
    <xf numFmtId="0" fontId="23" fillId="58" borderId="66" applyNumberFormat="0">
      <protection locked="0"/>
    </xf>
    <xf numFmtId="0" fontId="63" fillId="18" borderId="67" applyBorder="0"/>
    <xf numFmtId="4" fontId="64" fillId="59" borderId="64" applyNumberFormat="0" applyProtection="0">
      <alignment vertical="center"/>
    </xf>
    <xf numFmtId="4" fontId="61" fillId="60" borderId="3" applyNumberFormat="0" applyProtection="0">
      <alignment vertical="center"/>
    </xf>
    <xf numFmtId="4" fontId="64" fillId="15" borderId="64" applyNumberFormat="0" applyProtection="0">
      <alignment horizontal="left" vertical="center" indent="1"/>
    </xf>
    <xf numFmtId="0" fontId="64" fillId="59" borderId="64" applyNumberFormat="0" applyProtection="0">
      <alignment horizontal="left" vertical="top" indent="1"/>
    </xf>
    <xf numFmtId="4" fontId="23" fillId="0" borderId="57" applyNumberFormat="0" applyProtection="0">
      <alignment horizontal="right" vertical="center"/>
    </xf>
    <xf numFmtId="4" fontId="23" fillId="0" borderId="57" applyNumberFormat="0" applyProtection="0">
      <alignment horizontal="right" vertical="center"/>
    </xf>
    <xf numFmtId="4" fontId="61" fillId="5" borderId="57" applyNumberFormat="0" applyProtection="0">
      <alignment horizontal="right" vertical="center"/>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65" fillId="11" borderId="64" applyNumberFormat="0" applyProtection="0">
      <alignment horizontal="left" vertical="center" indent="1"/>
    </xf>
    <xf numFmtId="0" fontId="64" fillId="11" borderId="64" applyNumberFormat="0" applyProtection="0">
      <alignment horizontal="left" vertical="top" indent="1"/>
    </xf>
    <xf numFmtId="4" fontId="66" fillId="61" borderId="65" applyNumberFormat="0" applyProtection="0">
      <alignment horizontal="left" vertical="center" indent="1"/>
    </xf>
    <xf numFmtId="0" fontId="23" fillId="62" borderId="68"/>
    <xf numFmtId="0" fontId="23" fillId="62" borderId="68"/>
    <xf numFmtId="4" fontId="67" fillId="58" borderId="57" applyNumberFormat="0" applyProtection="0">
      <alignment horizontal="right" vertical="center"/>
    </xf>
    <xf numFmtId="0" fontId="68" fillId="0" borderId="0" applyNumberFormat="0" applyFill="0" applyBorder="0" applyAlignment="0" applyProtection="0"/>
    <xf numFmtId="0" fontId="68" fillId="0" borderId="0" applyNumberFormat="0" applyFill="0" applyBorder="0" applyAlignment="0" applyProtection="0"/>
    <xf numFmtId="0" fontId="53" fillId="0" borderId="69" applyNumberFormat="0" applyFill="0" applyAlignment="0" applyProtection="0"/>
    <xf numFmtId="0" fontId="69" fillId="0" borderId="0" applyNumberFormat="0" applyFill="0" applyBorder="0" applyAlignment="0" applyProtection="0"/>
    <xf numFmtId="43" fontId="5" fillId="0" borderId="0" applyFont="0" applyFill="0" applyBorder="0" applyAlignment="0" applyProtection="0"/>
    <xf numFmtId="0" fontId="63" fillId="18" borderId="67" applyBorder="0"/>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0" borderId="57" applyNumberFormat="0" applyProtection="0">
      <alignment horizontal="right" vertical="center"/>
    </xf>
    <xf numFmtId="4" fontId="23" fillId="47" borderId="57" applyNumberFormat="0" applyProtection="0">
      <alignment horizontal="left" vertical="center" indent="1"/>
    </xf>
    <xf numFmtId="4" fontId="23" fillId="46" borderId="57" applyNumberFormat="0" applyProtection="0">
      <alignment vertical="center"/>
    </xf>
    <xf numFmtId="0" fontId="5" fillId="0" borderId="0"/>
    <xf numFmtId="43" fontId="5" fillId="0" borderId="0" applyFont="0" applyFill="0" applyBorder="0" applyAlignment="0" applyProtection="0"/>
    <xf numFmtId="4" fontId="23" fillId="11" borderId="57" applyNumberFormat="0" applyProtection="0">
      <alignment horizontal="right" vertical="center"/>
    </xf>
    <xf numFmtId="4" fontId="23" fillId="50" borderId="57" applyNumberFormat="0" applyProtection="0">
      <alignment horizontal="right" vertical="center"/>
    </xf>
    <xf numFmtId="0" fontId="23" fillId="56" borderId="57" applyNumberFormat="0" applyProtection="0">
      <alignment horizontal="left" vertical="center" indent="1"/>
    </xf>
    <xf numFmtId="0" fontId="62" fillId="46" borderId="64" applyNumberFormat="0" applyProtection="0">
      <alignment horizontal="left" vertical="top" indent="1"/>
    </xf>
    <xf numFmtId="4" fontId="61" fillId="47" borderId="57" applyNumberFormat="0" applyProtection="0">
      <alignment vertical="center"/>
    </xf>
    <xf numFmtId="4" fontId="23" fillId="46" borderId="57" applyNumberFormat="0" applyProtection="0">
      <alignment vertical="center"/>
    </xf>
    <xf numFmtId="0" fontId="60" fillId="41" borderId="63" applyNumberFormat="0" applyAlignment="0" applyProtection="0"/>
    <xf numFmtId="0" fontId="23" fillId="37" borderId="57" applyNumberFormat="0" applyFont="0" applyAlignment="0" applyProtection="0"/>
    <xf numFmtId="0" fontId="51" fillId="41" borderId="57" applyNumberFormat="0" applyAlignment="0" applyProtection="0"/>
    <xf numFmtId="0" fontId="58" fillId="38" borderId="57" applyNumberFormat="0" applyAlignment="0" applyProtection="0"/>
    <xf numFmtId="0" fontId="51" fillId="41" borderId="57" applyNumberFormat="0" applyAlignment="0" applyProtection="0"/>
    <xf numFmtId="0" fontId="23" fillId="37" borderId="57" applyNumberFormat="0" applyFont="0" applyAlignment="0" applyProtection="0"/>
    <xf numFmtId="0" fontId="60" fillId="41" borderId="63" applyNumberFormat="0" applyAlignment="0" applyProtection="0"/>
    <xf numFmtId="4" fontId="61" fillId="47" borderId="57" applyNumberFormat="0" applyProtection="0">
      <alignment vertical="center"/>
    </xf>
    <xf numFmtId="4" fontId="23" fillId="47" borderId="57" applyNumberFormat="0" applyProtection="0">
      <alignment horizontal="left" vertical="center" indent="1"/>
    </xf>
    <xf numFmtId="0" fontId="62" fillId="46" borderId="64" applyNumberFormat="0" applyProtection="0">
      <alignment horizontal="left" vertical="top" indent="1"/>
    </xf>
    <xf numFmtId="4" fontId="23" fillId="48" borderId="57" applyNumberFormat="0" applyProtection="0">
      <alignment horizontal="left" vertical="center" indent="1"/>
    </xf>
    <xf numFmtId="4" fontId="23" fillId="49" borderId="57" applyNumberFormat="0" applyProtection="0">
      <alignment horizontal="right" vertical="center"/>
    </xf>
    <xf numFmtId="0" fontId="51" fillId="41" borderId="57" applyNumberFormat="0" applyAlignment="0" applyProtection="0"/>
    <xf numFmtId="4" fontId="23" fillId="49" borderId="57" applyNumberFormat="0" applyProtection="0">
      <alignment horizontal="right" vertical="center"/>
    </xf>
    <xf numFmtId="4" fontId="23" fillId="50" borderId="57" applyNumberFormat="0" applyProtection="0">
      <alignment horizontal="right" vertical="center"/>
    </xf>
    <xf numFmtId="4" fontId="23" fillId="20" borderId="57" applyNumberFormat="0" applyProtection="0">
      <alignment horizontal="right" vertical="center"/>
    </xf>
    <xf numFmtId="4" fontId="23" fillId="52" borderId="57" applyNumberFormat="0" applyProtection="0">
      <alignment horizontal="right" vertical="center"/>
    </xf>
    <xf numFmtId="4" fontId="23" fillId="52" borderId="57" applyNumberFormat="0" applyProtection="0">
      <alignment horizontal="right" vertical="center"/>
    </xf>
    <xf numFmtId="4" fontId="23" fillId="53" borderId="57" applyNumberFormat="0" applyProtection="0">
      <alignment horizontal="right" vertical="center"/>
    </xf>
    <xf numFmtId="4" fontId="23" fillId="53" borderId="57" applyNumberFormat="0" applyProtection="0">
      <alignment horizontal="right" vertical="center"/>
    </xf>
    <xf numFmtId="4" fontId="23" fillId="16" borderId="57" applyNumberFormat="0" applyProtection="0">
      <alignment horizontal="right" vertical="center"/>
    </xf>
    <xf numFmtId="4" fontId="23" fillId="16" borderId="57" applyNumberFormat="0" applyProtection="0">
      <alignment horizontal="right" vertical="center"/>
    </xf>
    <xf numFmtId="4" fontId="23" fillId="12" borderId="57" applyNumberFormat="0" applyProtection="0">
      <alignment horizontal="right" vertical="center"/>
    </xf>
    <xf numFmtId="4" fontId="23" fillId="12" borderId="57" applyNumberFormat="0" applyProtection="0">
      <alignment horizontal="right" vertical="center"/>
    </xf>
    <xf numFmtId="4" fontId="23" fillId="54" borderId="57" applyNumberFormat="0" applyProtection="0">
      <alignment horizontal="right" vertical="center"/>
    </xf>
    <xf numFmtId="4" fontId="23" fillId="54" borderId="57" applyNumberFormat="0" applyProtection="0">
      <alignment horizontal="right" vertical="center"/>
    </xf>
    <xf numFmtId="0" fontId="58" fillId="38" borderId="57" applyNumberFormat="0" applyAlignment="0" applyProtection="0"/>
    <xf numFmtId="4" fontId="23" fillId="11" borderId="57" applyNumberFormat="0" applyProtection="0">
      <alignment horizontal="right" vertical="center"/>
    </xf>
    <xf numFmtId="0" fontId="23" fillId="37" borderId="57" applyNumberFormat="0" applyFont="0" applyAlignment="0" applyProtection="0"/>
    <xf numFmtId="0" fontId="60" fillId="41" borderId="63" applyNumberFormat="0" applyAlignment="0" applyProtection="0"/>
    <xf numFmtId="0" fontId="23" fillId="15" borderId="57" applyNumberFormat="0" applyProtection="0">
      <alignment horizontal="left" vertical="center" indent="1"/>
    </xf>
    <xf numFmtId="0" fontId="23" fillId="15" borderId="57" applyNumberFormat="0" applyProtection="0">
      <alignment horizontal="left" vertical="center" indent="1"/>
    </xf>
    <xf numFmtId="0" fontId="23" fillId="18" borderId="64" applyNumberFormat="0" applyProtection="0">
      <alignment horizontal="left" vertical="top" indent="1"/>
    </xf>
    <xf numFmtId="0" fontId="23" fillId="56" borderId="57" applyNumberFormat="0" applyProtection="0">
      <alignment horizontal="left" vertical="center" indent="1"/>
    </xf>
    <xf numFmtId="0" fontId="23" fillId="11" borderId="64" applyNumberFormat="0" applyProtection="0">
      <alignment horizontal="left" vertical="top" indent="1"/>
    </xf>
    <xf numFmtId="0" fontId="23" fillId="57" borderId="57" applyNumberFormat="0" applyProtection="0">
      <alignment horizontal="left" vertical="center" indent="1"/>
    </xf>
    <xf numFmtId="0" fontId="23" fillId="57" borderId="64" applyNumberFormat="0" applyProtection="0">
      <alignment horizontal="left" vertical="top" indent="1"/>
    </xf>
    <xf numFmtId="0" fontId="23" fillId="10" borderId="57" applyNumberFormat="0" applyProtection="0">
      <alignment horizontal="left" vertical="center" indent="1"/>
    </xf>
    <xf numFmtId="0" fontId="23" fillId="10" borderId="57" applyNumberFormat="0" applyProtection="0">
      <alignment horizontal="left" vertical="center" indent="1"/>
    </xf>
    <xf numFmtId="0" fontId="23" fillId="37" borderId="57" applyNumberFormat="0" applyFont="0" applyAlignment="0" applyProtection="0"/>
    <xf numFmtId="0" fontId="60" fillId="41" borderId="63" applyNumberFormat="0" applyAlignment="0" applyProtection="0"/>
    <xf numFmtId="0" fontId="23" fillId="10" borderId="64" applyNumberFormat="0" applyProtection="0">
      <alignment horizontal="left" vertical="top" indent="1"/>
    </xf>
    <xf numFmtId="4" fontId="23" fillId="46" borderId="57" applyNumberFormat="0" applyProtection="0">
      <alignment vertical="center"/>
    </xf>
    <xf numFmtId="4" fontId="23" fillId="46" borderId="57" applyNumberFormat="0" applyProtection="0">
      <alignment vertical="center"/>
    </xf>
    <xf numFmtId="4" fontId="61" fillId="47" borderId="57" applyNumberFormat="0" applyProtection="0">
      <alignment vertical="center"/>
    </xf>
    <xf numFmtId="4" fontId="23" fillId="47" borderId="57" applyNumberFormat="0" applyProtection="0">
      <alignment horizontal="left" vertical="center" indent="1"/>
    </xf>
    <xf numFmtId="4" fontId="23" fillId="47" borderId="57" applyNumberFormat="0" applyProtection="0">
      <alignment horizontal="left" vertical="center" indent="1"/>
    </xf>
    <xf numFmtId="0" fontId="62" fillId="46" borderId="64" applyNumberFormat="0" applyProtection="0">
      <alignment horizontal="left" vertical="top" indent="1"/>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9" borderId="57" applyNumberFormat="0" applyProtection="0">
      <alignment horizontal="right" vertical="center"/>
    </xf>
    <xf numFmtId="4" fontId="23" fillId="49" borderId="57" applyNumberFormat="0" applyProtection="0">
      <alignment horizontal="right" vertical="center"/>
    </xf>
    <xf numFmtId="4" fontId="23" fillId="50" borderId="57" applyNumberFormat="0" applyProtection="0">
      <alignment horizontal="right" vertical="center"/>
    </xf>
    <xf numFmtId="4" fontId="23" fillId="50" borderId="57" applyNumberFormat="0" applyProtection="0">
      <alignment horizontal="right" vertical="center"/>
    </xf>
    <xf numFmtId="4" fontId="23" fillId="51" borderId="65" applyNumberFormat="0" applyProtection="0">
      <alignment horizontal="right" vertical="center"/>
    </xf>
    <xf numFmtId="4" fontId="23" fillId="51" borderId="65" applyNumberFormat="0" applyProtection="0">
      <alignment horizontal="right" vertical="center"/>
    </xf>
    <xf numFmtId="4" fontId="23" fillId="20" borderId="57" applyNumberFormat="0" applyProtection="0">
      <alignment horizontal="right" vertical="center"/>
    </xf>
    <xf numFmtId="4" fontId="23" fillId="20" borderId="57" applyNumberFormat="0" applyProtection="0">
      <alignment horizontal="right" vertical="center"/>
    </xf>
    <xf numFmtId="4" fontId="23" fillId="52" borderId="57" applyNumberFormat="0" applyProtection="0">
      <alignment horizontal="right" vertical="center"/>
    </xf>
    <xf numFmtId="4" fontId="23" fillId="52" borderId="57" applyNumberFormat="0" applyProtection="0">
      <alignment horizontal="right" vertical="center"/>
    </xf>
    <xf numFmtId="4" fontId="23" fillId="53" borderId="57" applyNumberFormat="0" applyProtection="0">
      <alignment horizontal="right" vertical="center"/>
    </xf>
    <xf numFmtId="4" fontId="23" fillId="53" borderId="57" applyNumberFormat="0" applyProtection="0">
      <alignment horizontal="right" vertical="center"/>
    </xf>
    <xf numFmtId="4" fontId="23" fillId="16" borderId="57" applyNumberFormat="0" applyProtection="0">
      <alignment horizontal="right" vertical="center"/>
    </xf>
    <xf numFmtId="4" fontId="23" fillId="16" borderId="57" applyNumberFormat="0" applyProtection="0">
      <alignment horizontal="right" vertical="center"/>
    </xf>
    <xf numFmtId="4" fontId="23" fillId="12" borderId="57" applyNumberFormat="0" applyProtection="0">
      <alignment horizontal="right" vertical="center"/>
    </xf>
    <xf numFmtId="4" fontId="23" fillId="12" borderId="57" applyNumberFormat="0" applyProtection="0">
      <alignment horizontal="right" vertical="center"/>
    </xf>
    <xf numFmtId="4" fontId="23" fillId="54" borderId="57" applyNumberFormat="0" applyProtection="0">
      <alignment horizontal="right" vertical="center"/>
    </xf>
    <xf numFmtId="4" fontId="23" fillId="54" borderId="57" applyNumberFormat="0" applyProtection="0">
      <alignment horizontal="right" vertical="center"/>
    </xf>
    <xf numFmtId="4" fontId="23" fillId="55" borderId="65" applyNumberFormat="0" applyProtection="0">
      <alignment horizontal="left" vertical="center" indent="1"/>
    </xf>
    <xf numFmtId="4" fontId="23" fillId="55" borderId="65" applyNumberFormat="0" applyProtection="0">
      <alignment horizontal="left" vertical="center" indent="1"/>
    </xf>
    <xf numFmtId="4" fontId="13" fillId="18" borderId="65" applyNumberFormat="0" applyProtection="0">
      <alignment horizontal="left" vertical="center" indent="1"/>
    </xf>
    <xf numFmtId="4" fontId="13" fillId="18" borderId="65" applyNumberFormat="0" applyProtection="0">
      <alignment horizontal="left" vertical="center" indent="1"/>
    </xf>
    <xf numFmtId="4" fontId="23" fillId="11" borderId="57" applyNumberFormat="0" applyProtection="0">
      <alignment horizontal="right" vertical="center"/>
    </xf>
    <xf numFmtId="4" fontId="23" fillId="11" borderId="57" applyNumberFormat="0" applyProtection="0">
      <alignment horizontal="right" vertical="center"/>
    </xf>
    <xf numFmtId="4" fontId="23" fillId="10" borderId="65" applyNumberFormat="0" applyProtection="0">
      <alignment horizontal="left" vertical="center" indent="1"/>
    </xf>
    <xf numFmtId="4" fontId="23" fillId="10" borderId="65" applyNumberFormat="0" applyProtection="0">
      <alignment horizontal="left" vertical="center" indent="1"/>
    </xf>
    <xf numFmtId="4" fontId="23" fillId="11" borderId="65" applyNumberFormat="0" applyProtection="0">
      <alignment horizontal="left" vertical="center" indent="1"/>
    </xf>
    <xf numFmtId="4" fontId="23" fillId="11" borderId="65" applyNumberFormat="0" applyProtection="0">
      <alignment horizontal="left" vertical="center" indent="1"/>
    </xf>
    <xf numFmtId="0" fontId="23" fillId="15" borderId="57" applyNumberFormat="0" applyProtection="0">
      <alignment horizontal="left" vertical="center" indent="1"/>
    </xf>
    <xf numFmtId="0" fontId="23" fillId="15" borderId="57" applyNumberFormat="0" applyProtection="0">
      <alignment horizontal="left" vertical="center" indent="1"/>
    </xf>
    <xf numFmtId="0" fontId="23" fillId="18" borderId="64" applyNumberFormat="0" applyProtection="0">
      <alignment horizontal="left" vertical="top" indent="1"/>
    </xf>
    <xf numFmtId="0" fontId="23" fillId="56" borderId="57" applyNumberFormat="0" applyProtection="0">
      <alignment horizontal="left" vertical="center" indent="1"/>
    </xf>
    <xf numFmtId="0" fontId="23" fillId="56" borderId="57" applyNumberFormat="0" applyProtection="0">
      <alignment horizontal="left" vertical="center" indent="1"/>
    </xf>
    <xf numFmtId="0" fontId="23" fillId="11" borderId="64" applyNumberFormat="0" applyProtection="0">
      <alignment horizontal="left" vertical="top" indent="1"/>
    </xf>
    <xf numFmtId="0" fontId="23" fillId="57" borderId="57" applyNumberFormat="0" applyProtection="0">
      <alignment horizontal="left" vertical="center" indent="1"/>
    </xf>
    <xf numFmtId="0" fontId="23" fillId="57" borderId="57" applyNumberFormat="0" applyProtection="0">
      <alignment horizontal="left" vertical="center" indent="1"/>
    </xf>
    <xf numFmtId="0" fontId="23" fillId="57" borderId="64" applyNumberFormat="0" applyProtection="0">
      <alignment horizontal="left" vertical="top" indent="1"/>
    </xf>
    <xf numFmtId="0" fontId="23" fillId="10" borderId="57" applyNumberFormat="0" applyProtection="0">
      <alignment horizontal="left" vertical="center" indent="1"/>
    </xf>
    <xf numFmtId="0" fontId="23" fillId="10" borderId="57" applyNumberFormat="0" applyProtection="0">
      <alignment horizontal="left" vertical="center" indent="1"/>
    </xf>
    <xf numFmtId="0" fontId="23" fillId="10" borderId="64" applyNumberFormat="0" applyProtection="0">
      <alignment horizontal="left" vertical="top" indent="1"/>
    </xf>
    <xf numFmtId="4" fontId="23" fillId="46" borderId="57" applyNumberFormat="0" applyProtection="0">
      <alignment vertical="center"/>
    </xf>
    <xf numFmtId="0" fontId="63" fillId="18" borderId="67" applyBorder="0"/>
    <xf numFmtId="4" fontId="64" fillId="59" borderId="64" applyNumberFormat="0" applyProtection="0">
      <alignment vertical="center"/>
    </xf>
    <xf numFmtId="4" fontId="61" fillId="60" borderId="68" applyNumberFormat="0" applyProtection="0">
      <alignment vertical="center"/>
    </xf>
    <xf numFmtId="4" fontId="64" fillId="15" borderId="64" applyNumberFormat="0" applyProtection="0">
      <alignment horizontal="left" vertical="center" indent="1"/>
    </xf>
    <xf numFmtId="0" fontId="64" fillId="59" borderId="64" applyNumberFormat="0" applyProtection="0">
      <alignment horizontal="left" vertical="top" indent="1"/>
    </xf>
    <xf numFmtId="4" fontId="23" fillId="0" borderId="57" applyNumberFormat="0" applyProtection="0">
      <alignment horizontal="right" vertical="center"/>
    </xf>
    <xf numFmtId="4" fontId="23" fillId="0" borderId="57" applyNumberFormat="0" applyProtection="0">
      <alignment horizontal="right" vertical="center"/>
    </xf>
    <xf numFmtId="4" fontId="61" fillId="5" borderId="57" applyNumberFormat="0" applyProtection="0">
      <alignment horizontal="right" vertical="center"/>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65" fillId="11" borderId="64" applyNumberFormat="0" applyProtection="0">
      <alignment horizontal="left" vertical="center" indent="1"/>
    </xf>
    <xf numFmtId="0" fontId="64" fillId="11" borderId="64" applyNumberFormat="0" applyProtection="0">
      <alignment horizontal="left" vertical="top" indent="1"/>
    </xf>
    <xf numFmtId="4" fontId="66" fillId="61" borderId="65" applyNumberFormat="0" applyProtection="0">
      <alignment horizontal="left" vertical="center" indent="1"/>
    </xf>
    <xf numFmtId="4" fontId="23" fillId="46" borderId="57" applyNumberFormat="0" applyProtection="0">
      <alignment vertical="center"/>
    </xf>
    <xf numFmtId="4" fontId="67" fillId="58" borderId="57" applyNumberFormat="0" applyProtection="0">
      <alignment horizontal="right" vertical="center"/>
    </xf>
    <xf numFmtId="0" fontId="58" fillId="38" borderId="57" applyNumberFormat="0" applyAlignment="0" applyProtection="0"/>
    <xf numFmtId="0" fontId="53" fillId="0" borderId="69" applyNumberFormat="0" applyFill="0" applyAlignment="0" applyProtection="0"/>
    <xf numFmtId="0" fontId="63" fillId="18" borderId="67" applyBorder="0"/>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0" borderId="57" applyNumberFormat="0" applyProtection="0">
      <alignment horizontal="right" vertical="center"/>
    </xf>
    <xf numFmtId="4" fontId="23" fillId="47" borderId="57" applyNumberFormat="0" applyProtection="0">
      <alignment horizontal="left" vertical="center" indent="1"/>
    </xf>
    <xf numFmtId="4" fontId="23" fillId="46" borderId="57" applyNumberFormat="0" applyProtection="0">
      <alignment vertical="center"/>
    </xf>
    <xf numFmtId="0" fontId="23" fillId="57" borderId="57" applyNumberFormat="0" applyProtection="0">
      <alignment horizontal="left" vertical="center" indent="1"/>
    </xf>
    <xf numFmtId="4" fontId="23" fillId="20" borderId="57" applyNumberFormat="0" applyProtection="0">
      <alignment horizontal="right" vertical="center"/>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9" borderId="57" applyNumberFormat="0" applyProtection="0">
      <alignment horizontal="right" vertical="center"/>
    </xf>
    <xf numFmtId="4" fontId="23" fillId="50" borderId="57" applyNumberFormat="0" applyProtection="0">
      <alignment horizontal="right" vertical="center"/>
    </xf>
    <xf numFmtId="4" fontId="23" fillId="51" borderId="65" applyNumberFormat="0" applyProtection="0">
      <alignment horizontal="right" vertical="center"/>
    </xf>
    <xf numFmtId="4" fontId="23" fillId="20" borderId="57" applyNumberFormat="0" applyProtection="0">
      <alignment horizontal="right" vertical="center"/>
    </xf>
    <xf numFmtId="4" fontId="23" fillId="52" borderId="57" applyNumberFormat="0" applyProtection="0">
      <alignment horizontal="right" vertical="center"/>
    </xf>
    <xf numFmtId="4" fontId="23" fillId="51" borderId="65" applyNumberFormat="0" applyProtection="0">
      <alignment horizontal="right" vertical="center"/>
    </xf>
    <xf numFmtId="4" fontId="23" fillId="51" borderId="65" applyNumberFormat="0" applyProtection="0">
      <alignment horizontal="right" vertical="center"/>
    </xf>
    <xf numFmtId="4" fontId="23" fillId="52" borderId="57" applyNumberFormat="0" applyProtection="0">
      <alignment horizontal="right" vertical="center"/>
    </xf>
    <xf numFmtId="4" fontId="23" fillId="53" borderId="57" applyNumberFormat="0" applyProtection="0">
      <alignment horizontal="right" vertical="center"/>
    </xf>
    <xf numFmtId="4" fontId="23" fillId="53" borderId="57" applyNumberFormat="0" applyProtection="0">
      <alignment horizontal="right" vertical="center"/>
    </xf>
    <xf numFmtId="4" fontId="23" fillId="16" borderId="57" applyNumberFormat="0" applyProtection="0">
      <alignment horizontal="right" vertical="center"/>
    </xf>
    <xf numFmtId="4" fontId="23" fillId="16" borderId="57" applyNumberFormat="0" applyProtection="0">
      <alignment horizontal="right" vertical="center"/>
    </xf>
    <xf numFmtId="4" fontId="23" fillId="12" borderId="57" applyNumberFormat="0" applyProtection="0">
      <alignment horizontal="right" vertical="center"/>
    </xf>
    <xf numFmtId="4" fontId="23" fillId="12" borderId="57" applyNumberFormat="0" applyProtection="0">
      <alignment horizontal="right" vertical="center"/>
    </xf>
    <xf numFmtId="4" fontId="23" fillId="54" borderId="57" applyNumberFormat="0" applyProtection="0">
      <alignment horizontal="right" vertical="center"/>
    </xf>
    <xf numFmtId="4" fontId="23" fillId="54" borderId="57" applyNumberFormat="0" applyProtection="0">
      <alignment horizontal="right" vertical="center"/>
    </xf>
    <xf numFmtId="4" fontId="23" fillId="55" borderId="65" applyNumberFormat="0" applyProtection="0">
      <alignment horizontal="left" vertical="center" indent="1"/>
    </xf>
    <xf numFmtId="4" fontId="23" fillId="55" borderId="65" applyNumberFormat="0" applyProtection="0">
      <alignment horizontal="left" vertical="center" indent="1"/>
    </xf>
    <xf numFmtId="4" fontId="13" fillId="18" borderId="65" applyNumberFormat="0" applyProtection="0">
      <alignment horizontal="left" vertical="center" indent="1"/>
    </xf>
    <xf numFmtId="4" fontId="23" fillId="55" borderId="65" applyNumberFormat="0" applyProtection="0">
      <alignment horizontal="left" vertical="center" indent="1"/>
    </xf>
    <xf numFmtId="4" fontId="23" fillId="55" borderId="65" applyNumberFormat="0" applyProtection="0">
      <alignment horizontal="left" vertical="center" indent="1"/>
    </xf>
    <xf numFmtId="4" fontId="13" fillId="18" borderId="65" applyNumberFormat="0" applyProtection="0">
      <alignment horizontal="left" vertical="center" indent="1"/>
    </xf>
    <xf numFmtId="4" fontId="13" fillId="18" borderId="65" applyNumberFormat="0" applyProtection="0">
      <alignment horizontal="left" vertical="center" indent="1"/>
    </xf>
    <xf numFmtId="4" fontId="23" fillId="10" borderId="65" applyNumberFormat="0" applyProtection="0">
      <alignment horizontal="left" vertical="center" indent="1"/>
    </xf>
    <xf numFmtId="4" fontId="23" fillId="11" borderId="65" applyNumberFormat="0" applyProtection="0">
      <alignment horizontal="left" vertical="center" indent="1"/>
    </xf>
    <xf numFmtId="4" fontId="23" fillId="10" borderId="65" applyNumberFormat="0" applyProtection="0">
      <alignment horizontal="left" vertical="center" indent="1"/>
    </xf>
    <xf numFmtId="4" fontId="23" fillId="10" borderId="65" applyNumberFormat="0" applyProtection="0">
      <alignment horizontal="left" vertical="center" indent="1"/>
    </xf>
    <xf numFmtId="4" fontId="23" fillId="11" borderId="65" applyNumberFormat="0" applyProtection="0">
      <alignment horizontal="left" vertical="center" indent="1"/>
    </xf>
    <xf numFmtId="4" fontId="23" fillId="11" borderId="65" applyNumberFormat="0" applyProtection="0">
      <alignment horizontal="left" vertical="center" indent="1"/>
    </xf>
    <xf numFmtId="4" fontId="23" fillId="11" borderId="65" applyNumberFormat="0" applyProtection="0">
      <alignment horizontal="left" vertical="center" indent="1"/>
    </xf>
    <xf numFmtId="0" fontId="23" fillId="15" borderId="57" applyNumberFormat="0" applyProtection="0">
      <alignment horizontal="left" vertical="center" indent="1"/>
    </xf>
    <xf numFmtId="0" fontId="23" fillId="15" borderId="57" applyNumberFormat="0" applyProtection="0">
      <alignment horizontal="left" vertical="center" indent="1"/>
    </xf>
    <xf numFmtId="0" fontId="23" fillId="18" borderId="64" applyNumberFormat="0" applyProtection="0">
      <alignment horizontal="left" vertical="top" indent="1"/>
    </xf>
    <xf numFmtId="0" fontId="23" fillId="56" borderId="57" applyNumberFormat="0" applyProtection="0">
      <alignment horizontal="left" vertical="center" indent="1"/>
    </xf>
    <xf numFmtId="0" fontId="23" fillId="56" borderId="57" applyNumberFormat="0" applyProtection="0">
      <alignment horizontal="left" vertical="center" indent="1"/>
    </xf>
    <xf numFmtId="0" fontId="23" fillId="11" borderId="64" applyNumberFormat="0" applyProtection="0">
      <alignment horizontal="left" vertical="top" indent="1"/>
    </xf>
    <xf numFmtId="0" fontId="23" fillId="57" borderId="57" applyNumberFormat="0" applyProtection="0">
      <alignment horizontal="left" vertical="center" indent="1"/>
    </xf>
    <xf numFmtId="0" fontId="23" fillId="57" borderId="57" applyNumberFormat="0" applyProtection="0">
      <alignment horizontal="left" vertical="center" indent="1"/>
    </xf>
    <xf numFmtId="0" fontId="23" fillId="57" borderId="64" applyNumberFormat="0" applyProtection="0">
      <alignment horizontal="left" vertical="top" indent="1"/>
    </xf>
    <xf numFmtId="0" fontId="23" fillId="10" borderId="57" applyNumberFormat="0" applyProtection="0">
      <alignment horizontal="left" vertical="center" indent="1"/>
    </xf>
    <xf numFmtId="0" fontId="23" fillId="10" borderId="57" applyNumberFormat="0" applyProtection="0">
      <alignment horizontal="left" vertical="center" indent="1"/>
    </xf>
    <xf numFmtId="0" fontId="23" fillId="10" borderId="64" applyNumberFormat="0" applyProtection="0">
      <alignment horizontal="left" vertical="top" indent="1"/>
    </xf>
    <xf numFmtId="0" fontId="63" fillId="18" borderId="67" applyBorder="0"/>
    <xf numFmtId="4" fontId="23" fillId="46" borderId="57" applyNumberFormat="0" applyProtection="0">
      <alignment vertical="center"/>
    </xf>
    <xf numFmtId="0" fontId="63" fillId="18" borderId="67" applyBorder="0"/>
    <xf numFmtId="4" fontId="64" fillId="15" borderId="64" applyNumberFormat="0" applyProtection="0">
      <alignment horizontal="left" vertical="center" indent="1"/>
    </xf>
    <xf numFmtId="0" fontId="64" fillId="59" borderId="64" applyNumberFormat="0" applyProtection="0">
      <alignment horizontal="left" vertical="top" indent="1"/>
    </xf>
    <xf numFmtId="4" fontId="23" fillId="0" borderId="57" applyNumberFormat="0" applyProtection="0">
      <alignment horizontal="right" vertical="center"/>
    </xf>
    <xf numFmtId="4" fontId="23" fillId="0" borderId="57" applyNumberFormat="0" applyProtection="0">
      <alignment horizontal="right" vertical="center"/>
    </xf>
    <xf numFmtId="4" fontId="61" fillId="5" borderId="57" applyNumberFormat="0" applyProtection="0">
      <alignment horizontal="right" vertical="center"/>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65" fillId="11" borderId="64" applyNumberFormat="0" applyProtection="0">
      <alignment horizontal="left" vertical="center" indent="1"/>
    </xf>
    <xf numFmtId="0" fontId="64" fillId="11" borderId="64" applyNumberFormat="0" applyProtection="0">
      <alignment horizontal="left" vertical="top" indent="1"/>
    </xf>
    <xf numFmtId="4" fontId="66" fillId="61" borderId="65" applyNumberFormat="0" applyProtection="0">
      <alignment horizontal="left" vertical="center" indent="1"/>
    </xf>
    <xf numFmtId="4" fontId="67" fillId="58" borderId="57" applyNumberFormat="0" applyProtection="0">
      <alignment horizontal="right" vertical="center"/>
    </xf>
    <xf numFmtId="0" fontId="51" fillId="41" borderId="57" applyNumberFormat="0" applyAlignment="0" applyProtection="0"/>
    <xf numFmtId="0" fontId="53" fillId="0" borderId="69" applyNumberFormat="0" applyFill="0" applyAlignment="0" applyProtection="0"/>
    <xf numFmtId="0" fontId="63" fillId="18" borderId="67" applyBorder="0"/>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0" borderId="57" applyNumberFormat="0" applyProtection="0">
      <alignment horizontal="right" vertical="center"/>
    </xf>
    <xf numFmtId="4" fontId="23" fillId="47" borderId="57" applyNumberFormat="0" applyProtection="0">
      <alignment horizontal="left" vertical="center" indent="1"/>
    </xf>
    <xf numFmtId="4" fontId="23" fillId="46" borderId="57" applyNumberFormat="0" applyProtection="0">
      <alignment vertical="center"/>
    </xf>
    <xf numFmtId="0" fontId="62" fillId="46" borderId="64" applyNumberFormat="0" applyProtection="0">
      <alignment horizontal="left" vertical="top" indent="1"/>
    </xf>
    <xf numFmtId="4" fontId="64" fillId="59" borderId="64" applyNumberFormat="0" applyProtection="0">
      <alignment vertical="center"/>
    </xf>
    <xf numFmtId="4" fontId="23" fillId="48" borderId="57" applyNumberFormat="0" applyProtection="0">
      <alignment horizontal="left" vertical="center" indent="1"/>
    </xf>
    <xf numFmtId="4" fontId="23" fillId="49" borderId="57" applyNumberFormat="0" applyProtection="0">
      <alignment horizontal="right" vertical="center"/>
    </xf>
    <xf numFmtId="4" fontId="23" fillId="11" borderId="57" applyNumberFormat="0" applyProtection="0">
      <alignment horizontal="right" vertical="center"/>
    </xf>
    <xf numFmtId="4" fontId="61" fillId="47" borderId="57" applyNumberFormat="0" applyProtection="0">
      <alignment vertical="center"/>
    </xf>
    <xf numFmtId="4" fontId="23" fillId="46" borderId="57" applyNumberFormat="0" applyProtection="0">
      <alignment vertical="center"/>
    </xf>
    <xf numFmtId="4" fontId="13" fillId="18" borderId="65" applyNumberFormat="0" applyProtection="0">
      <alignment horizontal="left" vertical="center" indent="1"/>
    </xf>
    <xf numFmtId="4" fontId="23" fillId="48" borderId="57" applyNumberFormat="0" applyProtection="0">
      <alignment horizontal="left" vertical="center" indent="1"/>
    </xf>
    <xf numFmtId="0" fontId="58" fillId="38" borderId="57" applyNumberFormat="0" applyAlignment="0" applyProtection="0"/>
    <xf numFmtId="4" fontId="64" fillId="59" borderId="64" applyNumberFormat="0" applyProtection="0">
      <alignment vertical="center"/>
    </xf>
    <xf numFmtId="4" fontId="13" fillId="18" borderId="65" applyNumberFormat="0" applyProtection="0">
      <alignment horizontal="left" vertical="center" indent="1"/>
    </xf>
    <xf numFmtId="4" fontId="64" fillId="15" borderId="64" applyNumberFormat="0" applyProtection="0">
      <alignment horizontal="left" vertical="center" indent="1"/>
    </xf>
    <xf numFmtId="0" fontId="64" fillId="59" borderId="64" applyNumberFormat="0" applyProtection="0">
      <alignment horizontal="left" vertical="top" indent="1"/>
    </xf>
    <xf numFmtId="4" fontId="23" fillId="0" borderId="57" applyNumberFormat="0" applyProtection="0">
      <alignment horizontal="right" vertical="center"/>
    </xf>
    <xf numFmtId="4" fontId="23" fillId="0" borderId="57" applyNumberFormat="0" applyProtection="0">
      <alignment horizontal="right" vertical="center"/>
    </xf>
    <xf numFmtId="4" fontId="61" fillId="5" borderId="57" applyNumberFormat="0" applyProtection="0">
      <alignment horizontal="right" vertical="center"/>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65" fillId="11" borderId="64" applyNumberFormat="0" applyProtection="0">
      <alignment horizontal="left" vertical="center" indent="1"/>
    </xf>
    <xf numFmtId="4" fontId="66" fillId="61" borderId="65" applyNumberFormat="0" applyProtection="0">
      <alignment horizontal="left" vertical="center" indent="1"/>
    </xf>
    <xf numFmtId="4" fontId="67" fillId="58" borderId="57" applyNumberFormat="0" applyProtection="0">
      <alignment horizontal="right" vertical="center"/>
    </xf>
    <xf numFmtId="0" fontId="63" fillId="18" borderId="67" applyBorder="0"/>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7" borderId="57" applyNumberFormat="0" applyProtection="0">
      <alignment horizontal="left" vertical="center" indent="1"/>
    </xf>
    <xf numFmtId="4" fontId="23" fillId="46" borderId="57" applyNumberFormat="0" applyProtection="0">
      <alignment vertical="center"/>
    </xf>
    <xf numFmtId="4" fontId="23" fillId="11" borderId="57" applyNumberFormat="0" applyProtection="0">
      <alignment horizontal="right" vertical="center"/>
    </xf>
    <xf numFmtId="4" fontId="23" fillId="47" borderId="57" applyNumberFormat="0" applyProtection="0">
      <alignment horizontal="left" vertical="center" indent="1"/>
    </xf>
    <xf numFmtId="4" fontId="23" fillId="50" borderId="57" applyNumberFormat="0" applyProtection="0">
      <alignment horizontal="right" vertical="center"/>
    </xf>
    <xf numFmtId="4" fontId="23" fillId="10" borderId="65" applyNumberFormat="0" applyProtection="0">
      <alignment horizontal="left" vertical="center" indent="1"/>
    </xf>
    <xf numFmtId="4" fontId="23" fillId="51" borderId="65" applyNumberFormat="0" applyProtection="0">
      <alignment horizontal="right" vertical="center"/>
    </xf>
    <xf numFmtId="0" fontId="64" fillId="11" borderId="64" applyNumberFormat="0" applyProtection="0">
      <alignment horizontal="left" vertical="top" indent="1"/>
    </xf>
    <xf numFmtId="4" fontId="23" fillId="20" borderId="57" applyNumberFormat="0" applyProtection="0">
      <alignment horizontal="right" vertical="center"/>
    </xf>
    <xf numFmtId="4" fontId="23" fillId="0" borderId="57" applyNumberFormat="0" applyProtection="0">
      <alignment horizontal="right" vertical="center"/>
    </xf>
    <xf numFmtId="0" fontId="53" fillId="0" borderId="69" applyNumberFormat="0" applyFill="0" applyAlignment="0" applyProtection="0"/>
    <xf numFmtId="4" fontId="23" fillId="49" borderId="57" applyNumberFormat="0" applyProtection="0">
      <alignment horizontal="right" vertical="center"/>
    </xf>
    <xf numFmtId="4" fontId="23" fillId="47" borderId="57" applyNumberFormat="0" applyProtection="0">
      <alignment horizontal="left" vertical="center" indent="1"/>
    </xf>
    <xf numFmtId="4" fontId="23" fillId="11" borderId="57" applyNumberFormat="0" applyProtection="0">
      <alignment horizontal="right" vertical="center"/>
    </xf>
    <xf numFmtId="4" fontId="23" fillId="50" borderId="57" applyNumberFormat="0" applyProtection="0">
      <alignment horizontal="right" vertical="center"/>
    </xf>
    <xf numFmtId="4" fontId="23" fillId="51" borderId="65" applyNumberFormat="0" applyProtection="0">
      <alignment horizontal="right" vertical="center"/>
    </xf>
    <xf numFmtId="4" fontId="23" fillId="20" borderId="57" applyNumberFormat="0" applyProtection="0">
      <alignment horizontal="right" vertical="center"/>
    </xf>
    <xf numFmtId="4" fontId="23" fillId="52" borderId="57" applyNumberFormat="0" applyProtection="0">
      <alignment horizontal="right" vertical="center"/>
    </xf>
    <xf numFmtId="4" fontId="23" fillId="52" borderId="57" applyNumberFormat="0" applyProtection="0">
      <alignment horizontal="right" vertical="center"/>
    </xf>
    <xf numFmtId="4" fontId="23" fillId="53" borderId="57" applyNumberFormat="0" applyProtection="0">
      <alignment horizontal="right" vertical="center"/>
    </xf>
    <xf numFmtId="4" fontId="23" fillId="53" borderId="57" applyNumberFormat="0" applyProtection="0">
      <alignment horizontal="right" vertical="center"/>
    </xf>
    <xf numFmtId="4" fontId="23" fillId="16" borderId="57" applyNumberFormat="0" applyProtection="0">
      <alignment horizontal="right" vertical="center"/>
    </xf>
    <xf numFmtId="4" fontId="23" fillId="16" borderId="57" applyNumberFormat="0" applyProtection="0">
      <alignment horizontal="right" vertical="center"/>
    </xf>
    <xf numFmtId="4" fontId="23" fillId="12" borderId="57" applyNumberFormat="0" applyProtection="0">
      <alignment horizontal="right" vertical="center"/>
    </xf>
    <xf numFmtId="4" fontId="23" fillId="12" borderId="57" applyNumberFormat="0" applyProtection="0">
      <alignment horizontal="right" vertical="center"/>
    </xf>
    <xf numFmtId="4" fontId="23" fillId="54" borderId="57" applyNumberFormat="0" applyProtection="0">
      <alignment horizontal="right" vertical="center"/>
    </xf>
    <xf numFmtId="4" fontId="23" fillId="54" borderId="57" applyNumberFormat="0" applyProtection="0">
      <alignment horizontal="right" vertical="center"/>
    </xf>
    <xf numFmtId="4" fontId="23" fillId="55" borderId="65" applyNumberFormat="0" applyProtection="0">
      <alignment horizontal="left" vertical="center" indent="1"/>
    </xf>
    <xf numFmtId="4" fontId="23" fillId="55" borderId="65" applyNumberFormat="0" applyProtection="0">
      <alignment horizontal="left" vertical="center" indent="1"/>
    </xf>
    <xf numFmtId="4" fontId="13" fillId="18" borderId="65" applyNumberFormat="0" applyProtection="0">
      <alignment horizontal="left" vertical="center" indent="1"/>
    </xf>
    <xf numFmtId="4" fontId="23" fillId="10" borderId="65" applyNumberFormat="0" applyProtection="0">
      <alignment horizontal="left" vertical="center" indent="1"/>
    </xf>
    <xf numFmtId="4" fontId="23" fillId="11" borderId="65" applyNumberFormat="0" applyProtection="0">
      <alignment horizontal="left" vertical="center" indent="1"/>
    </xf>
    <xf numFmtId="4" fontId="23" fillId="11" borderId="65" applyNumberFormat="0" applyProtection="0">
      <alignment horizontal="left" vertical="center" indent="1"/>
    </xf>
    <xf numFmtId="0" fontId="23" fillId="15" borderId="57" applyNumberFormat="0" applyProtection="0">
      <alignment horizontal="left" vertical="center" indent="1"/>
    </xf>
    <xf numFmtId="0" fontId="23" fillId="15" borderId="57" applyNumberFormat="0" applyProtection="0">
      <alignment horizontal="left" vertical="center" indent="1"/>
    </xf>
    <xf numFmtId="0" fontId="23" fillId="18" borderId="64" applyNumberFormat="0" applyProtection="0">
      <alignment horizontal="left" vertical="top" indent="1"/>
    </xf>
    <xf numFmtId="0" fontId="23" fillId="56" borderId="57" applyNumberFormat="0" applyProtection="0">
      <alignment horizontal="left" vertical="center" indent="1"/>
    </xf>
    <xf numFmtId="0" fontId="23" fillId="56" borderId="57" applyNumberFormat="0" applyProtection="0">
      <alignment horizontal="left" vertical="center" indent="1"/>
    </xf>
    <xf numFmtId="0" fontId="23" fillId="11" borderId="64" applyNumberFormat="0" applyProtection="0">
      <alignment horizontal="left" vertical="top" indent="1"/>
    </xf>
    <xf numFmtId="0" fontId="23" fillId="57" borderId="57" applyNumberFormat="0" applyProtection="0">
      <alignment horizontal="left" vertical="center" indent="1"/>
    </xf>
    <xf numFmtId="0" fontId="23" fillId="57" borderId="57" applyNumberFormat="0" applyProtection="0">
      <alignment horizontal="left" vertical="center" indent="1"/>
    </xf>
    <xf numFmtId="0" fontId="23" fillId="57" borderId="64" applyNumberFormat="0" applyProtection="0">
      <alignment horizontal="left" vertical="top" indent="1"/>
    </xf>
    <xf numFmtId="0" fontId="23" fillId="10" borderId="57" applyNumberFormat="0" applyProtection="0">
      <alignment horizontal="left" vertical="center" indent="1"/>
    </xf>
    <xf numFmtId="0" fontId="23" fillId="10" borderId="57" applyNumberFormat="0" applyProtection="0">
      <alignment horizontal="left" vertical="center" indent="1"/>
    </xf>
    <xf numFmtId="0" fontId="23" fillId="10" borderId="64" applyNumberFormat="0" applyProtection="0">
      <alignment horizontal="left" vertical="top" indent="1"/>
    </xf>
    <xf numFmtId="0" fontId="63" fillId="18" borderId="67" applyBorder="0"/>
    <xf numFmtId="4" fontId="64" fillId="59" borderId="64" applyNumberFormat="0" applyProtection="0">
      <alignment vertical="center"/>
    </xf>
    <xf numFmtId="4" fontId="64" fillId="15" borderId="64" applyNumberFormat="0" applyProtection="0">
      <alignment horizontal="left" vertical="center" indent="1"/>
    </xf>
    <xf numFmtId="0" fontId="64" fillId="59" borderId="64" applyNumberFormat="0" applyProtection="0">
      <alignment horizontal="left" vertical="top" indent="1"/>
    </xf>
    <xf numFmtId="4" fontId="23" fillId="0" borderId="57" applyNumberFormat="0" applyProtection="0">
      <alignment horizontal="right" vertical="center"/>
    </xf>
    <xf numFmtId="4" fontId="23" fillId="0" borderId="57" applyNumberFormat="0" applyProtection="0">
      <alignment horizontal="right" vertical="center"/>
    </xf>
    <xf numFmtId="4" fontId="61" fillId="5" borderId="57" applyNumberFormat="0" applyProtection="0">
      <alignment horizontal="right" vertical="center"/>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8" borderId="57" applyNumberFormat="0" applyProtection="0">
      <alignment horizontal="left" vertical="center" indent="1"/>
    </xf>
    <xf numFmtId="4" fontId="65" fillId="11" borderId="64" applyNumberFormat="0" applyProtection="0">
      <alignment horizontal="left" vertical="center" indent="1"/>
    </xf>
    <xf numFmtId="4" fontId="66" fillId="61" borderId="65" applyNumberFormat="0" applyProtection="0">
      <alignment horizontal="left" vertical="center" indent="1"/>
    </xf>
    <xf numFmtId="4" fontId="67" fillId="58" borderId="57" applyNumberFormat="0" applyProtection="0">
      <alignment horizontal="right" vertical="center"/>
    </xf>
    <xf numFmtId="0" fontId="63" fillId="18" borderId="67" applyBorder="0"/>
    <xf numFmtId="4" fontId="23" fillId="48" borderId="57" applyNumberFormat="0" applyProtection="0">
      <alignment horizontal="left" vertical="center" indent="1"/>
    </xf>
    <xf numFmtId="4" fontId="23" fillId="48" borderId="57" applyNumberFormat="0" applyProtection="0">
      <alignment horizontal="left" vertical="center" indent="1"/>
    </xf>
    <xf numFmtId="4" fontId="23" fillId="47" borderId="57" applyNumberFormat="0" applyProtection="0">
      <alignment horizontal="left" vertical="center" indent="1"/>
    </xf>
    <xf numFmtId="4" fontId="23" fillId="46" borderId="57" applyNumberFormat="0" applyProtection="0">
      <alignment vertical="center"/>
    </xf>
    <xf numFmtId="4" fontId="23" fillId="11" borderId="57" applyNumberFormat="0" applyProtection="0">
      <alignment horizontal="right" vertical="center"/>
    </xf>
    <xf numFmtId="4" fontId="23" fillId="47" borderId="57" applyNumberFormat="0" applyProtection="0">
      <alignment horizontal="left" vertical="center" indent="1"/>
    </xf>
    <xf numFmtId="4" fontId="23" fillId="50" borderId="57" applyNumberFormat="0" applyProtection="0">
      <alignment horizontal="right" vertical="center"/>
    </xf>
    <xf numFmtId="4" fontId="23" fillId="10" borderId="65" applyNumberFormat="0" applyProtection="0">
      <alignment horizontal="left" vertical="center" indent="1"/>
    </xf>
    <xf numFmtId="4" fontId="23" fillId="51" borderId="65" applyNumberFormat="0" applyProtection="0">
      <alignment horizontal="right" vertical="center"/>
    </xf>
    <xf numFmtId="0" fontId="64" fillId="11" borderId="64" applyNumberFormat="0" applyProtection="0">
      <alignment horizontal="left" vertical="top" indent="1"/>
    </xf>
    <xf numFmtId="4" fontId="23" fillId="20" borderId="57" applyNumberFormat="0" applyProtection="0">
      <alignment horizontal="right" vertical="center"/>
    </xf>
    <xf numFmtId="4" fontId="23" fillId="0" borderId="57" applyNumberFormat="0" applyProtection="0">
      <alignment horizontal="right" vertical="center"/>
    </xf>
    <xf numFmtId="0" fontId="53" fillId="0" borderId="69" applyNumberFormat="0" applyFill="0" applyAlignment="0" applyProtection="0"/>
    <xf numFmtId="4" fontId="23" fillId="49" borderId="57" applyNumberFormat="0" applyProtection="0">
      <alignment horizontal="right" vertical="center"/>
    </xf>
    <xf numFmtId="4" fontId="23" fillId="47" borderId="57" applyNumberFormat="0" applyProtection="0">
      <alignment horizontal="left" vertical="center" indent="1"/>
    </xf>
    <xf numFmtId="44" fontId="47"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2" fillId="0" borderId="0"/>
    <xf numFmtId="0" fontId="50" fillId="37" borderId="0" applyNumberFormat="0" applyBorder="0" applyAlignment="0" applyProtection="0"/>
    <xf numFmtId="0" fontId="51" fillId="41" borderId="79" applyNumberFormat="0" applyAlignment="0" applyProtection="0"/>
    <xf numFmtId="0" fontId="52" fillId="34" borderId="58" applyNumberFormat="0" applyAlignment="0" applyProtection="0"/>
    <xf numFmtId="0" fontId="55" fillId="0" borderId="59" applyNumberFormat="0" applyFill="0" applyAlignment="0" applyProtection="0"/>
    <xf numFmtId="0" fontId="56" fillId="0" borderId="60" applyNumberFormat="0" applyFill="0" applyAlignment="0" applyProtection="0"/>
    <xf numFmtId="0" fontId="57" fillId="0" borderId="61" applyNumberFormat="0" applyFill="0" applyAlignment="0" applyProtection="0"/>
    <xf numFmtId="0" fontId="57" fillId="0" borderId="0" applyNumberFormat="0" applyFill="0" applyBorder="0" applyAlignment="0" applyProtection="0"/>
    <xf numFmtId="0" fontId="58" fillId="38" borderId="79" applyNumberFormat="0" applyAlignment="0" applyProtection="0"/>
    <xf numFmtId="0" fontId="59" fillId="0" borderId="62" applyNumberFormat="0" applyFill="0" applyAlignment="0" applyProtection="0"/>
    <xf numFmtId="0" fontId="23" fillId="45" borderId="0"/>
    <xf numFmtId="0" fontId="23" fillId="37" borderId="79" applyNumberFormat="0" applyFont="0" applyAlignment="0" applyProtection="0"/>
    <xf numFmtId="0" fontId="23" fillId="37" borderId="79" applyNumberFormat="0" applyFont="0" applyAlignment="0" applyProtection="0"/>
    <xf numFmtId="0" fontId="23" fillId="37" borderId="79" applyNumberFormat="0" applyFont="0" applyAlignment="0" applyProtection="0"/>
    <xf numFmtId="0" fontId="60" fillId="41" borderId="80" applyNumberFormat="0" applyAlignment="0" applyProtection="0"/>
    <xf numFmtId="0" fontId="23" fillId="58" borderId="66" applyNumberFormat="0">
      <protection locked="0"/>
    </xf>
    <xf numFmtId="0" fontId="23" fillId="62" borderId="81"/>
    <xf numFmtId="0" fontId="23" fillId="62" borderId="81"/>
    <xf numFmtId="0" fontId="53" fillId="0" borderId="82" applyNumberFormat="0" applyFill="0" applyAlignment="0" applyProtection="0"/>
    <xf numFmtId="0" fontId="69" fillId="0" borderId="0" applyNumberFormat="0" applyFill="0" applyBorder="0" applyAlignment="0" applyProtection="0"/>
  </cellStyleXfs>
  <cellXfs count="736">
    <xf numFmtId="0" fontId="0" fillId="0" borderId="0" xfId="0"/>
    <xf numFmtId="0" fontId="8" fillId="0" borderId="0" xfId="6" applyFont="1"/>
    <xf numFmtId="165" fontId="7" fillId="0" borderId="0" xfId="6" applyNumberFormat="1"/>
    <xf numFmtId="0" fontId="7" fillId="0" borderId="0" xfId="6"/>
    <xf numFmtId="0" fontId="9" fillId="0" borderId="0" xfId="6" applyFont="1"/>
    <xf numFmtId="165" fontId="10" fillId="0" borderId="0" xfId="6" applyNumberFormat="1" applyFont="1"/>
    <xf numFmtId="0" fontId="10" fillId="0" borderId="0" xfId="6" applyFont="1"/>
    <xf numFmtId="165" fontId="10" fillId="0" borderId="0" xfId="6" applyNumberFormat="1" applyFont="1" applyAlignment="1">
      <alignment horizontal="center"/>
    </xf>
    <xf numFmtId="165" fontId="7" fillId="0" borderId="0" xfId="6" applyNumberFormat="1" applyAlignment="1">
      <alignment horizontal="center"/>
    </xf>
    <xf numFmtId="164" fontId="10" fillId="0" borderId="2" xfId="6" applyNumberFormat="1" applyFont="1" applyFill="1" applyBorder="1"/>
    <xf numFmtId="0" fontId="14" fillId="0" borderId="0" xfId="0" applyFont="1"/>
    <xf numFmtId="0" fontId="0" fillId="0" borderId="0" xfId="0" applyFill="1"/>
    <xf numFmtId="0" fontId="14" fillId="0" borderId="0" xfId="2" applyFont="1"/>
    <xf numFmtId="0" fontId="9" fillId="0" borderId="0" xfId="2" applyFont="1"/>
    <xf numFmtId="165" fontId="10" fillId="0" borderId="0" xfId="6" applyNumberFormat="1" applyFont="1" applyFill="1" applyAlignment="1">
      <alignment horizontal="center"/>
    </xf>
    <xf numFmtId="165" fontId="10" fillId="0" borderId="0" xfId="6" applyNumberFormat="1" applyFont="1" applyFill="1" applyAlignment="1">
      <alignment horizontal="center" wrapText="1"/>
    </xf>
    <xf numFmtId="165" fontId="10" fillId="0" borderId="0" xfId="6" applyNumberFormat="1" applyFont="1" applyFill="1" applyAlignment="1">
      <alignment horizontal="right"/>
    </xf>
    <xf numFmtId="164" fontId="10" fillId="0" borderId="1" xfId="6" applyNumberFormat="1" applyFont="1" applyFill="1" applyBorder="1"/>
    <xf numFmtId="164" fontId="10" fillId="0" borderId="0" xfId="6" applyNumberFormat="1" applyFont="1" applyFill="1"/>
    <xf numFmtId="164" fontId="10" fillId="0" borderId="0" xfId="6" applyNumberFormat="1" applyFont="1" applyFill="1" applyAlignment="1">
      <alignment horizontal="right"/>
    </xf>
    <xf numFmtId="0" fontId="7" fillId="0" borderId="0" xfId="0" applyFont="1"/>
    <xf numFmtId="0" fontId="7" fillId="0" borderId="0" xfId="0" applyFont="1" applyBorder="1"/>
    <xf numFmtId="0" fontId="12" fillId="0" borderId="0" xfId="0" applyFont="1"/>
    <xf numFmtId="0" fontId="7" fillId="0" borderId="0" xfId="0" applyFont="1" applyFill="1"/>
    <xf numFmtId="0" fontId="7" fillId="0" borderId="0" xfId="0" applyFont="1" applyFill="1" applyBorder="1"/>
    <xf numFmtId="0" fontId="7" fillId="0" borderId="0" xfId="0" applyFont="1" applyAlignment="1">
      <alignment horizontal="left" vertical="top"/>
    </xf>
    <xf numFmtId="0" fontId="7" fillId="0" borderId="0" xfId="2" applyFont="1"/>
    <xf numFmtId="167" fontId="17" fillId="0" borderId="3" xfId="0" applyNumberFormat="1" applyFont="1" applyFill="1" applyBorder="1"/>
    <xf numFmtId="167" fontId="17" fillId="0" borderId="0" xfId="0" applyNumberFormat="1" applyFont="1" applyFill="1"/>
    <xf numFmtId="167" fontId="19" fillId="0" borderId="3" xfId="0" applyNumberFormat="1" applyFont="1" applyBorder="1" applyAlignment="1">
      <alignment horizontal="center" wrapText="1"/>
    </xf>
    <xf numFmtId="167" fontId="19" fillId="0" borderId="3" xfId="0" applyNumberFormat="1" applyFont="1" applyBorder="1" applyAlignment="1">
      <alignment horizontal="center" vertical="top" wrapText="1"/>
    </xf>
    <xf numFmtId="9" fontId="19" fillId="0" borderId="3" xfId="7" applyFont="1" applyBorder="1" applyAlignment="1">
      <alignment horizontal="center" vertical="top" wrapText="1"/>
    </xf>
    <xf numFmtId="167" fontId="19" fillId="0" borderId="3" xfId="0" applyNumberFormat="1" applyFont="1" applyFill="1" applyBorder="1" applyAlignment="1">
      <alignment horizontal="center" vertical="top" wrapText="1"/>
    </xf>
    <xf numFmtId="167" fontId="18" fillId="0" borderId="0" xfId="0" applyNumberFormat="1" applyFont="1" applyFill="1" applyAlignment="1"/>
    <xf numFmtId="167" fontId="18" fillId="0" borderId="0" xfId="0" applyNumberFormat="1" applyFont="1" applyAlignment="1"/>
    <xf numFmtId="167" fontId="19" fillId="0" borderId="3" xfId="0" applyNumberFormat="1" applyFont="1" applyFill="1" applyBorder="1" applyAlignment="1">
      <alignment horizontal="center" wrapText="1"/>
    </xf>
    <xf numFmtId="9" fontId="19" fillId="0" borderId="3" xfId="7" applyFont="1" applyFill="1" applyBorder="1" applyAlignment="1">
      <alignment horizontal="center"/>
    </xf>
    <xf numFmtId="167" fontId="19" fillId="0" borderId="3" xfId="0" applyNumberFormat="1" applyFont="1" applyFill="1" applyBorder="1" applyAlignment="1">
      <alignment horizontal="center"/>
    </xf>
    <xf numFmtId="167" fontId="19" fillId="0" borderId="3" xfId="0" applyNumberFormat="1" applyFont="1" applyBorder="1" applyAlignment="1">
      <alignment horizontal="center"/>
    </xf>
    <xf numFmtId="9" fontId="19" fillId="0" borderId="3" xfId="7" applyFont="1" applyBorder="1" applyAlignment="1">
      <alignment horizontal="center"/>
    </xf>
    <xf numFmtId="167" fontId="17" fillId="0" borderId="0" xfId="0" applyNumberFormat="1" applyFont="1"/>
    <xf numFmtId="167" fontId="20" fillId="0" borderId="3" xfId="0" applyNumberFormat="1" applyFont="1" applyBorder="1"/>
    <xf numFmtId="168" fontId="20" fillId="0" borderId="3" xfId="0" applyNumberFormat="1" applyFont="1" applyBorder="1"/>
    <xf numFmtId="9" fontId="20" fillId="0" borderId="3" xfId="7" applyFont="1" applyBorder="1"/>
    <xf numFmtId="168" fontId="20" fillId="0" borderId="3" xfId="0" applyNumberFormat="1" applyFont="1" applyFill="1" applyBorder="1"/>
    <xf numFmtId="167" fontId="18" fillId="0" borderId="0" xfId="0" applyNumberFormat="1" applyFont="1" applyBorder="1" applyAlignment="1">
      <alignment horizontal="center" vertical="top" wrapText="1"/>
    </xf>
    <xf numFmtId="167" fontId="20" fillId="2" borderId="3" xfId="0" applyNumberFormat="1" applyFont="1" applyFill="1" applyBorder="1"/>
    <xf numFmtId="168" fontId="20" fillId="2" borderId="3" xfId="0" applyNumberFormat="1" applyFont="1" applyFill="1" applyBorder="1"/>
    <xf numFmtId="9" fontId="20" fillId="2" borderId="3" xfId="7" applyFont="1" applyFill="1" applyBorder="1"/>
    <xf numFmtId="167" fontId="20" fillId="0" borderId="3" xfId="0" applyNumberFormat="1" applyFont="1" applyFill="1" applyBorder="1"/>
    <xf numFmtId="9" fontId="20" fillId="0" borderId="3" xfId="7" applyFont="1" applyFill="1" applyBorder="1"/>
    <xf numFmtId="167" fontId="17" fillId="3" borderId="0" xfId="0" applyNumberFormat="1" applyFont="1" applyFill="1"/>
    <xf numFmtId="167" fontId="20" fillId="3" borderId="3" xfId="0" applyNumberFormat="1" applyFont="1" applyFill="1" applyBorder="1"/>
    <xf numFmtId="168" fontId="17" fillId="0" borderId="0" xfId="0" applyNumberFormat="1" applyFont="1"/>
    <xf numFmtId="9" fontId="17" fillId="0" borderId="0" xfId="7" applyFont="1"/>
    <xf numFmtId="168" fontId="17" fillId="0" borderId="0" xfId="0" applyNumberFormat="1" applyFont="1" applyFill="1"/>
    <xf numFmtId="9" fontId="18" fillId="0" borderId="0" xfId="7" applyFont="1" applyFill="1"/>
    <xf numFmtId="167" fontId="17" fillId="0" borderId="0" xfId="1" applyNumberFormat="1" applyFont="1"/>
    <xf numFmtId="168" fontId="17" fillId="0" borderId="0" xfId="1" applyNumberFormat="1" applyFont="1" applyFill="1"/>
    <xf numFmtId="168" fontId="17" fillId="0" borderId="0" xfId="1" applyNumberFormat="1" applyFont="1"/>
    <xf numFmtId="167" fontId="17" fillId="0" borderId="0" xfId="1" applyNumberFormat="1" applyFont="1" applyFill="1"/>
    <xf numFmtId="169" fontId="17" fillId="0" borderId="0" xfId="0" applyNumberFormat="1" applyFont="1" applyFill="1"/>
    <xf numFmtId="9" fontId="17" fillId="0" borderId="0" xfId="7" applyFont="1" applyFill="1"/>
    <xf numFmtId="0" fontId="25" fillId="0" borderId="5" xfId="0" applyFont="1" applyBorder="1" applyAlignment="1">
      <alignment wrapText="1"/>
    </xf>
    <xf numFmtId="0" fontId="24" fillId="0" borderId="6" xfId="0" applyFont="1" applyBorder="1" applyAlignment="1">
      <alignment wrapText="1"/>
    </xf>
    <xf numFmtId="0" fontId="25" fillId="0" borderId="7" xfId="0" applyFont="1" applyBorder="1" applyAlignment="1">
      <alignment horizontal="right"/>
    </xf>
    <xf numFmtId="0" fontId="25" fillId="0" borderId="7" xfId="0" applyFont="1" applyBorder="1" applyAlignment="1">
      <alignment horizontal="right" vertical="top"/>
    </xf>
    <xf numFmtId="0" fontId="24" fillId="4" borderId="6" xfId="0" applyFont="1" applyFill="1" applyBorder="1" applyAlignment="1">
      <alignment wrapText="1"/>
    </xf>
    <xf numFmtId="0" fontId="24" fillId="4" borderId="7" xfId="0" applyFont="1" applyFill="1" applyBorder="1" applyAlignment="1">
      <alignment horizontal="right"/>
    </xf>
    <xf numFmtId="0" fontId="24" fillId="0" borderId="7" xfId="0" applyFont="1" applyBorder="1" applyAlignment="1">
      <alignment horizontal="right"/>
    </xf>
    <xf numFmtId="0" fontId="25" fillId="0" borderId="8" xfId="0" applyFont="1" applyBorder="1" applyAlignment="1">
      <alignment wrapText="1"/>
    </xf>
    <xf numFmtId="0" fontId="25" fillId="0" borderId="8" xfId="0" applyFont="1" applyBorder="1" applyAlignment="1"/>
    <xf numFmtId="0" fontId="26" fillId="0" borderId="9"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0" fillId="0" borderId="11" xfId="0" applyBorder="1" applyAlignment="1">
      <alignment vertical="top" wrapText="1"/>
    </xf>
    <xf numFmtId="0" fontId="26" fillId="0" borderId="12" xfId="0" applyFont="1" applyBorder="1" applyAlignment="1">
      <alignment horizontal="center" vertical="top" wrapText="1"/>
    </xf>
    <xf numFmtId="0" fontId="24" fillId="0" borderId="0" xfId="0" applyFont="1"/>
    <xf numFmtId="0" fontId="27" fillId="0" borderId="13" xfId="0" applyFont="1" applyBorder="1" applyAlignment="1">
      <alignment horizontal="right" vertical="top" wrapText="1"/>
    </xf>
    <xf numFmtId="0" fontId="27" fillId="0" borderId="14" xfId="0" applyFont="1" applyBorder="1" applyAlignment="1">
      <alignment horizontal="center" vertical="top" wrapText="1"/>
    </xf>
    <xf numFmtId="0" fontId="27" fillId="0" borderId="15" xfId="0" applyFont="1" applyBorder="1" applyAlignment="1">
      <alignment horizontal="center" vertical="top" wrapText="1"/>
    </xf>
    <xf numFmtId="0" fontId="27" fillId="0" borderId="16" xfId="0" applyFont="1" applyBorder="1" applyAlignment="1">
      <alignment horizontal="center" vertical="top" wrapText="1"/>
    </xf>
    <xf numFmtId="0" fontId="27" fillId="0" borderId="17" xfId="0" applyFont="1" applyBorder="1" applyAlignment="1">
      <alignment horizontal="center" vertical="top" wrapText="1"/>
    </xf>
    <xf numFmtId="0" fontId="27" fillId="0" borderId="13" xfId="0" applyFont="1" applyBorder="1" applyAlignment="1">
      <alignment vertical="top" wrapText="1"/>
    </xf>
    <xf numFmtId="3" fontId="27" fillId="0" borderId="14" xfId="0" applyNumberFormat="1" applyFont="1" applyBorder="1" applyAlignment="1">
      <alignment horizontal="right" vertical="top" wrapText="1"/>
    </xf>
    <xf numFmtId="3" fontId="27" fillId="0" borderId="15" xfId="0" applyNumberFormat="1" applyFont="1" applyBorder="1" applyAlignment="1">
      <alignment horizontal="right" vertical="top" wrapText="1"/>
    </xf>
    <xf numFmtId="3" fontId="27" fillId="0" borderId="16" xfId="0" applyNumberFormat="1" applyFont="1" applyBorder="1" applyAlignment="1">
      <alignment horizontal="right" vertical="top" wrapText="1"/>
    </xf>
    <xf numFmtId="0" fontId="27" fillId="0" borderId="14" xfId="0" applyFont="1" applyBorder="1" applyAlignment="1">
      <alignment horizontal="right" vertical="top" wrapText="1"/>
    </xf>
    <xf numFmtId="0" fontId="27" fillId="0" borderId="16" xfId="0" applyFont="1" applyBorder="1" applyAlignment="1">
      <alignment horizontal="right" vertical="top" wrapText="1"/>
    </xf>
    <xf numFmtId="0" fontId="26" fillId="0" borderId="13" xfId="0" applyFont="1" applyBorder="1" applyAlignment="1">
      <alignment vertical="top" wrapText="1"/>
    </xf>
    <xf numFmtId="3" fontId="26" fillId="0" borderId="14" xfId="0" applyNumberFormat="1" applyFont="1" applyBorder="1" applyAlignment="1">
      <alignment horizontal="right" vertical="top" wrapText="1"/>
    </xf>
    <xf numFmtId="3" fontId="26" fillId="0" borderId="15" xfId="0" applyNumberFormat="1" applyFont="1" applyBorder="1" applyAlignment="1">
      <alignment horizontal="right" vertical="top" wrapText="1"/>
    </xf>
    <xf numFmtId="3" fontId="26" fillId="0" borderId="16" xfId="0" applyNumberFormat="1" applyFont="1" applyBorder="1" applyAlignment="1">
      <alignment horizontal="right" vertical="top" wrapText="1"/>
    </xf>
    <xf numFmtId="0" fontId="26" fillId="0" borderId="14" xfId="0" applyFont="1" applyBorder="1" applyAlignment="1">
      <alignment horizontal="right" vertical="top" wrapText="1"/>
    </xf>
    <xf numFmtId="0" fontId="26" fillId="0" borderId="17" xfId="0" applyFont="1" applyBorder="1" applyAlignment="1">
      <alignment horizontal="center" vertical="top" wrapText="1"/>
    </xf>
    <xf numFmtId="0" fontId="26" fillId="0" borderId="13" xfId="0" applyFont="1" applyBorder="1" applyAlignment="1">
      <alignment horizontal="right" vertical="top" wrapText="1"/>
    </xf>
    <xf numFmtId="0" fontId="26" fillId="0" borderId="15" xfId="0" applyFont="1" applyBorder="1" applyAlignment="1">
      <alignment horizontal="right" vertical="top" wrapText="1"/>
    </xf>
    <xf numFmtId="0" fontId="26" fillId="0" borderId="16" xfId="0" applyFont="1" applyBorder="1" applyAlignment="1">
      <alignment horizontal="right" vertical="top" wrapText="1"/>
    </xf>
    <xf numFmtId="0" fontId="27" fillId="0" borderId="15" xfId="0" applyFont="1" applyBorder="1" applyAlignment="1">
      <alignment horizontal="right" vertical="top" wrapText="1"/>
    </xf>
    <xf numFmtId="0" fontId="26" fillId="0" borderId="18" xfId="0" applyFont="1" applyBorder="1" applyAlignment="1">
      <alignment horizontal="center" vertical="top" wrapText="1"/>
    </xf>
    <xf numFmtId="3" fontId="26" fillId="0" borderId="19" xfId="0" applyNumberFormat="1" applyFont="1" applyBorder="1" applyAlignment="1">
      <alignment horizontal="right" vertical="top" wrapText="1"/>
    </xf>
    <xf numFmtId="0" fontId="26" fillId="0" borderId="20" xfId="0" applyFont="1" applyBorder="1" applyAlignment="1">
      <alignment vertical="top" wrapText="1"/>
    </xf>
    <xf numFmtId="3" fontId="26" fillId="0" borderId="21" xfId="0" applyNumberFormat="1" applyFont="1" applyBorder="1" applyAlignment="1">
      <alignment horizontal="right" vertical="top" wrapText="1"/>
    </xf>
    <xf numFmtId="3" fontId="26" fillId="0" borderId="22" xfId="0" applyNumberFormat="1" applyFont="1" applyBorder="1" applyAlignment="1">
      <alignment horizontal="right" vertical="top" wrapText="1"/>
    </xf>
    <xf numFmtId="3" fontId="26" fillId="0" borderId="23" xfId="0" applyNumberFormat="1" applyFont="1" applyBorder="1" applyAlignment="1">
      <alignment horizontal="right" vertical="top" wrapText="1"/>
    </xf>
    <xf numFmtId="0" fontId="26" fillId="0" borderId="24" xfId="0" applyFont="1" applyBorder="1" applyAlignment="1">
      <alignment horizontal="center" vertical="top" wrapText="1"/>
    </xf>
    <xf numFmtId="0" fontId="0" fillId="0" borderId="0" xfId="0" applyAlignment="1">
      <alignment wrapText="1"/>
    </xf>
    <xf numFmtId="0" fontId="25" fillId="0" borderId="0" xfId="0" applyFont="1" applyAlignment="1">
      <alignment horizontal="right" wrapText="1"/>
    </xf>
    <xf numFmtId="0" fontId="25" fillId="0" borderId="25" xfId="0" applyFont="1" applyBorder="1" applyAlignment="1">
      <alignment horizontal="right" wrapText="1"/>
    </xf>
    <xf numFmtId="0" fontId="25" fillId="0" borderId="26" xfId="0" applyFont="1" applyBorder="1" applyAlignment="1">
      <alignment horizontal="right" wrapText="1"/>
    </xf>
    <xf numFmtId="0" fontId="25" fillId="0" borderId="27" xfId="0" applyFont="1" applyBorder="1" applyAlignment="1">
      <alignment horizontal="right" wrapText="1"/>
    </xf>
    <xf numFmtId="0" fontId="24" fillId="0" borderId="28" xfId="0" applyFont="1" applyBorder="1" applyAlignment="1">
      <alignment wrapText="1"/>
    </xf>
    <xf numFmtId="3" fontId="24" fillId="0" borderId="0" xfId="0" applyNumberFormat="1" applyFont="1" applyAlignment="1">
      <alignment horizontal="right"/>
    </xf>
    <xf numFmtId="3" fontId="24" fillId="0" borderId="27" xfId="0" applyNumberFormat="1" applyFont="1" applyBorder="1" applyAlignment="1">
      <alignment horizontal="right"/>
    </xf>
    <xf numFmtId="0" fontId="30" fillId="0" borderId="27" xfId="0" applyFont="1" applyBorder="1" applyAlignment="1">
      <alignment wrapText="1"/>
    </xf>
    <xf numFmtId="0" fontId="25" fillId="0" borderId="28" xfId="0" applyFont="1" applyBorder="1" applyAlignment="1">
      <alignment wrapText="1"/>
    </xf>
    <xf numFmtId="3" fontId="25" fillId="0" borderId="0" xfId="0" applyNumberFormat="1" applyFont="1" applyAlignment="1">
      <alignment horizontal="right"/>
    </xf>
    <xf numFmtId="3" fontId="25" fillId="0" borderId="27" xfId="0" applyNumberFormat="1" applyFont="1" applyBorder="1" applyAlignment="1">
      <alignment horizontal="right"/>
    </xf>
    <xf numFmtId="0" fontId="25" fillId="0" borderId="0" xfId="0" applyFont="1" applyAlignment="1">
      <alignment horizontal="right"/>
    </xf>
    <xf numFmtId="0" fontId="28" fillId="0" borderId="27" xfId="0" applyFont="1" applyBorder="1" applyAlignment="1">
      <alignment wrapText="1"/>
    </xf>
    <xf numFmtId="0" fontId="24" fillId="0" borderId="27" xfId="0" applyFont="1" applyBorder="1"/>
    <xf numFmtId="0" fontId="24" fillId="0" borderId="0" xfId="0" applyFont="1" applyAlignment="1">
      <alignment horizontal="right"/>
    </xf>
    <xf numFmtId="0" fontId="29" fillId="0" borderId="27" xfId="0" applyFont="1" applyBorder="1" applyAlignment="1">
      <alignment wrapText="1"/>
    </xf>
    <xf numFmtId="0" fontId="25" fillId="0" borderId="0" xfId="0" applyFont="1"/>
    <xf numFmtId="0" fontId="25" fillId="0" borderId="29" xfId="0" applyFont="1" applyBorder="1" applyAlignment="1">
      <alignment wrapText="1"/>
    </xf>
    <xf numFmtId="3" fontId="25" fillId="0" borderId="22" xfId="0" applyNumberFormat="1" applyFont="1" applyBorder="1" applyAlignment="1">
      <alignment horizontal="right"/>
    </xf>
    <xf numFmtId="3" fontId="25" fillId="0" borderId="7" xfId="0" applyNumberFormat="1" applyFont="1" applyBorder="1" applyAlignment="1">
      <alignment horizontal="right"/>
    </xf>
    <xf numFmtId="0" fontId="25" fillId="0" borderId="22" xfId="0" applyFont="1" applyBorder="1" applyAlignment="1">
      <alignment horizontal="right"/>
    </xf>
    <xf numFmtId="0" fontId="30" fillId="0" borderId="7" xfId="0" applyFont="1" applyBorder="1" applyAlignment="1">
      <alignment wrapText="1"/>
    </xf>
    <xf numFmtId="0" fontId="24" fillId="0" borderId="0" xfId="0" applyFont="1" applyAlignment="1">
      <alignment horizontal="center" vertical="top"/>
    </xf>
    <xf numFmtId="0" fontId="25" fillId="2" borderId="5" xfId="0" applyFont="1" applyFill="1" applyBorder="1" applyAlignment="1">
      <alignment wrapText="1"/>
    </xf>
    <xf numFmtId="0" fontId="25" fillId="2" borderId="8" xfId="0" applyFont="1" applyFill="1" applyBorder="1"/>
    <xf numFmtId="0" fontId="25" fillId="2" borderId="6" xfId="0" applyFont="1" applyFill="1" applyBorder="1" applyAlignment="1">
      <alignment wrapText="1"/>
    </xf>
    <xf numFmtId="0" fontId="25" fillId="2" borderId="7" xfId="0" applyFont="1" applyFill="1" applyBorder="1"/>
    <xf numFmtId="0" fontId="25" fillId="0" borderId="6" xfId="0" applyFont="1" applyBorder="1" applyAlignment="1">
      <alignment wrapText="1"/>
    </xf>
    <xf numFmtId="0" fontId="25" fillId="2" borderId="7" xfId="0" applyFont="1" applyFill="1" applyBorder="1" applyAlignment="1">
      <alignment horizontal="right"/>
    </xf>
    <xf numFmtId="2" fontId="25" fillId="2" borderId="7" xfId="0" applyNumberFormat="1" applyFont="1" applyFill="1" applyBorder="1" applyAlignment="1">
      <alignment horizontal="right"/>
    </xf>
    <xf numFmtId="0" fontId="25" fillId="2" borderId="30" xfId="0" applyFont="1" applyFill="1" applyBorder="1" applyAlignment="1">
      <alignment vertical="top" wrapText="1"/>
    </xf>
    <xf numFmtId="0" fontId="25" fillId="2" borderId="25" xfId="0" applyFont="1" applyFill="1" applyBorder="1" applyAlignment="1">
      <alignment horizontal="center" vertical="top"/>
    </xf>
    <xf numFmtId="0" fontId="25" fillId="2" borderId="26" xfId="0" applyFont="1" applyFill="1" applyBorder="1" applyAlignment="1">
      <alignment vertical="top" wrapText="1"/>
    </xf>
    <xf numFmtId="0" fontId="25" fillId="2" borderId="28" xfId="0" applyFont="1" applyFill="1" applyBorder="1" applyAlignment="1">
      <alignment vertical="top" wrapText="1"/>
    </xf>
    <xf numFmtId="0" fontId="25" fillId="2" borderId="0" xfId="0" applyFont="1" applyFill="1" applyAlignment="1">
      <alignment horizontal="center" vertical="top"/>
    </xf>
    <xf numFmtId="0" fontId="25" fillId="2" borderId="7" xfId="0" applyFont="1" applyFill="1" applyBorder="1" applyAlignment="1">
      <alignment vertical="top" wrapText="1"/>
    </xf>
    <xf numFmtId="0" fontId="25" fillId="0" borderId="30" xfId="0" applyFont="1" applyBorder="1" applyAlignment="1">
      <alignment vertical="top" wrapText="1"/>
    </xf>
    <xf numFmtId="0" fontId="25" fillId="0" borderId="25" xfId="0" applyFont="1" applyBorder="1" applyAlignment="1">
      <alignment horizontal="center" vertical="top"/>
    </xf>
    <xf numFmtId="0" fontId="24" fillId="0" borderId="27" xfId="0" applyFont="1" applyBorder="1" applyAlignment="1">
      <alignment vertical="top" wrapText="1"/>
    </xf>
    <xf numFmtId="0" fontId="25" fillId="0" borderId="27" xfId="0" applyFont="1" applyBorder="1" applyAlignment="1">
      <alignment vertical="top" wrapText="1"/>
    </xf>
    <xf numFmtId="0" fontId="24" fillId="0" borderId="28" xfId="0" applyFont="1" applyBorder="1" applyAlignment="1">
      <alignment vertical="top" wrapText="1"/>
    </xf>
    <xf numFmtId="0" fontId="25" fillId="0" borderId="28" xfId="0" applyFont="1" applyBorder="1" applyAlignment="1">
      <alignment vertical="top" wrapText="1"/>
    </xf>
    <xf numFmtId="0" fontId="25" fillId="0" borderId="0" xfId="0" applyFont="1" applyAlignment="1">
      <alignment horizontal="center" vertical="top"/>
    </xf>
    <xf numFmtId="0" fontId="25" fillId="0" borderId="31" xfId="0" applyFont="1" applyBorder="1" applyAlignment="1">
      <alignment vertical="top" wrapText="1"/>
    </xf>
    <xf numFmtId="0" fontId="25" fillId="0" borderId="32" xfId="0" applyFont="1" applyBorder="1" applyAlignment="1">
      <alignment horizontal="center" vertical="top"/>
    </xf>
    <xf numFmtId="0" fontId="25" fillId="0" borderId="8" xfId="0" applyFont="1" applyBorder="1" applyAlignment="1">
      <alignment vertical="top" wrapText="1"/>
    </xf>
    <xf numFmtId="0" fontId="24" fillId="0" borderId="29" xfId="0" applyFont="1" applyBorder="1" applyAlignment="1">
      <alignment vertical="top" wrapText="1"/>
    </xf>
    <xf numFmtId="0" fontId="24" fillId="0" borderId="22" xfId="0" applyFont="1" applyBorder="1" applyAlignment="1">
      <alignment horizontal="center" vertical="top"/>
    </xf>
    <xf numFmtId="0" fontId="24" fillId="0" borderId="7" xfId="0" applyFont="1" applyBorder="1" applyAlignment="1">
      <alignment vertical="top" wrapText="1"/>
    </xf>
    <xf numFmtId="0" fontId="25" fillId="0" borderId="29" xfId="0" applyFont="1" applyBorder="1" applyAlignment="1">
      <alignment vertical="top" wrapText="1"/>
    </xf>
    <xf numFmtId="0" fontId="25" fillId="0" borderId="22" xfId="0" applyFont="1" applyBorder="1" applyAlignment="1">
      <alignment horizontal="center" vertical="top"/>
    </xf>
    <xf numFmtId="0" fontId="25" fillId="0" borderId="7" xfId="0" applyFont="1" applyBorder="1" applyAlignment="1">
      <alignment vertical="top" wrapText="1"/>
    </xf>
    <xf numFmtId="0" fontId="25" fillId="0" borderId="5" xfId="0" applyFont="1" applyBorder="1" applyAlignment="1">
      <alignment vertical="top" wrapText="1"/>
    </xf>
    <xf numFmtId="0" fontId="25" fillId="0" borderId="8" xfId="0" applyFont="1" applyBorder="1" applyAlignment="1">
      <alignment horizontal="center" vertical="top"/>
    </xf>
    <xf numFmtId="0" fontId="25" fillId="0" borderId="33" xfId="0" applyFont="1" applyBorder="1" applyAlignment="1">
      <alignment vertical="top" wrapText="1"/>
    </xf>
    <xf numFmtId="0" fontId="24" fillId="0" borderId="6" xfId="0" applyFont="1" applyBorder="1" applyAlignment="1">
      <alignment vertical="top" wrapText="1"/>
    </xf>
    <xf numFmtId="0" fontId="24" fillId="0" borderId="7" xfId="0" applyFont="1" applyBorder="1" applyAlignment="1">
      <alignment horizontal="center" vertical="top"/>
    </xf>
    <xf numFmtId="0" fontId="24" fillId="0" borderId="34" xfId="0" applyFont="1" applyBorder="1" applyAlignment="1">
      <alignment vertical="top" wrapText="1"/>
    </xf>
    <xf numFmtId="0" fontId="25" fillId="2" borderId="6" xfId="0" applyFont="1" applyFill="1" applyBorder="1" applyAlignment="1">
      <alignment vertical="top" wrapText="1"/>
    </xf>
    <xf numFmtId="0" fontId="25" fillId="2" borderId="7" xfId="0" applyFont="1" applyFill="1" applyBorder="1" applyAlignment="1">
      <alignment horizontal="center" vertical="top"/>
    </xf>
    <xf numFmtId="0" fontId="25" fillId="2" borderId="22" xfId="0" applyFont="1" applyFill="1" applyBorder="1" applyAlignment="1">
      <alignment horizontal="center" vertical="top"/>
    </xf>
    <xf numFmtId="0" fontId="24" fillId="0" borderId="33" xfId="0" applyFont="1" applyBorder="1" applyAlignment="1">
      <alignment horizontal="center" vertical="top"/>
    </xf>
    <xf numFmtId="0" fontId="25" fillId="0" borderId="25" xfId="0" applyFont="1" applyFill="1" applyBorder="1" applyAlignment="1">
      <alignment horizontal="center" vertical="top"/>
    </xf>
    <xf numFmtId="0" fontId="25" fillId="0" borderId="0" xfId="0" applyFont="1" applyFill="1" applyAlignment="1">
      <alignment horizontal="center" vertical="top"/>
    </xf>
    <xf numFmtId="0" fontId="25" fillId="0" borderId="32" xfId="0" applyFont="1" applyFill="1" applyBorder="1" applyAlignment="1">
      <alignment horizontal="center" vertical="top"/>
    </xf>
    <xf numFmtId="0" fontId="24" fillId="0" borderId="22" xfId="0" applyFont="1" applyFill="1" applyBorder="1" applyAlignment="1">
      <alignment horizontal="center" vertical="top"/>
    </xf>
    <xf numFmtId="0" fontId="25" fillId="0" borderId="22" xfId="0" applyFont="1" applyFill="1" applyBorder="1" applyAlignment="1">
      <alignment horizontal="center" vertical="top"/>
    </xf>
    <xf numFmtId="0" fontId="24" fillId="0" borderId="0" xfId="0" applyFont="1" applyFill="1" applyAlignment="1">
      <alignment horizontal="center" vertical="top"/>
    </xf>
    <xf numFmtId="0" fontId="25" fillId="0" borderId="8" xfId="0" applyFont="1" applyFill="1" applyBorder="1" applyAlignment="1">
      <alignment horizontal="center" vertical="top"/>
    </xf>
    <xf numFmtId="0" fontId="24" fillId="0" borderId="7" xfId="0" applyFont="1" applyFill="1" applyBorder="1" applyAlignment="1">
      <alignment horizontal="center" vertical="top"/>
    </xf>
    <xf numFmtId="0" fontId="24" fillId="0" borderId="33" xfId="0" applyFont="1" applyFill="1" applyBorder="1" applyAlignment="1">
      <alignment horizontal="center" vertical="top"/>
    </xf>
    <xf numFmtId="0" fontId="25" fillId="0" borderId="7" xfId="0" applyFont="1" applyFill="1" applyBorder="1" applyAlignment="1">
      <alignment horizontal="center" vertical="top"/>
    </xf>
    <xf numFmtId="0" fontId="31" fillId="0" borderId="3" xfId="0" applyFont="1" applyBorder="1" applyAlignment="1">
      <alignment vertical="top" wrapText="1"/>
    </xf>
    <xf numFmtId="3" fontId="31" fillId="0" borderId="3" xfId="0" applyNumberFormat="1" applyFont="1" applyBorder="1" applyAlignment="1">
      <alignment horizontal="right" vertical="top"/>
    </xf>
    <xf numFmtId="0" fontId="32" fillId="0" borderId="3" xfId="0" applyFont="1" applyBorder="1" applyAlignment="1">
      <alignment vertical="top" wrapText="1"/>
    </xf>
    <xf numFmtId="0" fontId="31" fillId="0" borderId="22" xfId="0" applyFont="1" applyBorder="1"/>
    <xf numFmtId="0" fontId="32" fillId="0" borderId="22" xfId="0" applyFont="1" applyBorder="1"/>
    <xf numFmtId="0" fontId="32" fillId="0" borderId="28" xfId="0" applyFont="1" applyBorder="1" applyAlignment="1">
      <alignment horizontal="center" vertical="top" wrapText="1"/>
    </xf>
    <xf numFmtId="0" fontId="32" fillId="0" borderId="0" xfId="0" applyFont="1" applyAlignment="1">
      <alignment horizontal="center" vertical="top" wrapText="1"/>
    </xf>
    <xf numFmtId="0" fontId="32" fillId="0" borderId="27" xfId="0" applyFont="1" applyBorder="1" applyAlignment="1">
      <alignment horizontal="center" vertical="top" wrapText="1"/>
    </xf>
    <xf numFmtId="0" fontId="32" fillId="0" borderId="3" xfId="0" applyFont="1" applyBorder="1" applyAlignment="1">
      <alignment horizontal="center" vertical="top" wrapText="1"/>
    </xf>
    <xf numFmtId="0" fontId="34" fillId="0" borderId="3" xfId="0" applyFont="1" applyBorder="1" applyAlignment="1">
      <alignment vertical="top"/>
    </xf>
    <xf numFmtId="0" fontId="31" fillId="0" borderId="3" xfId="0" applyFont="1" applyBorder="1" applyAlignment="1">
      <alignment vertical="top"/>
    </xf>
    <xf numFmtId="0" fontId="31" fillId="0" borderId="3" xfId="0" applyFont="1" applyBorder="1" applyAlignment="1">
      <alignment horizontal="right" vertical="top"/>
    </xf>
    <xf numFmtId="0" fontId="35" fillId="0" borderId="3" xfId="0" applyFont="1" applyBorder="1" applyAlignment="1">
      <alignment vertical="top"/>
    </xf>
    <xf numFmtId="0" fontId="13" fillId="0" borderId="0" xfId="2" applyFont="1"/>
    <xf numFmtId="0" fontId="13" fillId="0" borderId="0" xfId="0" applyFont="1" applyAlignment="1">
      <alignment vertical="top"/>
    </xf>
    <xf numFmtId="164" fontId="7" fillId="0" borderId="0" xfId="0" applyNumberFormat="1" applyFont="1" applyFill="1" applyBorder="1" applyAlignment="1">
      <alignment horizontal="right" vertical="top" wrapText="1"/>
    </xf>
    <xf numFmtId="0" fontId="11" fillId="0" borderId="0" xfId="6" applyFont="1" applyFill="1"/>
    <xf numFmtId="165" fontId="11" fillId="0" borderId="0" xfId="6" applyNumberFormat="1" applyFont="1" applyFill="1"/>
    <xf numFmtId="165" fontId="12" fillId="0" borderId="0" xfId="6" applyNumberFormat="1" applyFont="1" applyFill="1"/>
    <xf numFmtId="0" fontId="12" fillId="0" borderId="0" xfId="6" applyFont="1" applyFill="1"/>
    <xf numFmtId="0" fontId="10" fillId="0" borderId="0" xfId="6" applyFont="1" applyFill="1"/>
    <xf numFmtId="0" fontId="7" fillId="0" borderId="0" xfId="6" applyFont="1" applyFill="1"/>
    <xf numFmtId="0" fontId="10" fillId="0" borderId="1" xfId="6" applyFont="1" applyFill="1" applyBorder="1"/>
    <xf numFmtId="164" fontId="10" fillId="0" borderId="37" xfId="6" applyNumberFormat="1" applyFont="1" applyFill="1" applyBorder="1"/>
    <xf numFmtId="164" fontId="7" fillId="0" borderId="0" xfId="6" applyNumberFormat="1" applyFont="1" applyFill="1"/>
    <xf numFmtId="164" fontId="10" fillId="0" borderId="0" xfId="6" applyNumberFormat="1" applyFont="1" applyFill="1" applyBorder="1"/>
    <xf numFmtId="0" fontId="10" fillId="0" borderId="2" xfId="6" applyFont="1" applyFill="1" applyBorder="1"/>
    <xf numFmtId="164" fontId="12" fillId="0" borderId="0" xfId="6" applyNumberFormat="1" applyFont="1" applyFill="1"/>
    <xf numFmtId="164" fontId="11" fillId="0" borderId="0" xfId="6" applyNumberFormat="1" applyFont="1" applyFill="1"/>
    <xf numFmtId="0" fontId="15" fillId="0" borderId="0" xfId="6" applyFont="1" applyFill="1"/>
    <xf numFmtId="0" fontId="15" fillId="0" borderId="1" xfId="6" applyFont="1" applyFill="1" applyBorder="1"/>
    <xf numFmtId="0" fontId="15" fillId="0" borderId="2" xfId="6" applyFont="1" applyFill="1" applyBorder="1"/>
    <xf numFmtId="164" fontId="10" fillId="0" borderId="1" xfId="6" applyNumberFormat="1" applyFont="1" applyFill="1" applyBorder="1" applyAlignment="1">
      <alignment horizontal="right"/>
    </xf>
    <xf numFmtId="0" fontId="13" fillId="0" borderId="0" xfId="6" applyFont="1" applyFill="1"/>
    <xf numFmtId="164" fontId="10" fillId="0" borderId="0" xfId="2" applyNumberFormat="1" applyFont="1" applyFill="1" applyAlignment="1">
      <alignment horizontal="right"/>
    </xf>
    <xf numFmtId="164" fontId="10" fillId="0" borderId="0" xfId="6" applyNumberFormat="1" applyFont="1" applyFill="1" applyAlignment="1">
      <alignment horizontal="right" wrapText="1" shrinkToFit="1"/>
    </xf>
    <xf numFmtId="0" fontId="10" fillId="0" borderId="1" xfId="6" applyFont="1" applyFill="1" applyBorder="1" applyAlignment="1">
      <alignment wrapText="1"/>
    </xf>
    <xf numFmtId="164" fontId="10" fillId="0" borderId="1" xfId="6" applyNumberFormat="1" applyFont="1" applyFill="1" applyBorder="1" applyAlignment="1">
      <alignment wrapText="1"/>
    </xf>
    <xf numFmtId="164" fontId="10" fillId="0" borderId="1" xfId="2" applyNumberFormat="1" applyFont="1" applyFill="1" applyBorder="1"/>
    <xf numFmtId="0" fontId="9" fillId="0" borderId="0" xfId="0" applyFont="1"/>
    <xf numFmtId="0" fontId="13" fillId="0" borderId="0" xfId="0" applyFont="1"/>
    <xf numFmtId="0" fontId="7" fillId="0" borderId="0" xfId="6" applyFont="1"/>
    <xf numFmtId="0" fontId="12" fillId="0" borderId="0" xfId="6" applyFont="1"/>
    <xf numFmtId="164" fontId="11" fillId="0" borderId="2" xfId="6" applyNumberFormat="1" applyFont="1" applyFill="1" applyBorder="1"/>
    <xf numFmtId="0" fontId="11" fillId="0" borderId="2" xfId="6" applyFont="1" applyFill="1" applyBorder="1"/>
    <xf numFmtId="0" fontId="38" fillId="0" borderId="0" xfId="6" applyFont="1" applyFill="1"/>
    <xf numFmtId="164" fontId="38" fillId="0" borderId="0" xfId="6" applyNumberFormat="1" applyFont="1" applyFill="1"/>
    <xf numFmtId="164" fontId="10" fillId="0" borderId="2" xfId="6" applyNumberFormat="1" applyFont="1" applyFill="1" applyBorder="1" applyAlignment="1">
      <alignment horizontal="right"/>
    </xf>
    <xf numFmtId="164" fontId="10" fillId="0" borderId="0" xfId="6" quotePrefix="1" applyNumberFormat="1" applyFont="1" applyFill="1" applyAlignment="1">
      <alignment horizontal="right"/>
    </xf>
    <xf numFmtId="164" fontId="10" fillId="0" borderId="0" xfId="2" quotePrefix="1" applyNumberFormat="1" applyFont="1" applyFill="1" applyAlignment="1">
      <alignment horizontal="right"/>
    </xf>
    <xf numFmtId="171" fontId="39" fillId="8" borderId="0" xfId="2" quotePrefix="1" applyNumberFormat="1" applyFont="1" applyFill="1" applyBorder="1" applyAlignment="1" applyProtection="1">
      <alignment horizontal="right" vertical="top" wrapText="1"/>
      <protection hidden="1"/>
    </xf>
    <xf numFmtId="164" fontId="7" fillId="7" borderId="0" xfId="0" applyNumberFormat="1" applyFont="1" applyFill="1" applyBorder="1" applyAlignment="1">
      <alignment horizontal="right" vertical="top" wrapText="1"/>
    </xf>
    <xf numFmtId="164" fontId="42" fillId="8" borderId="0" xfId="0" applyNumberFormat="1" applyFont="1" applyFill="1" applyBorder="1" applyAlignment="1">
      <alignment horizontal="right" vertical="top" wrapText="1"/>
    </xf>
    <xf numFmtId="164" fontId="41" fillId="8" borderId="0" xfId="0" applyNumberFormat="1" applyFont="1" applyFill="1" applyBorder="1" applyAlignment="1">
      <alignment horizontal="right" vertical="top" wrapText="1"/>
    </xf>
    <xf numFmtId="0" fontId="42" fillId="8" borderId="0" xfId="2" applyFont="1" applyFill="1" applyBorder="1" applyAlignment="1">
      <alignment horizontal="right" vertical="top" wrapText="1"/>
    </xf>
    <xf numFmtId="164" fontId="41" fillId="8" borderId="0" xfId="2" applyNumberFormat="1" applyFont="1" applyFill="1" applyBorder="1" applyAlignment="1">
      <alignment horizontal="right" vertical="top" wrapText="1"/>
    </xf>
    <xf numFmtId="165" fontId="10" fillId="7" borderId="0" xfId="6" applyNumberFormat="1" applyFont="1" applyFill="1" applyAlignment="1">
      <alignment horizontal="center"/>
    </xf>
    <xf numFmtId="165" fontId="10" fillId="0" borderId="0" xfId="6" quotePrefix="1" applyNumberFormat="1" applyFont="1" applyFill="1" applyAlignment="1">
      <alignment horizontal="center"/>
    </xf>
    <xf numFmtId="165" fontId="10" fillId="7" borderId="0" xfId="6" quotePrefix="1" applyNumberFormat="1" applyFont="1" applyFill="1" applyAlignment="1">
      <alignment horizontal="center"/>
    </xf>
    <xf numFmtId="165" fontId="10" fillId="7" borderId="0" xfId="6" applyNumberFormat="1" applyFont="1" applyFill="1" applyAlignment="1">
      <alignment horizontal="center" wrapText="1"/>
    </xf>
    <xf numFmtId="165" fontId="10" fillId="7" borderId="0" xfId="6" applyNumberFormat="1" applyFont="1" applyFill="1" applyAlignment="1">
      <alignment horizontal="right"/>
    </xf>
    <xf numFmtId="165" fontId="10" fillId="0" borderId="36" xfId="6" applyNumberFormat="1" applyFont="1" applyFill="1" applyBorder="1" applyAlignment="1">
      <alignment horizontal="right"/>
    </xf>
    <xf numFmtId="164" fontId="10" fillId="7" borderId="1" xfId="6" applyNumberFormat="1" applyFont="1" applyFill="1" applyBorder="1"/>
    <xf numFmtId="164" fontId="11" fillId="7" borderId="2" xfId="6" applyNumberFormat="1" applyFont="1" applyFill="1" applyBorder="1"/>
    <xf numFmtId="164" fontId="10" fillId="7" borderId="0" xfId="6" applyNumberFormat="1" applyFont="1" applyFill="1"/>
    <xf numFmtId="164" fontId="38" fillId="7" borderId="0" xfId="6" applyNumberFormat="1" applyFont="1" applyFill="1"/>
    <xf numFmtId="164" fontId="11" fillId="7" borderId="0" xfId="6" applyNumberFormat="1" applyFont="1" applyFill="1"/>
    <xf numFmtId="164" fontId="10" fillId="7" borderId="2" xfId="6" applyNumberFormat="1" applyFont="1" applyFill="1" applyBorder="1"/>
    <xf numFmtId="164" fontId="7" fillId="7" borderId="0" xfId="6" applyNumberFormat="1" applyFont="1" applyFill="1"/>
    <xf numFmtId="164" fontId="10" fillId="0" borderId="1" xfId="2" applyNumberFormat="1" applyFont="1" applyFill="1" applyBorder="1" applyAlignment="1">
      <alignment horizontal="right"/>
    </xf>
    <xf numFmtId="164" fontId="42" fillId="8" borderId="1" xfId="0" applyNumberFormat="1" applyFont="1" applyFill="1" applyBorder="1" applyAlignment="1">
      <alignment horizontal="right" vertical="top" wrapText="1"/>
    </xf>
    <xf numFmtId="0" fontId="13" fillId="0" borderId="0" xfId="0" applyFont="1" applyFill="1"/>
    <xf numFmtId="164" fontId="12" fillId="8" borderId="0" xfId="0" applyNumberFormat="1" applyFont="1" applyFill="1" applyBorder="1" applyAlignment="1">
      <alignment horizontal="right" vertical="top" wrapText="1"/>
    </xf>
    <xf numFmtId="164" fontId="12" fillId="7" borderId="0" xfId="0" applyNumberFormat="1" applyFont="1" applyFill="1" applyBorder="1" applyAlignment="1">
      <alignment horizontal="right" vertical="top" wrapText="1"/>
    </xf>
    <xf numFmtId="164" fontId="12" fillId="0" borderId="0" xfId="0" applyNumberFormat="1" applyFont="1" applyFill="1" applyBorder="1" applyAlignment="1">
      <alignment horizontal="right" vertical="top" wrapText="1"/>
    </xf>
    <xf numFmtId="164" fontId="7" fillId="8" borderId="0" xfId="0" applyNumberFormat="1" applyFont="1" applyFill="1" applyBorder="1" applyAlignment="1">
      <alignment horizontal="right" vertical="top" wrapText="1"/>
    </xf>
    <xf numFmtId="0" fontId="7" fillId="0" borderId="0" xfId="0" applyFont="1" applyFill="1" applyAlignment="1">
      <alignment vertical="top"/>
    </xf>
    <xf numFmtId="166" fontId="7" fillId="0" borderId="0" xfId="0" applyNumberFormat="1" applyFont="1" applyFill="1" applyBorder="1" applyAlignment="1">
      <alignment horizontal="right" vertical="top"/>
    </xf>
    <xf numFmtId="164" fontId="7" fillId="0" borderId="0" xfId="2" applyNumberFormat="1" applyFont="1" applyFill="1" applyBorder="1" applyAlignment="1">
      <alignment horizontal="right" vertical="top" wrapText="1"/>
    </xf>
    <xf numFmtId="164" fontId="41" fillId="8" borderId="0" xfId="2" applyNumberFormat="1" applyFont="1" applyFill="1" applyBorder="1" applyAlignment="1">
      <alignment horizontal="right" vertical="top"/>
    </xf>
    <xf numFmtId="0" fontId="7" fillId="0" borderId="0" xfId="2" applyFont="1" applyAlignment="1">
      <alignment vertical="center" wrapText="1"/>
    </xf>
    <xf numFmtId="164" fontId="7" fillId="0" borderId="0" xfId="2" applyNumberFormat="1" applyFont="1" applyAlignment="1">
      <alignment horizontal="right" vertical="center" wrapText="1"/>
    </xf>
    <xf numFmtId="164" fontId="7" fillId="9" borderId="0" xfId="2" applyNumberFormat="1" applyFont="1" applyFill="1" applyAlignment="1">
      <alignment horizontal="right" vertical="center" wrapText="1"/>
    </xf>
    <xf numFmtId="0" fontId="7" fillId="0" borderId="0" xfId="2" applyFont="1" applyAlignment="1">
      <alignment horizontal="right" vertical="center" wrapText="1"/>
    </xf>
    <xf numFmtId="9" fontId="7" fillId="0" borderId="0" xfId="2" applyNumberFormat="1" applyFont="1" applyAlignment="1">
      <alignment horizontal="right" vertical="center" wrapText="1"/>
    </xf>
    <xf numFmtId="0" fontId="12" fillId="0" borderId="38" xfId="2" applyFont="1" applyBorder="1" applyAlignment="1">
      <alignment horizontal="right" vertical="center" wrapText="1"/>
    </xf>
    <xf numFmtId="0" fontId="12" fillId="9" borderId="38" xfId="2" applyFont="1" applyFill="1" applyBorder="1" applyAlignment="1">
      <alignment horizontal="right" vertical="center" wrapText="1"/>
    </xf>
    <xf numFmtId="0" fontId="12" fillId="0" borderId="47" xfId="2" applyFont="1" applyBorder="1" applyAlignment="1">
      <alignment horizontal="right" vertical="center" wrapText="1"/>
    </xf>
    <xf numFmtId="0" fontId="12" fillId="9" borderId="47" xfId="2" applyFont="1" applyFill="1" applyBorder="1" applyAlignment="1">
      <alignment horizontal="right" vertical="center" wrapText="1"/>
    </xf>
    <xf numFmtId="0" fontId="7" fillId="0" borderId="0" xfId="2" applyFont="1" applyBorder="1" applyAlignment="1">
      <alignment vertical="center" wrapText="1"/>
    </xf>
    <xf numFmtId="164" fontId="7" fillId="0" borderId="0" xfId="2" applyNumberFormat="1" applyFont="1" applyBorder="1" applyAlignment="1">
      <alignment horizontal="right" vertical="center" wrapText="1"/>
    </xf>
    <xf numFmtId="164" fontId="7" fillId="9" borderId="0" xfId="2" applyNumberFormat="1" applyFont="1" applyFill="1" applyBorder="1" applyAlignment="1">
      <alignment horizontal="right" vertical="center" wrapText="1"/>
    </xf>
    <xf numFmtId="9" fontId="7" fillId="0" borderId="0" xfId="2" applyNumberFormat="1" applyFont="1" applyBorder="1" applyAlignment="1">
      <alignment horizontal="right" vertical="center" wrapText="1"/>
    </xf>
    <xf numFmtId="0" fontId="12" fillId="0" borderId="1" xfId="2" applyFont="1" applyBorder="1" applyAlignment="1">
      <alignment vertical="center" wrapText="1"/>
    </xf>
    <xf numFmtId="164" fontId="12" fillId="0" borderId="1" xfId="2" applyNumberFormat="1" applyFont="1" applyBorder="1" applyAlignment="1">
      <alignment horizontal="right" vertical="center" wrapText="1"/>
    </xf>
    <xf numFmtId="164" fontId="12" fillId="9" borderId="1" xfId="2" applyNumberFormat="1" applyFont="1" applyFill="1" applyBorder="1" applyAlignment="1">
      <alignment horizontal="right" vertical="center" wrapText="1"/>
    </xf>
    <xf numFmtId="9" fontId="12" fillId="0" borderId="1" xfId="2" applyNumberFormat="1" applyFont="1" applyBorder="1" applyAlignment="1">
      <alignment horizontal="right" vertical="center" wrapText="1"/>
    </xf>
    <xf numFmtId="0" fontId="7" fillId="0" borderId="0" xfId="2" applyFont="1" applyBorder="1" applyAlignment="1">
      <alignment horizontal="right" vertical="center" wrapText="1"/>
    </xf>
    <xf numFmtId="3" fontId="14" fillId="7" borderId="49" xfId="2" applyNumberFormat="1" applyFont="1" applyFill="1" applyBorder="1" applyAlignment="1" applyProtection="1">
      <alignment horizontal="right" wrapText="1"/>
      <protection hidden="1"/>
    </xf>
    <xf numFmtId="3" fontId="14" fillId="0" borderId="48" xfId="2" applyNumberFormat="1" applyFont="1" applyFill="1" applyBorder="1" applyAlignment="1" applyProtection="1">
      <alignment horizontal="right" wrapText="1"/>
      <protection hidden="1"/>
    </xf>
    <xf numFmtId="3" fontId="14" fillId="7" borderId="38" xfId="2" applyNumberFormat="1" applyFont="1" applyFill="1" applyBorder="1" applyAlignment="1" applyProtection="1">
      <alignment horizontal="right" wrapText="1"/>
      <protection hidden="1"/>
    </xf>
    <xf numFmtId="3" fontId="14" fillId="7" borderId="50" xfId="2" applyNumberFormat="1" applyFont="1" applyFill="1" applyBorder="1" applyAlignment="1" applyProtection="1">
      <alignment horizontal="right" wrapText="1"/>
      <protection hidden="1"/>
    </xf>
    <xf numFmtId="171" fontId="14" fillId="7" borderId="52" xfId="2" quotePrefix="1" applyNumberFormat="1" applyFont="1" applyFill="1" applyBorder="1" applyAlignment="1" applyProtection="1">
      <alignment horizontal="right" vertical="top" wrapText="1"/>
      <protection hidden="1"/>
    </xf>
    <xf numFmtId="171" fontId="14" fillId="0" borderId="51" xfId="2" quotePrefix="1" applyNumberFormat="1" applyFont="1" applyFill="1" applyBorder="1" applyAlignment="1" applyProtection="1">
      <alignment horizontal="right" vertical="top" wrapText="1"/>
      <protection hidden="1"/>
    </xf>
    <xf numFmtId="171" fontId="14" fillId="7" borderId="0" xfId="2" quotePrefix="1" applyNumberFormat="1" applyFont="1" applyFill="1" applyBorder="1" applyAlignment="1" applyProtection="1">
      <alignment horizontal="right" vertical="top" wrapText="1"/>
      <protection hidden="1"/>
    </xf>
    <xf numFmtId="171" fontId="14" fillId="7" borderId="53" xfId="2" quotePrefix="1" applyNumberFormat="1" applyFont="1" applyFill="1" applyBorder="1" applyAlignment="1" applyProtection="1">
      <alignment horizontal="right" vertical="top" wrapText="1"/>
      <protection hidden="1"/>
    </xf>
    <xf numFmtId="171" fontId="14" fillId="0" borderId="0" xfId="2" quotePrefix="1" applyNumberFormat="1" applyFont="1" applyFill="1" applyBorder="1" applyAlignment="1" applyProtection="1">
      <alignment horizontal="right" vertical="top" wrapText="1"/>
      <protection hidden="1"/>
    </xf>
    <xf numFmtId="171" fontId="14" fillId="7" borderId="51" xfId="2" quotePrefix="1" applyNumberFormat="1" applyFont="1" applyFill="1" applyBorder="1" applyAlignment="1" applyProtection="1">
      <alignment horizontal="right" vertical="top" wrapText="1"/>
      <protection hidden="1"/>
    </xf>
    <xf numFmtId="171" fontId="14" fillId="0" borderId="53" xfId="2" quotePrefix="1" applyNumberFormat="1" applyFont="1" applyFill="1" applyBorder="1" applyAlignment="1" applyProtection="1">
      <alignment horizontal="right" vertical="top" wrapText="1"/>
      <protection hidden="1"/>
    </xf>
    <xf numFmtId="3" fontId="44" fillId="7" borderId="52" xfId="2" quotePrefix="1" applyNumberFormat="1" applyFont="1" applyFill="1" applyBorder="1" applyAlignment="1" applyProtection="1">
      <alignment horizontal="right" wrapText="1"/>
      <protection hidden="1"/>
    </xf>
    <xf numFmtId="3" fontId="44" fillId="0" borderId="51" xfId="2" quotePrefix="1" applyNumberFormat="1" applyFont="1" applyFill="1" applyBorder="1" applyAlignment="1" applyProtection="1">
      <alignment horizontal="right" wrapText="1"/>
      <protection hidden="1"/>
    </xf>
    <xf numFmtId="3" fontId="44" fillId="7" borderId="0" xfId="2" quotePrefix="1" applyNumberFormat="1" applyFont="1" applyFill="1" applyBorder="1" applyAlignment="1" applyProtection="1">
      <alignment horizontal="right" wrapText="1"/>
      <protection hidden="1"/>
    </xf>
    <xf numFmtId="3" fontId="44" fillId="7" borderId="53" xfId="2" quotePrefix="1" applyNumberFormat="1" applyFont="1" applyFill="1" applyBorder="1" applyAlignment="1" applyProtection="1">
      <alignment horizontal="right" wrapText="1"/>
      <protection hidden="1"/>
    </xf>
    <xf numFmtId="3" fontId="44" fillId="0" borderId="0" xfId="2" quotePrefix="1" applyNumberFormat="1" applyFont="1" applyFill="1" applyBorder="1" applyAlignment="1" applyProtection="1">
      <alignment horizontal="right" wrapText="1"/>
      <protection hidden="1"/>
    </xf>
    <xf numFmtId="3" fontId="40" fillId="8" borderId="0" xfId="2" quotePrefix="1" applyNumberFormat="1" applyFont="1" applyFill="1" applyBorder="1" applyAlignment="1" applyProtection="1">
      <alignment horizontal="right" wrapText="1"/>
      <protection hidden="1"/>
    </xf>
    <xf numFmtId="3" fontId="44" fillId="7" borderId="51" xfId="2" quotePrefix="1" applyNumberFormat="1" applyFont="1" applyFill="1" applyBorder="1" applyAlignment="1" applyProtection="1">
      <alignment horizontal="right" wrapText="1"/>
      <protection hidden="1"/>
    </xf>
    <xf numFmtId="3" fontId="44" fillId="0" borderId="53" xfId="2" quotePrefix="1" applyNumberFormat="1" applyFont="1" applyFill="1" applyBorder="1" applyAlignment="1" applyProtection="1">
      <alignment horizontal="right" wrapText="1"/>
      <protection hidden="1"/>
    </xf>
    <xf numFmtId="0" fontId="38" fillId="0" borderId="0" xfId="0" applyFont="1" applyAlignment="1">
      <alignment horizontal="left"/>
    </xf>
    <xf numFmtId="0" fontId="13" fillId="0" borderId="0" xfId="0" applyFont="1" applyBorder="1"/>
    <xf numFmtId="0" fontId="12" fillId="0" borderId="0" xfId="0" applyFont="1" applyFill="1" applyBorder="1" applyAlignment="1">
      <alignment vertical="top" wrapText="1"/>
    </xf>
    <xf numFmtId="4" fontId="7" fillId="0" borderId="0" xfId="0" applyNumberFormat="1" applyFont="1" applyBorder="1" applyAlignment="1">
      <alignment horizontal="right" vertical="top" wrapText="1"/>
    </xf>
    <xf numFmtId="164" fontId="13" fillId="0" borderId="0" xfId="0" applyNumberFormat="1" applyFont="1"/>
    <xf numFmtId="4" fontId="12" fillId="0" borderId="0" xfId="0" applyNumberFormat="1" applyFont="1" applyBorder="1" applyAlignment="1">
      <alignment horizontal="right" vertical="top" wrapText="1"/>
    </xf>
    <xf numFmtId="4" fontId="12" fillId="0" borderId="0" xfId="0" applyNumberFormat="1" applyFont="1" applyFill="1" applyBorder="1" applyAlignment="1">
      <alignment horizontal="right" vertical="top" wrapText="1"/>
    </xf>
    <xf numFmtId="0" fontId="13" fillId="0" borderId="0" xfId="0" applyFont="1" applyFill="1" applyBorder="1"/>
    <xf numFmtId="0" fontId="12" fillId="0" borderId="0" xfId="0" applyFont="1" applyBorder="1" applyAlignment="1">
      <alignment vertical="top" wrapText="1"/>
    </xf>
    <xf numFmtId="164" fontId="12" fillId="0" borderId="0" xfId="0" applyNumberFormat="1" applyFont="1" applyBorder="1" applyAlignment="1">
      <alignment horizontal="right" vertical="top" wrapText="1"/>
    </xf>
    <xf numFmtId="170" fontId="13" fillId="0" borderId="0" xfId="0" applyNumberFormat="1" applyFont="1"/>
    <xf numFmtId="0" fontId="12" fillId="0" borderId="0" xfId="0" applyFont="1" applyAlignment="1">
      <alignment horizontal="center"/>
    </xf>
    <xf numFmtId="0" fontId="38" fillId="0" borderId="0" xfId="0" applyFont="1"/>
    <xf numFmtId="0" fontId="12" fillId="0" borderId="0" xfId="0" applyFont="1" applyAlignment="1"/>
    <xf numFmtId="0" fontId="12" fillId="0" borderId="0" xfId="0"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7" borderId="1" xfId="0" applyNumberFormat="1" applyFont="1" applyFill="1" applyBorder="1" applyAlignment="1">
      <alignment horizontal="right" vertical="top" wrapText="1"/>
    </xf>
    <xf numFmtId="3" fontId="44" fillId="7" borderId="55" xfId="2" quotePrefix="1" applyNumberFormat="1" applyFont="1" applyFill="1" applyBorder="1" applyAlignment="1" applyProtection="1">
      <alignment horizontal="right" wrapText="1"/>
      <protection hidden="1"/>
    </xf>
    <xf numFmtId="3" fontId="44" fillId="0" borderId="54" xfId="2" quotePrefix="1" applyNumberFormat="1" applyFont="1" applyFill="1" applyBorder="1" applyAlignment="1" applyProtection="1">
      <alignment horizontal="right" wrapText="1"/>
      <protection hidden="1"/>
    </xf>
    <xf numFmtId="3" fontId="44" fillId="7" borderId="47" xfId="2" quotePrefix="1" applyNumberFormat="1" applyFont="1" applyFill="1" applyBorder="1" applyAlignment="1" applyProtection="1">
      <alignment horizontal="right" wrapText="1"/>
      <protection hidden="1"/>
    </xf>
    <xf numFmtId="3" fontId="44" fillId="7" borderId="56" xfId="2" quotePrefix="1" applyNumberFormat="1" applyFont="1" applyFill="1" applyBorder="1" applyAlignment="1" applyProtection="1">
      <alignment horizontal="right" wrapText="1"/>
      <protection hidden="1"/>
    </xf>
    <xf numFmtId="3" fontId="44" fillId="0" borderId="47" xfId="2" quotePrefix="1" applyNumberFormat="1" applyFont="1" applyFill="1" applyBorder="1" applyAlignment="1" applyProtection="1">
      <alignment horizontal="right" wrapText="1"/>
      <protection hidden="1"/>
    </xf>
    <xf numFmtId="3" fontId="44" fillId="7" borderId="54" xfId="2" quotePrefix="1" applyNumberFormat="1" applyFont="1" applyFill="1" applyBorder="1" applyAlignment="1" applyProtection="1">
      <alignment horizontal="right" wrapText="1"/>
      <protection hidden="1"/>
    </xf>
    <xf numFmtId="3" fontId="44" fillId="0" borderId="56" xfId="2" quotePrefix="1" applyNumberFormat="1" applyFont="1" applyFill="1" applyBorder="1" applyAlignment="1" applyProtection="1">
      <alignment horizontal="right" wrapText="1"/>
      <protection hidden="1"/>
    </xf>
    <xf numFmtId="164" fontId="7" fillId="7" borderId="38" xfId="0" applyNumberFormat="1" applyFont="1" applyFill="1" applyBorder="1" applyAlignment="1">
      <alignment horizontal="right" vertical="top" wrapText="1"/>
    </xf>
    <xf numFmtId="164" fontId="7" fillId="0" borderId="38" xfId="0" applyNumberFormat="1" applyFont="1" applyFill="1" applyBorder="1" applyAlignment="1">
      <alignment horizontal="right" vertical="top" wrapText="1"/>
    </xf>
    <xf numFmtId="164" fontId="7" fillId="0" borderId="50" xfId="0" applyNumberFormat="1" applyFont="1" applyFill="1" applyBorder="1" applyAlignment="1">
      <alignment horizontal="right" vertical="top" wrapText="1"/>
    </xf>
    <xf numFmtId="164" fontId="7" fillId="0" borderId="53" xfId="0" applyNumberFormat="1" applyFont="1" applyFill="1" applyBorder="1" applyAlignment="1">
      <alignment horizontal="right" vertical="top" wrapText="1"/>
    </xf>
    <xf numFmtId="164" fontId="7" fillId="7" borderId="47" xfId="0" applyNumberFormat="1" applyFont="1" applyFill="1" applyBorder="1" applyAlignment="1">
      <alignment horizontal="right" vertical="top" wrapText="1"/>
    </xf>
    <xf numFmtId="164" fontId="7" fillId="0" borderId="47" xfId="0" applyNumberFormat="1" applyFont="1" applyFill="1" applyBorder="1" applyAlignment="1">
      <alignment horizontal="right" vertical="top" wrapText="1"/>
    </xf>
    <xf numFmtId="164" fontId="7" fillId="0" borderId="56" xfId="0" applyNumberFormat="1" applyFont="1" applyFill="1" applyBorder="1" applyAlignment="1">
      <alignment horizontal="right" vertical="top" wrapText="1"/>
    </xf>
    <xf numFmtId="166" fontId="12" fillId="7" borderId="1" xfId="0" applyNumberFormat="1" applyFont="1" applyFill="1" applyBorder="1" applyAlignment="1">
      <alignment horizontal="right" vertical="top" wrapText="1"/>
    </xf>
    <xf numFmtId="166" fontId="12" fillId="0" borderId="1" xfId="0" applyNumberFormat="1" applyFont="1" applyFill="1" applyBorder="1" applyAlignment="1">
      <alignment horizontal="right" vertical="top" wrapText="1"/>
    </xf>
    <xf numFmtId="166" fontId="12" fillId="0" borderId="35" xfId="0" applyNumberFormat="1" applyFont="1" applyFill="1" applyBorder="1" applyAlignment="1">
      <alignment horizontal="right" vertical="top" wrapText="1"/>
    </xf>
    <xf numFmtId="164" fontId="7" fillId="7" borderId="1" xfId="0" applyNumberFormat="1" applyFont="1" applyFill="1" applyBorder="1" applyAlignment="1">
      <alignment horizontal="right" vertical="top" wrapText="1"/>
    </xf>
    <xf numFmtId="164" fontId="7" fillId="0" borderId="1" xfId="0" applyNumberFormat="1" applyFont="1" applyFill="1" applyBorder="1" applyAlignment="1">
      <alignment horizontal="right" vertical="top" wrapText="1"/>
    </xf>
    <xf numFmtId="164" fontId="7" fillId="0" borderId="35" xfId="0" applyNumberFormat="1" applyFont="1" applyFill="1" applyBorder="1" applyAlignment="1">
      <alignment horizontal="right" vertical="top" wrapText="1"/>
    </xf>
    <xf numFmtId="164" fontId="12" fillId="0" borderId="35" xfId="0" applyNumberFormat="1" applyFont="1" applyFill="1" applyBorder="1" applyAlignment="1">
      <alignment horizontal="right" vertical="top" wrapText="1"/>
    </xf>
    <xf numFmtId="164" fontId="7" fillId="7" borderId="1" xfId="0" applyNumberFormat="1" applyFont="1" applyFill="1" applyBorder="1" applyAlignment="1">
      <alignment horizontal="right"/>
    </xf>
    <xf numFmtId="164" fontId="7" fillId="0" borderId="1" xfId="0" applyNumberFormat="1" applyFont="1" applyFill="1" applyBorder="1" applyAlignment="1">
      <alignment horizontal="right"/>
    </xf>
    <xf numFmtId="164" fontId="7" fillId="0" borderId="35" xfId="0" applyNumberFormat="1" applyFont="1" applyFill="1" applyBorder="1" applyAlignment="1">
      <alignment horizontal="right"/>
    </xf>
    <xf numFmtId="0" fontId="7" fillId="0" borderId="48" xfId="0" applyFont="1" applyBorder="1" applyAlignment="1">
      <alignment vertical="top" wrapText="1"/>
    </xf>
    <xf numFmtId="0" fontId="7" fillId="0" borderId="51" xfId="0" applyFont="1" applyBorder="1" applyAlignment="1">
      <alignment vertical="top" wrapText="1"/>
    </xf>
    <xf numFmtId="0" fontId="7" fillId="0" borderId="54" xfId="0" applyFont="1" applyBorder="1" applyAlignment="1">
      <alignment vertical="top" wrapText="1"/>
    </xf>
    <xf numFmtId="0" fontId="12" fillId="0" borderId="4" xfId="0" applyFont="1" applyBorder="1" applyAlignment="1">
      <alignment vertical="top" wrapText="1"/>
    </xf>
    <xf numFmtId="0" fontId="7" fillId="0" borderId="4" xfId="0" applyFont="1" applyBorder="1" applyAlignment="1">
      <alignment vertical="top" wrapText="1"/>
    </xf>
    <xf numFmtId="164" fontId="7" fillId="7" borderId="49" xfId="0" applyNumberFormat="1" applyFont="1" applyFill="1" applyBorder="1" applyAlignment="1">
      <alignment horizontal="right" vertical="top" wrapText="1"/>
    </xf>
    <xf numFmtId="164" fontId="7" fillId="7" borderId="52" xfId="0" applyNumberFormat="1" applyFont="1" applyFill="1" applyBorder="1" applyAlignment="1">
      <alignment horizontal="right" vertical="top" wrapText="1"/>
    </xf>
    <xf numFmtId="164" fontId="7" fillId="7" borderId="55" xfId="0" applyNumberFormat="1" applyFont="1" applyFill="1" applyBorder="1" applyAlignment="1">
      <alignment horizontal="right" vertical="top" wrapText="1"/>
    </xf>
    <xf numFmtId="166" fontId="12" fillId="7" borderId="3" xfId="0" applyNumberFormat="1" applyFont="1" applyFill="1" applyBorder="1" applyAlignment="1">
      <alignment horizontal="right" vertical="top" wrapText="1"/>
    </xf>
    <xf numFmtId="164" fontId="7" fillId="7" borderId="3" xfId="0" applyNumberFormat="1" applyFont="1" applyFill="1" applyBorder="1" applyAlignment="1">
      <alignment horizontal="right" vertical="top" wrapText="1"/>
    </xf>
    <xf numFmtId="164" fontId="12" fillId="7" borderId="3" xfId="0" applyNumberFormat="1" applyFont="1" applyFill="1" applyBorder="1" applyAlignment="1">
      <alignment horizontal="right" vertical="top" wrapText="1"/>
    </xf>
    <xf numFmtId="164" fontId="7" fillId="7" borderId="3" xfId="0" applyNumberFormat="1" applyFont="1" applyFill="1" applyBorder="1" applyAlignment="1">
      <alignment horizontal="right"/>
    </xf>
    <xf numFmtId="164" fontId="7" fillId="0" borderId="48" xfId="0" applyNumberFormat="1" applyFont="1" applyFill="1" applyBorder="1" applyAlignment="1">
      <alignment horizontal="right" vertical="top" wrapText="1"/>
    </xf>
    <xf numFmtId="164" fontId="7" fillId="7" borderId="50" xfId="0" applyNumberFormat="1" applyFont="1" applyFill="1" applyBorder="1" applyAlignment="1">
      <alignment horizontal="right" vertical="top" wrapText="1"/>
    </xf>
    <xf numFmtId="164" fontId="7" fillId="0" borderId="51" xfId="0" applyNumberFormat="1" applyFont="1" applyFill="1" applyBorder="1" applyAlignment="1">
      <alignment horizontal="right" vertical="top" wrapText="1"/>
    </xf>
    <xf numFmtId="164" fontId="7" fillId="7" borderId="53" xfId="0" applyNumberFormat="1" applyFont="1" applyFill="1" applyBorder="1" applyAlignment="1">
      <alignment horizontal="right" vertical="top" wrapText="1"/>
    </xf>
    <xf numFmtId="164" fontId="7" fillId="0" borderId="54" xfId="0" applyNumberFormat="1" applyFont="1" applyFill="1" applyBorder="1" applyAlignment="1">
      <alignment horizontal="right" vertical="top" wrapText="1"/>
    </xf>
    <xf numFmtId="166" fontId="12" fillId="0" borderId="4" xfId="0" applyNumberFormat="1" applyFont="1" applyFill="1" applyBorder="1" applyAlignment="1">
      <alignment horizontal="right" vertical="top" wrapText="1"/>
    </xf>
    <xf numFmtId="166" fontId="12" fillId="7" borderId="35" xfId="0" applyNumberFormat="1" applyFont="1" applyFill="1" applyBorder="1" applyAlignment="1">
      <alignment horizontal="right" vertical="top" wrapText="1"/>
    </xf>
    <xf numFmtId="164" fontId="7" fillId="0" borderId="4" xfId="0" applyNumberFormat="1" applyFont="1" applyFill="1" applyBorder="1" applyAlignment="1">
      <alignment horizontal="right" vertical="top" wrapText="1"/>
    </xf>
    <xf numFmtId="164" fontId="7" fillId="7" borderId="35" xfId="0" applyNumberFormat="1" applyFont="1" applyFill="1" applyBorder="1" applyAlignment="1">
      <alignment horizontal="right" vertical="top" wrapText="1"/>
    </xf>
    <xf numFmtId="164" fontId="12" fillId="0" borderId="4" xfId="0" applyNumberFormat="1" applyFont="1" applyFill="1" applyBorder="1" applyAlignment="1">
      <alignment horizontal="right" vertical="top" wrapText="1"/>
    </xf>
    <xf numFmtId="164" fontId="12" fillId="7" borderId="35" xfId="0" applyNumberFormat="1" applyFont="1" applyFill="1" applyBorder="1" applyAlignment="1">
      <alignment horizontal="right" vertical="top" wrapText="1"/>
    </xf>
    <xf numFmtId="164" fontId="7" fillId="0" borderId="4" xfId="0" applyNumberFormat="1" applyFont="1" applyFill="1" applyBorder="1" applyAlignment="1">
      <alignment horizontal="right"/>
    </xf>
    <xf numFmtId="164" fontId="7" fillId="7" borderId="35" xfId="0" applyNumberFormat="1" applyFont="1" applyFill="1" applyBorder="1" applyAlignment="1">
      <alignment horizontal="right"/>
    </xf>
    <xf numFmtId="164" fontId="7" fillId="8" borderId="53" xfId="0" applyNumberFormat="1" applyFont="1" applyFill="1" applyBorder="1" applyAlignment="1">
      <alignment horizontal="right" vertical="top" wrapText="1"/>
    </xf>
    <xf numFmtId="164" fontId="7" fillId="7" borderId="51" xfId="0" applyNumberFormat="1" applyFont="1" applyFill="1" applyBorder="1" applyAlignment="1">
      <alignment horizontal="right" vertical="top" wrapText="1"/>
    </xf>
    <xf numFmtId="164" fontId="7" fillId="7" borderId="54" xfId="0" applyNumberFormat="1" applyFont="1" applyFill="1" applyBorder="1" applyAlignment="1">
      <alignment horizontal="right" vertical="top" wrapText="1"/>
    </xf>
    <xf numFmtId="166" fontId="12" fillId="7" borderId="4" xfId="0" applyNumberFormat="1" applyFont="1" applyFill="1" applyBorder="1" applyAlignment="1">
      <alignment horizontal="right" vertical="top" wrapText="1"/>
    </xf>
    <xf numFmtId="164" fontId="7" fillId="7" borderId="4" xfId="0" applyNumberFormat="1" applyFont="1" applyFill="1" applyBorder="1" applyAlignment="1">
      <alignment horizontal="right" vertical="top" wrapText="1"/>
    </xf>
    <xf numFmtId="164" fontId="12" fillId="7" borderId="4" xfId="0" applyNumberFormat="1" applyFont="1" applyFill="1" applyBorder="1" applyAlignment="1">
      <alignment horizontal="right" vertical="top" wrapText="1"/>
    </xf>
    <xf numFmtId="164" fontId="7" fillId="7" borderId="4" xfId="0" applyNumberFormat="1" applyFont="1" applyFill="1" applyBorder="1" applyAlignment="1">
      <alignment horizontal="right"/>
    </xf>
    <xf numFmtId="171" fontId="39" fillId="8" borderId="53" xfId="2" quotePrefix="1" applyNumberFormat="1" applyFont="1" applyFill="1" applyBorder="1" applyAlignment="1" applyProtection="1">
      <alignment horizontal="right" vertical="top" wrapText="1"/>
      <protection hidden="1"/>
    </xf>
    <xf numFmtId="3" fontId="40" fillId="8" borderId="53" xfId="2" quotePrefix="1" applyNumberFormat="1" applyFont="1" applyFill="1" applyBorder="1" applyAlignment="1" applyProtection="1">
      <alignment horizontal="right" wrapText="1"/>
      <protection hidden="1"/>
    </xf>
    <xf numFmtId="164" fontId="41" fillId="8" borderId="38" xfId="0" applyNumberFormat="1" applyFont="1" applyFill="1" applyBorder="1" applyAlignment="1">
      <alignment horizontal="right" vertical="top" wrapText="1"/>
    </xf>
    <xf numFmtId="164" fontId="41" fillId="8" borderId="50" xfId="0" applyNumberFormat="1" applyFont="1" applyFill="1" applyBorder="1" applyAlignment="1">
      <alignment horizontal="right" vertical="top" wrapText="1"/>
    </xf>
    <xf numFmtId="164" fontId="41" fillId="8" borderId="53" xfId="0" applyNumberFormat="1" applyFont="1" applyFill="1" applyBorder="1" applyAlignment="1">
      <alignment horizontal="right" vertical="top" wrapText="1"/>
    </xf>
    <xf numFmtId="164" fontId="41" fillId="8" borderId="47" xfId="0" applyNumberFormat="1" applyFont="1" applyFill="1" applyBorder="1" applyAlignment="1">
      <alignment horizontal="right" vertical="top" wrapText="1"/>
    </xf>
    <xf numFmtId="164" fontId="41" fillId="8" borderId="56" xfId="0" applyNumberFormat="1" applyFont="1" applyFill="1" applyBorder="1" applyAlignment="1">
      <alignment horizontal="right" vertical="top" wrapText="1"/>
    </xf>
    <xf numFmtId="166" fontId="42" fillId="8" borderId="1" xfId="0" applyNumberFormat="1" applyFont="1" applyFill="1" applyBorder="1" applyAlignment="1">
      <alignment horizontal="right" vertical="top" wrapText="1"/>
    </xf>
    <xf numFmtId="166" fontId="42" fillId="8" borderId="35" xfId="0" applyNumberFormat="1" applyFont="1" applyFill="1" applyBorder="1" applyAlignment="1">
      <alignment horizontal="right" vertical="top" wrapText="1"/>
    </xf>
    <xf numFmtId="164" fontId="41" fillId="8" borderId="1" xfId="0" applyNumberFormat="1" applyFont="1" applyFill="1" applyBorder="1" applyAlignment="1">
      <alignment horizontal="right" vertical="top" wrapText="1"/>
    </xf>
    <xf numFmtId="164" fontId="41" fillId="8" borderId="35" xfId="0" applyNumberFormat="1" applyFont="1" applyFill="1" applyBorder="1" applyAlignment="1">
      <alignment horizontal="right" vertical="top" wrapText="1"/>
    </xf>
    <xf numFmtId="164" fontId="42" fillId="8" borderId="35" xfId="0" applyNumberFormat="1" applyFont="1" applyFill="1" applyBorder="1" applyAlignment="1">
      <alignment horizontal="right" vertical="top" wrapText="1"/>
    </xf>
    <xf numFmtId="164" fontId="41" fillId="8" borderId="1" xfId="0" applyNumberFormat="1" applyFont="1" applyFill="1" applyBorder="1" applyAlignment="1">
      <alignment horizontal="right"/>
    </xf>
    <xf numFmtId="164" fontId="41" fillId="8" borderId="35" xfId="0" applyNumberFormat="1" applyFont="1" applyFill="1" applyBorder="1" applyAlignment="1">
      <alignment horizontal="right"/>
    </xf>
    <xf numFmtId="0" fontId="12" fillId="0" borderId="48" xfId="0" applyFont="1" applyBorder="1" applyAlignment="1">
      <alignment vertical="top" wrapText="1"/>
    </xf>
    <xf numFmtId="0" fontId="12" fillId="6" borderId="38" xfId="0" applyFont="1" applyFill="1" applyBorder="1" applyAlignment="1">
      <alignment horizontal="right" vertical="top" wrapText="1"/>
    </xf>
    <xf numFmtId="0" fontId="12" fillId="6" borderId="50" xfId="0" applyFont="1" applyFill="1" applyBorder="1" applyAlignment="1">
      <alignment horizontal="right" vertical="top" wrapText="1"/>
    </xf>
    <xf numFmtId="0" fontId="12" fillId="0" borderId="54" xfId="0" applyFont="1" applyBorder="1" applyAlignment="1">
      <alignment vertical="top" wrapText="1"/>
    </xf>
    <xf numFmtId="0" fontId="12" fillId="6" borderId="47" xfId="0" applyFont="1" applyFill="1" applyBorder="1" applyAlignment="1">
      <alignment horizontal="right" vertical="top" wrapText="1"/>
    </xf>
    <xf numFmtId="0" fontId="12" fillId="6" borderId="56" xfId="0" applyFont="1" applyFill="1" applyBorder="1" applyAlignment="1">
      <alignment horizontal="right" vertical="top" wrapText="1"/>
    </xf>
    <xf numFmtId="0" fontId="7" fillId="0" borderId="4" xfId="0" applyFont="1" applyFill="1" applyBorder="1" applyAlignment="1">
      <alignment vertical="top" wrapText="1"/>
    </xf>
    <xf numFmtId="0" fontId="12" fillId="0" borderId="48" xfId="0" applyFont="1" applyFill="1" applyBorder="1" applyAlignment="1">
      <alignment vertical="top" wrapText="1"/>
    </xf>
    <xf numFmtId="0" fontId="12" fillId="0" borderId="49" xfId="0" applyFont="1" applyFill="1" applyBorder="1" applyAlignment="1">
      <alignment horizontal="right" vertical="top" wrapText="1"/>
    </xf>
    <xf numFmtId="0" fontId="12" fillId="0" borderId="55" xfId="0" applyFont="1" applyFill="1" applyBorder="1" applyAlignment="1">
      <alignment horizontal="right" vertical="top" wrapText="1"/>
    </xf>
    <xf numFmtId="164" fontId="7" fillId="7" borderId="1" xfId="0" applyNumberFormat="1" applyFont="1" applyFill="1" applyBorder="1" applyAlignment="1">
      <alignment vertical="top" wrapText="1"/>
    </xf>
    <xf numFmtId="4" fontId="7" fillId="0" borderId="3" xfId="0" applyNumberFormat="1" applyFont="1" applyBorder="1" applyAlignment="1">
      <alignment vertical="top" wrapText="1"/>
    </xf>
    <xf numFmtId="3" fontId="40" fillId="8" borderId="47" xfId="2" quotePrefix="1" applyNumberFormat="1" applyFont="1" applyFill="1" applyBorder="1" applyAlignment="1" applyProtection="1">
      <alignment horizontal="right" wrapText="1"/>
      <protection hidden="1"/>
    </xf>
    <xf numFmtId="3" fontId="40" fillId="8" borderId="56" xfId="2" quotePrefix="1" applyNumberFormat="1" applyFont="1" applyFill="1" applyBorder="1" applyAlignment="1" applyProtection="1">
      <alignment horizontal="right" wrapText="1"/>
      <protection hidden="1"/>
    </xf>
    <xf numFmtId="0" fontId="7" fillId="0" borderId="52" xfId="0" applyFont="1" applyBorder="1" applyAlignment="1">
      <alignment vertical="top" wrapText="1"/>
    </xf>
    <xf numFmtId="164" fontId="12" fillId="0" borderId="56" xfId="0" applyNumberFormat="1" applyFont="1" applyFill="1" applyBorder="1" applyAlignment="1">
      <alignment horizontal="right" vertical="top" wrapText="1"/>
    </xf>
    <xf numFmtId="164" fontId="12" fillId="0" borderId="53" xfId="0" applyNumberFormat="1" applyFont="1" applyFill="1" applyBorder="1" applyAlignment="1">
      <alignment horizontal="right" vertical="top" wrapText="1"/>
    </xf>
    <xf numFmtId="164" fontId="12" fillId="0" borderId="38" xfId="0" applyNumberFormat="1" applyFont="1" applyBorder="1" applyAlignment="1">
      <alignment horizontal="right" vertical="top" wrapText="1"/>
    </xf>
    <xf numFmtId="164" fontId="12" fillId="0" borderId="51" xfId="0" applyNumberFormat="1" applyFont="1" applyFill="1" applyBorder="1" applyAlignment="1">
      <alignment horizontal="right" vertical="top" wrapText="1"/>
    </xf>
    <xf numFmtId="164" fontId="12" fillId="7" borderId="53" xfId="0" applyNumberFormat="1" applyFont="1" applyFill="1" applyBorder="1" applyAlignment="1">
      <alignment horizontal="right" vertical="top" wrapText="1"/>
    </xf>
    <xf numFmtId="164" fontId="12" fillId="8" borderId="53" xfId="0" applyNumberFormat="1" applyFont="1" applyFill="1" applyBorder="1" applyAlignment="1">
      <alignment horizontal="right" vertical="top" wrapText="1"/>
    </xf>
    <xf numFmtId="164" fontId="12" fillId="7" borderId="51" xfId="0" applyNumberFormat="1" applyFont="1" applyFill="1" applyBorder="1" applyAlignment="1">
      <alignment horizontal="right" vertical="top" wrapText="1"/>
    </xf>
    <xf numFmtId="0" fontId="12" fillId="0" borderId="55" xfId="0" applyFont="1" applyBorder="1" applyAlignment="1">
      <alignment wrapText="1"/>
    </xf>
    <xf numFmtId="164" fontId="12" fillId="7" borderId="55" xfId="0" applyNumberFormat="1" applyFont="1" applyFill="1" applyBorder="1" applyAlignment="1">
      <alignment horizontal="right" vertical="top" wrapText="1"/>
    </xf>
    <xf numFmtId="164" fontId="12" fillId="0" borderId="54" xfId="0" applyNumberFormat="1" applyFont="1" applyFill="1" applyBorder="1" applyAlignment="1">
      <alignment horizontal="right" vertical="top" wrapText="1"/>
    </xf>
    <xf numFmtId="164" fontId="12" fillId="7" borderId="47" xfId="0" applyNumberFormat="1" applyFont="1" applyFill="1" applyBorder="1" applyAlignment="1">
      <alignment horizontal="right" vertical="top" wrapText="1"/>
    </xf>
    <xf numFmtId="164" fontId="12" fillId="7" borderId="56" xfId="0" applyNumberFormat="1" applyFont="1" applyFill="1" applyBorder="1" applyAlignment="1">
      <alignment horizontal="right" vertical="top" wrapText="1"/>
    </xf>
    <xf numFmtId="164" fontId="12" fillId="0" borderId="47" xfId="0" applyNumberFormat="1" applyFont="1" applyFill="1" applyBorder="1" applyAlignment="1">
      <alignment horizontal="right" vertical="top" wrapText="1"/>
    </xf>
    <xf numFmtId="0" fontId="12" fillId="0" borderId="3" xfId="0" applyFont="1" applyBorder="1" applyAlignment="1">
      <alignment vertical="top" wrapText="1"/>
    </xf>
    <xf numFmtId="0" fontId="7" fillId="0" borderId="3" xfId="0" applyFont="1" applyBorder="1" applyAlignment="1">
      <alignment vertical="top" wrapText="1"/>
    </xf>
    <xf numFmtId="164" fontId="42" fillId="8" borderId="47" xfId="0" applyNumberFormat="1" applyFont="1" applyFill="1" applyBorder="1" applyAlignment="1">
      <alignment horizontal="right" vertical="top" wrapText="1"/>
    </xf>
    <xf numFmtId="164" fontId="42" fillId="8" borderId="56" xfId="0" applyNumberFormat="1" applyFont="1" applyFill="1" applyBorder="1" applyAlignment="1">
      <alignment horizontal="right" vertical="top" wrapText="1"/>
    </xf>
    <xf numFmtId="164" fontId="12" fillId="7" borderId="54" xfId="0" applyNumberFormat="1" applyFont="1" applyFill="1" applyBorder="1" applyAlignment="1">
      <alignment horizontal="right" vertical="top" wrapText="1"/>
    </xf>
    <xf numFmtId="0" fontId="12" fillId="7" borderId="50" xfId="0" applyFont="1" applyFill="1" applyBorder="1" applyAlignment="1">
      <alignment horizontal="right" vertical="top" wrapText="1"/>
    </xf>
    <xf numFmtId="164" fontId="7" fillId="7" borderId="53" xfId="0" applyNumberFormat="1" applyFont="1" applyFill="1" applyBorder="1"/>
    <xf numFmtId="164" fontId="6" fillId="0" borderId="52" xfId="0" applyNumberFormat="1" applyFont="1" applyBorder="1" applyAlignment="1">
      <alignment vertical="top" wrapText="1"/>
    </xf>
    <xf numFmtId="0" fontId="12" fillId="7" borderId="56" xfId="0" applyFont="1" applyFill="1" applyBorder="1" applyAlignment="1">
      <alignment horizontal="right" vertical="top" wrapText="1"/>
    </xf>
    <xf numFmtId="0" fontId="12" fillId="0" borderId="49" xfId="0" applyFont="1" applyBorder="1" applyAlignment="1">
      <alignment vertical="top" wrapText="1"/>
    </xf>
    <xf numFmtId="164" fontId="7" fillId="7" borderId="50" xfId="0" applyNumberFormat="1" applyFont="1" applyFill="1" applyBorder="1" applyAlignment="1">
      <alignment vertical="top"/>
    </xf>
    <xf numFmtId="0" fontId="7" fillId="0" borderId="55" xfId="0" applyFont="1" applyBorder="1" applyAlignment="1">
      <alignment vertical="top" wrapText="1"/>
    </xf>
    <xf numFmtId="164" fontId="7" fillId="7" borderId="56" xfId="0" applyNumberFormat="1" applyFont="1" applyFill="1" applyBorder="1"/>
    <xf numFmtId="0" fontId="12" fillId="0" borderId="48" xfId="0" applyFont="1" applyFill="1" applyBorder="1" applyAlignment="1">
      <alignment horizontal="right" vertical="top" wrapText="1"/>
    </xf>
    <xf numFmtId="0" fontId="12" fillId="0" borderId="38" xfId="0" applyFont="1" applyFill="1" applyBorder="1" applyAlignment="1">
      <alignment horizontal="right" vertical="top" wrapText="1"/>
    </xf>
    <xf numFmtId="0" fontId="42" fillId="8" borderId="38" xfId="0" applyFont="1" applyFill="1" applyBorder="1" applyAlignment="1">
      <alignment horizontal="right" vertical="top" wrapText="1"/>
    </xf>
    <xf numFmtId="0" fontId="12" fillId="7" borderId="48" xfId="0" applyFont="1" applyFill="1" applyBorder="1" applyAlignment="1">
      <alignment horizontal="right" vertical="top" wrapText="1"/>
    </xf>
    <xf numFmtId="0" fontId="12" fillId="7" borderId="38" xfId="0" applyFont="1" applyFill="1" applyBorder="1" applyAlignment="1">
      <alignment horizontal="right" vertical="top" wrapText="1"/>
    </xf>
    <xf numFmtId="0" fontId="12" fillId="0" borderId="50" xfId="0" applyFont="1" applyFill="1" applyBorder="1" applyAlignment="1">
      <alignment horizontal="right" vertical="top" wrapText="1"/>
    </xf>
    <xf numFmtId="0" fontId="12" fillId="0" borderId="54" xfId="0" applyFont="1" applyFill="1" applyBorder="1" applyAlignment="1">
      <alignment horizontal="right" vertical="top" wrapText="1"/>
    </xf>
    <xf numFmtId="0" fontId="12" fillId="0" borderId="47" xfId="0" applyFont="1" applyFill="1" applyBorder="1" applyAlignment="1">
      <alignment horizontal="right" vertical="top" wrapText="1"/>
    </xf>
    <xf numFmtId="0" fontId="42" fillId="8" borderId="47" xfId="0" applyFont="1" applyFill="1" applyBorder="1" applyAlignment="1">
      <alignment horizontal="right" vertical="top" wrapText="1"/>
    </xf>
    <xf numFmtId="0" fontId="12" fillId="7" borderId="54" xfId="0" applyFont="1" applyFill="1" applyBorder="1" applyAlignment="1">
      <alignment horizontal="right" vertical="top" wrapText="1"/>
    </xf>
    <xf numFmtId="0" fontId="12" fillId="7" borderId="47" xfId="0" applyFont="1" applyFill="1" applyBorder="1" applyAlignment="1">
      <alignment horizontal="right" vertical="top" wrapText="1"/>
    </xf>
    <xf numFmtId="0" fontId="12" fillId="0" borderId="56" xfId="0" applyFont="1" applyFill="1" applyBorder="1" applyAlignment="1">
      <alignment horizontal="right" vertical="top" wrapText="1"/>
    </xf>
    <xf numFmtId="164" fontId="12" fillId="8" borderId="51" xfId="0" applyNumberFormat="1" applyFont="1" applyFill="1" applyBorder="1" applyAlignment="1">
      <alignment horizontal="right" vertical="top" wrapText="1"/>
    </xf>
    <xf numFmtId="164" fontId="7" fillId="8" borderId="51" xfId="0" applyNumberFormat="1" applyFont="1" applyFill="1" applyBorder="1" applyAlignment="1">
      <alignment horizontal="right" vertical="top" wrapText="1"/>
    </xf>
    <xf numFmtId="0" fontId="43" fillId="8" borderId="0" xfId="0" applyFont="1" applyFill="1" applyBorder="1"/>
    <xf numFmtId="164" fontId="43" fillId="8" borderId="0" xfId="0" applyNumberFormat="1" applyFont="1" applyFill="1" applyBorder="1" applyAlignment="1">
      <alignment horizontal="right"/>
    </xf>
    <xf numFmtId="164" fontId="39" fillId="8" borderId="0" xfId="0" applyNumberFormat="1" applyFont="1" applyFill="1" applyBorder="1" applyAlignment="1">
      <alignment horizontal="right"/>
    </xf>
    <xf numFmtId="0" fontId="7" fillId="0" borderId="52" xfId="0" applyFont="1" applyBorder="1" applyAlignment="1">
      <alignment wrapText="1"/>
    </xf>
    <xf numFmtId="164" fontId="7" fillId="0" borderId="51" xfId="0" applyNumberFormat="1" applyFont="1" applyFill="1" applyBorder="1" applyAlignment="1">
      <alignment horizontal="right" wrapText="1"/>
    </xf>
    <xf numFmtId="164" fontId="7" fillId="7" borderId="53" xfId="0" applyNumberFormat="1" applyFont="1" applyFill="1" applyBorder="1" applyAlignment="1">
      <alignment horizontal="right" wrapText="1"/>
    </xf>
    <xf numFmtId="164" fontId="7" fillId="0" borderId="0" xfId="0" applyNumberFormat="1" applyFont="1" applyFill="1" applyBorder="1" applyAlignment="1">
      <alignment horizontal="right" wrapText="1"/>
    </xf>
    <xf numFmtId="164" fontId="41" fillId="8" borderId="0" xfId="0" applyNumberFormat="1" applyFont="1" applyFill="1" applyBorder="1" applyAlignment="1">
      <alignment horizontal="right" wrapText="1"/>
    </xf>
    <xf numFmtId="164" fontId="7" fillId="7" borderId="51" xfId="0" applyNumberFormat="1" applyFont="1" applyFill="1" applyBorder="1" applyAlignment="1">
      <alignment horizontal="right" wrapText="1"/>
    </xf>
    <xf numFmtId="164" fontId="7" fillId="7" borderId="0" xfId="0" applyNumberFormat="1" applyFont="1" applyFill="1" applyBorder="1" applyAlignment="1">
      <alignment horizontal="right" wrapText="1"/>
    </xf>
    <xf numFmtId="164" fontId="7" fillId="0" borderId="53" xfId="0" applyNumberFormat="1" applyFont="1" applyFill="1" applyBorder="1" applyAlignment="1">
      <alignment horizontal="right" wrapText="1"/>
    </xf>
    <xf numFmtId="172" fontId="12" fillId="0" borderId="54" xfId="0" applyNumberFormat="1" applyFont="1" applyFill="1" applyBorder="1" applyAlignment="1">
      <alignment horizontal="right" wrapText="1"/>
    </xf>
    <xf numFmtId="172" fontId="12" fillId="7" borderId="56" xfId="0" applyNumberFormat="1" applyFont="1" applyFill="1" applyBorder="1" applyAlignment="1">
      <alignment horizontal="right" wrapText="1"/>
    </xf>
    <xf numFmtId="172" fontId="12" fillId="0" borderId="47" xfId="0" applyNumberFormat="1" applyFont="1" applyFill="1" applyBorder="1" applyAlignment="1">
      <alignment horizontal="right" wrapText="1"/>
    </xf>
    <xf numFmtId="172" fontId="42" fillId="8" borderId="47" xfId="0" applyNumberFormat="1" applyFont="1" applyFill="1" applyBorder="1" applyAlignment="1">
      <alignment horizontal="right" wrapText="1"/>
    </xf>
    <xf numFmtId="172" fontId="12" fillId="7" borderId="54" xfId="0" applyNumberFormat="1" applyFont="1" applyFill="1" applyBorder="1" applyAlignment="1">
      <alignment horizontal="right" wrapText="1"/>
    </xf>
    <xf numFmtId="172" fontId="12" fillId="7" borderId="47" xfId="0" applyNumberFormat="1" applyFont="1" applyFill="1" applyBorder="1" applyAlignment="1">
      <alignment horizontal="right" wrapText="1"/>
    </xf>
    <xf numFmtId="172" fontId="12" fillId="0" borderId="56" xfId="0" applyNumberFormat="1" applyFont="1" applyFill="1" applyBorder="1" applyAlignment="1">
      <alignment horizontal="right" wrapText="1"/>
    </xf>
    <xf numFmtId="164" fontId="41" fillId="8" borderId="51" xfId="0" applyNumberFormat="1" applyFont="1" applyFill="1" applyBorder="1" applyAlignment="1">
      <alignment horizontal="right" vertical="top" wrapText="1"/>
    </xf>
    <xf numFmtId="0" fontId="42" fillId="8" borderId="48" xfId="0" applyFont="1" applyFill="1" applyBorder="1" applyAlignment="1">
      <alignment horizontal="right" vertical="top" wrapText="1"/>
    </xf>
    <xf numFmtId="0" fontId="42" fillId="8" borderId="50" xfId="0" applyFont="1" applyFill="1" applyBorder="1" applyAlignment="1">
      <alignment horizontal="right" vertical="top" wrapText="1"/>
    </xf>
    <xf numFmtId="0" fontId="42" fillId="8" borderId="54" xfId="0" applyFont="1" applyFill="1" applyBorder="1" applyAlignment="1">
      <alignment horizontal="right" vertical="top" wrapText="1"/>
    </xf>
    <xf numFmtId="0" fontId="42" fillId="8" borderId="56" xfId="0" applyFont="1" applyFill="1" applyBorder="1" applyAlignment="1">
      <alignment horizontal="right" vertical="top" wrapText="1"/>
    </xf>
    <xf numFmtId="0" fontId="41" fillId="8" borderId="51" xfId="0" applyFont="1" applyFill="1" applyBorder="1" applyAlignment="1">
      <alignment horizontal="right" vertical="top" wrapText="1"/>
    </xf>
    <xf numFmtId="164" fontId="42" fillId="8" borderId="4" xfId="0" applyNumberFormat="1" applyFont="1" applyFill="1" applyBorder="1" applyAlignment="1">
      <alignment horizontal="right" vertical="top" wrapText="1"/>
    </xf>
    <xf numFmtId="164" fontId="41" fillId="8" borderId="51" xfId="0" applyNumberFormat="1" applyFont="1" applyFill="1" applyBorder="1" applyAlignment="1">
      <alignment horizontal="right" wrapText="1"/>
    </xf>
    <xf numFmtId="164" fontId="41" fillId="8" borderId="53" xfId="0" applyNumberFormat="1" applyFont="1" applyFill="1" applyBorder="1" applyAlignment="1">
      <alignment horizontal="right" wrapText="1"/>
    </xf>
    <xf numFmtId="164" fontId="42" fillId="8" borderId="54" xfId="0" applyNumberFormat="1" applyFont="1" applyFill="1" applyBorder="1" applyAlignment="1">
      <alignment horizontal="right" wrapText="1"/>
    </xf>
    <xf numFmtId="164" fontId="42" fillId="8" borderId="56" xfId="0" applyNumberFormat="1" applyFont="1" applyFill="1" applyBorder="1" applyAlignment="1">
      <alignment horizontal="right" wrapText="1"/>
    </xf>
    <xf numFmtId="164" fontId="42" fillId="8" borderId="47" xfId="0" applyNumberFormat="1" applyFont="1" applyFill="1" applyBorder="1" applyAlignment="1">
      <alignment horizontal="right" wrapText="1"/>
    </xf>
    <xf numFmtId="164" fontId="12" fillId="7" borderId="54" xfId="0" applyNumberFormat="1" applyFont="1" applyFill="1" applyBorder="1" applyAlignment="1">
      <alignment horizontal="right" wrapText="1"/>
    </xf>
    <xf numFmtId="164" fontId="12" fillId="7" borderId="47" xfId="0" applyNumberFormat="1" applyFont="1" applyFill="1" applyBorder="1" applyAlignment="1">
      <alignment horizontal="right" wrapText="1"/>
    </xf>
    <xf numFmtId="164" fontId="12" fillId="7" borderId="56" xfId="0" applyNumberFormat="1" applyFont="1" applyFill="1" applyBorder="1" applyAlignment="1">
      <alignment horizontal="right" wrapText="1"/>
    </xf>
    <xf numFmtId="164" fontId="12" fillId="0" borderId="54" xfId="0" applyNumberFormat="1" applyFont="1" applyFill="1" applyBorder="1" applyAlignment="1">
      <alignment horizontal="right" wrapText="1"/>
    </xf>
    <xf numFmtId="164" fontId="12" fillId="0" borderId="47" xfId="0" applyNumberFormat="1" applyFont="1" applyFill="1" applyBorder="1" applyAlignment="1">
      <alignment horizontal="right" wrapText="1"/>
    </xf>
    <xf numFmtId="164" fontId="12" fillId="0" borderId="56" xfId="0" applyNumberFormat="1" applyFont="1" applyFill="1" applyBorder="1" applyAlignment="1">
      <alignment horizontal="right" wrapText="1"/>
    </xf>
    <xf numFmtId="0" fontId="42" fillId="8" borderId="53" xfId="0" applyFont="1" applyFill="1" applyBorder="1" applyAlignment="1">
      <alignment horizontal="right" vertical="top" wrapText="1"/>
    </xf>
    <xf numFmtId="166" fontId="7" fillId="0" borderId="38" xfId="0" applyNumberFormat="1" applyFont="1" applyFill="1" applyBorder="1" applyAlignment="1">
      <alignment horizontal="right" vertical="top"/>
    </xf>
    <xf numFmtId="164" fontId="7" fillId="0" borderId="50" xfId="0" applyNumberFormat="1" applyFont="1" applyFill="1" applyBorder="1" applyAlignment="1">
      <alignment vertical="top"/>
    </xf>
    <xf numFmtId="164" fontId="7" fillId="0" borderId="53" xfId="0" applyNumberFormat="1" applyFont="1" applyFill="1" applyBorder="1" applyAlignment="1">
      <alignment vertical="top"/>
    </xf>
    <xf numFmtId="166" fontId="7" fillId="0" borderId="47" xfId="0" applyNumberFormat="1" applyFont="1" applyFill="1" applyBorder="1" applyAlignment="1">
      <alignment horizontal="right" vertical="top"/>
    </xf>
    <xf numFmtId="164" fontId="7" fillId="0" borderId="56" xfId="0" applyNumberFormat="1" applyFont="1" applyFill="1" applyBorder="1" applyAlignment="1">
      <alignment vertical="top"/>
    </xf>
    <xf numFmtId="164" fontId="7" fillId="0" borderId="50" xfId="0" applyNumberFormat="1" applyFont="1" applyBorder="1" applyAlignment="1">
      <alignment horizontal="right" vertical="top" wrapText="1"/>
    </xf>
    <xf numFmtId="164" fontId="7" fillId="0" borderId="53" xfId="0" applyNumberFormat="1" applyFont="1" applyBorder="1" applyAlignment="1">
      <alignment horizontal="right" vertical="top" wrapText="1"/>
    </xf>
    <xf numFmtId="164" fontId="7" fillId="0" borderId="56" xfId="0" applyNumberFormat="1" applyFont="1" applyBorder="1" applyAlignment="1">
      <alignment horizontal="right" vertical="top" wrapText="1"/>
    </xf>
    <xf numFmtId="164" fontId="41" fillId="8" borderId="3" xfId="0" applyNumberFormat="1" applyFont="1" applyFill="1" applyBorder="1" applyAlignment="1">
      <alignment horizontal="right" vertical="top" wrapText="1"/>
    </xf>
    <xf numFmtId="166" fontId="7" fillId="0" borderId="1" xfId="0" applyNumberFormat="1" applyFont="1" applyFill="1" applyBorder="1" applyAlignment="1">
      <alignment horizontal="right" vertical="top"/>
    </xf>
    <xf numFmtId="164" fontId="7" fillId="0" borderId="35" xfId="0" applyNumberFormat="1" applyFont="1" applyFill="1" applyBorder="1" applyAlignment="1">
      <alignment vertical="top"/>
    </xf>
    <xf numFmtId="164" fontId="7" fillId="0" borderId="35" xfId="0" applyNumberFormat="1" applyFont="1" applyBorder="1" applyAlignment="1">
      <alignment horizontal="right" vertical="top" wrapText="1"/>
    </xf>
    <xf numFmtId="164" fontId="42" fillId="8" borderId="35" xfId="0" applyNumberFormat="1" applyFont="1" applyFill="1" applyBorder="1" applyAlignment="1">
      <alignment horizontal="right"/>
    </xf>
    <xf numFmtId="0" fontId="9" fillId="0" borderId="0" xfId="0" applyFont="1" applyAlignment="1"/>
    <xf numFmtId="0" fontId="12" fillId="0" borderId="0" xfId="0" applyFont="1" applyBorder="1" applyAlignment="1"/>
    <xf numFmtId="0" fontId="12" fillId="0" borderId="0" xfId="0" applyFont="1" applyFill="1" applyBorder="1" applyAlignment="1"/>
    <xf numFmtId="0" fontId="12" fillId="0" borderId="48" xfId="0" applyFont="1" applyBorder="1" applyAlignment="1">
      <alignment horizontal="right" vertical="top" wrapText="1"/>
    </xf>
    <xf numFmtId="0" fontId="12" fillId="0" borderId="38" xfId="0" applyFont="1" applyBorder="1" applyAlignment="1">
      <alignment horizontal="right" vertical="top" wrapText="1"/>
    </xf>
    <xf numFmtId="0" fontId="12" fillId="0" borderId="50" xfId="0" applyFont="1" applyBorder="1" applyAlignment="1">
      <alignment horizontal="right" vertical="top" wrapText="1"/>
    </xf>
    <xf numFmtId="0" fontId="7" fillId="0" borderId="0" xfId="0" applyFont="1" applyFill="1" applyBorder="1" applyAlignment="1">
      <alignment horizontal="right" vertical="top"/>
    </xf>
    <xf numFmtId="0" fontId="7" fillId="0" borderId="0" xfId="0" applyFont="1" applyBorder="1" applyAlignment="1">
      <alignment horizontal="left" vertical="top"/>
    </xf>
    <xf numFmtId="0" fontId="12" fillId="0" borderId="51" xfId="0" applyFont="1" applyBorder="1" applyAlignment="1">
      <alignment horizontal="right" vertical="top" wrapText="1"/>
    </xf>
    <xf numFmtId="0" fontId="12" fillId="0" borderId="0" xfId="0" applyFont="1" applyBorder="1" applyAlignment="1">
      <alignment horizontal="right" vertical="top" wrapText="1"/>
    </xf>
    <xf numFmtId="0" fontId="12" fillId="0" borderId="53" xfId="0" applyFont="1" applyBorder="1" applyAlignment="1">
      <alignment horizontal="right" vertical="top" wrapText="1"/>
    </xf>
    <xf numFmtId="0" fontId="7" fillId="0" borderId="0" xfId="0" applyFont="1" applyFill="1" applyBorder="1" applyAlignment="1">
      <alignment horizontal="right"/>
    </xf>
    <xf numFmtId="0" fontId="12" fillId="0" borderId="51" xfId="0" applyFont="1" applyFill="1" applyBorder="1" applyAlignment="1">
      <alignment horizontal="right" vertical="top" wrapText="1"/>
    </xf>
    <xf numFmtId="166" fontId="7" fillId="0" borderId="48" xfId="0" applyNumberFormat="1" applyFont="1" applyFill="1" applyBorder="1" applyAlignment="1">
      <alignment horizontal="right" vertical="top"/>
    </xf>
    <xf numFmtId="166" fontId="7" fillId="0" borderId="51" xfId="0" applyNumberFormat="1" applyFont="1" applyFill="1" applyBorder="1" applyAlignment="1">
      <alignment horizontal="right" vertical="top"/>
    </xf>
    <xf numFmtId="166" fontId="7" fillId="0" borderId="54" xfId="0" applyNumberFormat="1" applyFont="1" applyFill="1" applyBorder="1" applyAlignment="1">
      <alignment horizontal="right" vertical="top"/>
    </xf>
    <xf numFmtId="166" fontId="12" fillId="0" borderId="1" xfId="0" applyNumberFormat="1" applyFont="1" applyFill="1" applyBorder="1" applyAlignment="1">
      <alignment horizontal="right" vertical="top"/>
    </xf>
    <xf numFmtId="164" fontId="12" fillId="0" borderId="35" xfId="0" applyNumberFormat="1" applyFont="1" applyFill="1" applyBorder="1" applyAlignment="1">
      <alignment vertical="top"/>
    </xf>
    <xf numFmtId="0" fontId="12" fillId="0" borderId="0" xfId="0" applyFont="1" applyFill="1" applyAlignment="1">
      <alignment vertical="top"/>
    </xf>
    <xf numFmtId="164" fontId="12" fillId="0" borderId="35" xfId="0" applyNumberFormat="1" applyFont="1" applyBorder="1" applyAlignment="1">
      <alignment horizontal="right" vertical="top" wrapText="1"/>
    </xf>
    <xf numFmtId="166" fontId="12" fillId="0" borderId="4" xfId="0" applyNumberFormat="1" applyFont="1" applyFill="1" applyBorder="1" applyAlignment="1">
      <alignment horizontal="right" vertical="top"/>
    </xf>
    <xf numFmtId="166" fontId="7" fillId="0" borderId="4" xfId="0" applyNumberFormat="1" applyFont="1" applyFill="1" applyBorder="1" applyAlignment="1">
      <alignment horizontal="right" vertical="top"/>
    </xf>
    <xf numFmtId="164" fontId="12" fillId="0" borderId="1" xfId="0" applyNumberFormat="1" applyFont="1" applyFill="1" applyBorder="1" applyAlignment="1">
      <alignment horizontal="right"/>
    </xf>
    <xf numFmtId="164" fontId="12" fillId="0" borderId="35" xfId="0" applyNumberFormat="1" applyFont="1" applyFill="1" applyBorder="1" applyAlignment="1">
      <alignment horizontal="right"/>
    </xf>
    <xf numFmtId="164" fontId="12" fillId="0" borderId="4" xfId="0" applyNumberFormat="1" applyFont="1" applyFill="1" applyBorder="1" applyAlignment="1">
      <alignment horizontal="right"/>
    </xf>
    <xf numFmtId="0" fontId="7" fillId="0" borderId="49" xfId="0" applyFont="1" applyBorder="1" applyAlignment="1">
      <alignment vertical="top" wrapText="1"/>
    </xf>
    <xf numFmtId="0" fontId="12" fillId="0" borderId="3" xfId="0" applyFont="1" applyBorder="1" applyAlignment="1">
      <alignment wrapText="1"/>
    </xf>
    <xf numFmtId="0" fontId="7" fillId="0" borderId="0" xfId="0" applyFont="1" applyFill="1" applyBorder="1" applyAlignment="1">
      <alignment vertical="top"/>
    </xf>
    <xf numFmtId="0" fontId="7" fillId="0" borderId="1" xfId="0" applyFont="1" applyFill="1" applyBorder="1"/>
    <xf numFmtId="0" fontId="13" fillId="0" borderId="0" xfId="2" applyFont="1" applyFill="1"/>
    <xf numFmtId="0" fontId="7" fillId="5" borderId="0" xfId="0" applyFont="1" applyFill="1"/>
    <xf numFmtId="0" fontId="9" fillId="0" borderId="0" xfId="2" applyFont="1" applyAlignment="1"/>
    <xf numFmtId="0" fontId="13" fillId="0" borderId="0" xfId="2" applyFont="1" applyFill="1" applyBorder="1"/>
    <xf numFmtId="0" fontId="13" fillId="0" borderId="0" xfId="2" applyFont="1" applyAlignment="1">
      <alignment horizontal="right" vertical="top"/>
    </xf>
    <xf numFmtId="0" fontId="13" fillId="0" borderId="0" xfId="2" applyFont="1" applyFill="1" applyAlignment="1">
      <alignment horizontal="right" vertical="top"/>
    </xf>
    <xf numFmtId="164" fontId="41" fillId="8" borderId="38" xfId="2" applyNumberFormat="1" applyFont="1" applyFill="1" applyBorder="1" applyAlignment="1">
      <alignment horizontal="right" vertical="top" wrapText="1"/>
    </xf>
    <xf numFmtId="164" fontId="7" fillId="7" borderId="50" xfId="2" applyNumberFormat="1" applyFont="1" applyFill="1" applyBorder="1" applyAlignment="1">
      <alignment horizontal="right" vertical="top" wrapText="1"/>
    </xf>
    <xf numFmtId="164" fontId="7" fillId="7" borderId="53" xfId="2" applyNumberFormat="1" applyFont="1" applyFill="1" applyBorder="1" applyAlignment="1">
      <alignment horizontal="right" vertical="top" wrapText="1"/>
    </xf>
    <xf numFmtId="164" fontId="41" fillId="8" borderId="47" xfId="2" applyNumberFormat="1" applyFont="1" applyFill="1" applyBorder="1" applyAlignment="1">
      <alignment horizontal="right" vertical="top" wrapText="1"/>
    </xf>
    <xf numFmtId="164" fontId="7" fillId="7" borderId="56" xfId="2" applyNumberFormat="1" applyFont="1" applyFill="1" applyBorder="1" applyAlignment="1">
      <alignment horizontal="right" vertical="top" wrapText="1"/>
    </xf>
    <xf numFmtId="164" fontId="42" fillId="8" borderId="38" xfId="0" applyNumberFormat="1" applyFont="1" applyFill="1" applyBorder="1" applyAlignment="1">
      <alignment vertical="top"/>
    </xf>
    <xf numFmtId="164" fontId="12" fillId="7" borderId="50" xfId="0" applyNumberFormat="1" applyFont="1" applyFill="1" applyBorder="1" applyAlignment="1">
      <alignment vertical="top"/>
    </xf>
    <xf numFmtId="164" fontId="41" fillId="8" borderId="0" xfId="2" applyNumberFormat="1" applyFont="1" applyFill="1" applyBorder="1"/>
    <xf numFmtId="164" fontId="7" fillId="7" borderId="53" xfId="2" applyNumberFormat="1" applyFont="1" applyFill="1" applyBorder="1"/>
    <xf numFmtId="164" fontId="12" fillId="0" borderId="3" xfId="0" applyNumberFormat="1" applyFont="1" applyFill="1" applyBorder="1" applyAlignment="1">
      <alignment horizontal="left" vertical="top" wrapText="1"/>
    </xf>
    <xf numFmtId="0" fontId="12" fillId="0" borderId="49" xfId="0" applyFont="1" applyBorder="1" applyAlignment="1">
      <alignment vertical="top"/>
    </xf>
    <xf numFmtId="164" fontId="41" fillId="8" borderId="48" xfId="2" applyNumberFormat="1" applyFont="1" applyFill="1" applyBorder="1" applyAlignment="1">
      <alignment horizontal="right" vertical="top" wrapText="1"/>
    </xf>
    <xf numFmtId="164" fontId="41" fillId="8" borderId="50" xfId="2" applyNumberFormat="1" applyFont="1" applyFill="1" applyBorder="1" applyAlignment="1">
      <alignment horizontal="right" vertical="top" wrapText="1"/>
    </xf>
    <xf numFmtId="164" fontId="41" fillId="8" borderId="51" xfId="2" applyNumberFormat="1" applyFont="1" applyFill="1" applyBorder="1" applyAlignment="1">
      <alignment horizontal="right" vertical="top" wrapText="1"/>
    </xf>
    <xf numFmtId="164" fontId="41" fillId="8" borderId="53" xfId="2" applyNumberFormat="1" applyFont="1" applyFill="1" applyBorder="1" applyAlignment="1">
      <alignment horizontal="right" vertical="top" wrapText="1"/>
    </xf>
    <xf numFmtId="164" fontId="41" fillId="8" borderId="54" xfId="2" applyNumberFormat="1" applyFont="1" applyFill="1" applyBorder="1" applyAlignment="1">
      <alignment horizontal="right" vertical="top" wrapText="1"/>
    </xf>
    <xf numFmtId="164" fontId="41" fillId="8" borderId="56" xfId="2" applyNumberFormat="1" applyFont="1" applyFill="1" applyBorder="1" applyAlignment="1">
      <alignment horizontal="right" vertical="top" wrapText="1"/>
    </xf>
    <xf numFmtId="164" fontId="42" fillId="8" borderId="48" xfId="0" applyNumberFormat="1" applyFont="1" applyFill="1" applyBorder="1" applyAlignment="1">
      <alignment vertical="top"/>
    </xf>
    <xf numFmtId="164" fontId="42" fillId="8" borderId="50" xfId="0" applyNumberFormat="1" applyFont="1" applyFill="1" applyBorder="1" applyAlignment="1">
      <alignment vertical="top"/>
    </xf>
    <xf numFmtId="164" fontId="41" fillId="8" borderId="51" xfId="2" applyNumberFormat="1" applyFont="1" applyFill="1" applyBorder="1"/>
    <xf numFmtId="164" fontId="41" fillId="8" borderId="53" xfId="2" applyNumberFormat="1" applyFont="1" applyFill="1" applyBorder="1"/>
    <xf numFmtId="0" fontId="12" fillId="0" borderId="3" xfId="0" applyFont="1" applyBorder="1" applyAlignment="1">
      <alignment horizontal="right" vertical="top" wrapText="1"/>
    </xf>
    <xf numFmtId="0" fontId="12" fillId="0" borderId="3" xfId="0" applyFont="1" applyFill="1" applyBorder="1" applyAlignment="1">
      <alignment horizontal="right" vertical="top" wrapText="1"/>
    </xf>
    <xf numFmtId="0" fontId="12" fillId="7" borderId="3" xfId="0" applyFont="1" applyFill="1" applyBorder="1" applyAlignment="1">
      <alignment horizontal="right" vertical="top" wrapText="1"/>
    </xf>
    <xf numFmtId="0" fontId="7" fillId="0" borderId="3" xfId="0" applyFont="1" applyBorder="1" applyAlignment="1">
      <alignment horizontal="right" vertical="top" wrapText="1"/>
    </xf>
    <xf numFmtId="0" fontId="7" fillId="0" borderId="3" xfId="0" applyFont="1" applyFill="1" applyBorder="1" applyAlignment="1">
      <alignment horizontal="right" vertical="top" wrapText="1"/>
    </xf>
    <xf numFmtId="0" fontId="7" fillId="7" borderId="3" xfId="0" applyFont="1" applyFill="1" applyBorder="1" applyAlignment="1">
      <alignment horizontal="right" vertical="top" wrapText="1"/>
    </xf>
    <xf numFmtId="0" fontId="7" fillId="0" borderId="3" xfId="0" applyFont="1" applyBorder="1" applyAlignment="1">
      <alignment horizontal="center" vertical="top" wrapText="1"/>
    </xf>
    <xf numFmtId="0" fontId="7" fillId="0" borderId="3" xfId="0" applyFont="1" applyFill="1" applyBorder="1" applyAlignment="1">
      <alignment horizontal="center" vertical="top" wrapText="1"/>
    </xf>
    <xf numFmtId="0" fontId="7" fillId="7" borderId="3" xfId="0" applyFont="1" applyFill="1" applyBorder="1" applyAlignment="1">
      <alignment horizontal="center" vertical="top" wrapText="1"/>
    </xf>
    <xf numFmtId="0" fontId="12" fillId="0" borderId="0" xfId="2" applyFont="1" applyFill="1" applyBorder="1" applyAlignment="1"/>
    <xf numFmtId="0" fontId="12" fillId="0" borderId="0" xfId="2" applyFont="1" applyBorder="1" applyAlignment="1"/>
    <xf numFmtId="0" fontId="12" fillId="0" borderId="0" xfId="2" applyFont="1" applyFill="1" applyBorder="1" applyAlignment="1">
      <alignment horizontal="right" vertical="top" wrapText="1"/>
    </xf>
    <xf numFmtId="0" fontId="13" fillId="0" borderId="0" xfId="2" applyFont="1" applyBorder="1"/>
    <xf numFmtId="0" fontId="42" fillId="8" borderId="38" xfId="2" applyFont="1" applyFill="1" applyBorder="1" applyAlignment="1">
      <alignment horizontal="right" vertical="top" wrapText="1"/>
    </xf>
    <xf numFmtId="0" fontId="42" fillId="8" borderId="50" xfId="2" applyFont="1" applyFill="1" applyBorder="1" applyAlignment="1">
      <alignment horizontal="right" vertical="top" wrapText="1"/>
    </xf>
    <xf numFmtId="0" fontId="42" fillId="8" borderId="53" xfId="2" applyFont="1" applyFill="1" applyBorder="1" applyAlignment="1">
      <alignment horizontal="right" vertical="top" wrapText="1"/>
    </xf>
    <xf numFmtId="0" fontId="42" fillId="8" borderId="47" xfId="2" applyFont="1" applyFill="1" applyBorder="1" applyAlignment="1">
      <alignment horizontal="right" vertical="top" wrapText="1"/>
    </xf>
    <xf numFmtId="0" fontId="42" fillId="8" borderId="56" xfId="2" applyFont="1" applyFill="1" applyBorder="1" applyAlignment="1">
      <alignment horizontal="right" vertical="top" wrapText="1"/>
    </xf>
    <xf numFmtId="0" fontId="42" fillId="8" borderId="48" xfId="2" applyFont="1" applyFill="1" applyBorder="1" applyAlignment="1">
      <alignment horizontal="right" vertical="top" wrapText="1"/>
    </xf>
    <xf numFmtId="0" fontId="12" fillId="0" borderId="38" xfId="2" applyFont="1" applyFill="1" applyBorder="1" applyAlignment="1">
      <alignment horizontal="right" vertical="top" wrapText="1"/>
    </xf>
    <xf numFmtId="0" fontId="42" fillId="8" borderId="51" xfId="2" applyFont="1" applyFill="1" applyBorder="1" applyAlignment="1">
      <alignment horizontal="right" vertical="top" wrapText="1"/>
    </xf>
    <xf numFmtId="0" fontId="42" fillId="8" borderId="54" xfId="2" applyFont="1" applyFill="1" applyBorder="1" applyAlignment="1">
      <alignment horizontal="right" vertical="top" wrapText="1"/>
    </xf>
    <xf numFmtId="0" fontId="12" fillId="0" borderId="47" xfId="2" applyFont="1" applyFill="1" applyBorder="1" applyAlignment="1">
      <alignment horizontal="right" vertical="top" wrapText="1"/>
    </xf>
    <xf numFmtId="0" fontId="12" fillId="0" borderId="50" xfId="2" applyFont="1" applyFill="1" applyBorder="1" applyAlignment="1">
      <alignment horizontal="right" vertical="top" wrapText="1"/>
    </xf>
    <xf numFmtId="0" fontId="12" fillId="0" borderId="53" xfId="2" applyFont="1" applyFill="1" applyBorder="1" applyAlignment="1">
      <alignment horizontal="right" vertical="top" wrapText="1"/>
    </xf>
    <xf numFmtId="0" fontId="12" fillId="0" borderId="56" xfId="2" applyFont="1" applyFill="1" applyBorder="1" applyAlignment="1">
      <alignment horizontal="right" vertical="top" wrapText="1"/>
    </xf>
    <xf numFmtId="164" fontId="41" fillId="8" borderId="38" xfId="2" applyNumberFormat="1" applyFont="1" applyFill="1" applyBorder="1" applyAlignment="1">
      <alignment horizontal="right" vertical="top"/>
    </xf>
    <xf numFmtId="164" fontId="41" fillId="8" borderId="50" xfId="2" applyNumberFormat="1" applyFont="1" applyFill="1" applyBorder="1" applyAlignment="1">
      <alignment horizontal="right" vertical="top"/>
    </xf>
    <xf numFmtId="164" fontId="41" fillId="8" borderId="53" xfId="2" applyNumberFormat="1" applyFont="1" applyFill="1" applyBorder="1" applyAlignment="1">
      <alignment horizontal="right" vertical="top"/>
    </xf>
    <xf numFmtId="164" fontId="41" fillId="8" borderId="47" xfId="2" applyNumberFormat="1" applyFont="1" applyFill="1" applyBorder="1" applyAlignment="1">
      <alignment horizontal="right" vertical="top"/>
    </xf>
    <xf numFmtId="164" fontId="41" fillId="8" borderId="56" xfId="2" applyNumberFormat="1" applyFont="1" applyFill="1" applyBorder="1" applyAlignment="1">
      <alignment horizontal="right" vertical="top"/>
    </xf>
    <xf numFmtId="164" fontId="41" fillId="8" borderId="48" xfId="0" applyNumberFormat="1" applyFont="1" applyFill="1" applyBorder="1" applyAlignment="1">
      <alignment horizontal="right" vertical="top" wrapText="1"/>
    </xf>
    <xf numFmtId="164" fontId="7" fillId="0" borderId="38" xfId="2" applyNumberFormat="1" applyFont="1" applyFill="1" applyBorder="1" applyAlignment="1">
      <alignment horizontal="right" vertical="top" wrapText="1"/>
    </xf>
    <xf numFmtId="164" fontId="41" fillId="8" borderId="54" xfId="0" applyNumberFormat="1" applyFont="1" applyFill="1" applyBorder="1" applyAlignment="1">
      <alignment horizontal="right" vertical="top" wrapText="1"/>
    </xf>
    <xf numFmtId="164" fontId="7" fillId="0" borderId="47" xfId="2" applyNumberFormat="1" applyFont="1" applyFill="1" applyBorder="1" applyAlignment="1">
      <alignment horizontal="right" vertical="top" wrapText="1"/>
    </xf>
    <xf numFmtId="164" fontId="7" fillId="0" borderId="50" xfId="2" applyNumberFormat="1" applyFont="1" applyFill="1" applyBorder="1" applyAlignment="1">
      <alignment horizontal="right" vertical="top" wrapText="1"/>
    </xf>
    <xf numFmtId="164" fontId="7" fillId="0" borderId="53" xfId="2" applyNumberFormat="1" applyFont="1" applyFill="1" applyBorder="1" applyAlignment="1">
      <alignment horizontal="right" vertical="top" wrapText="1"/>
    </xf>
    <xf numFmtId="164" fontId="7" fillId="0" borderId="56" xfId="2" applyNumberFormat="1" applyFont="1" applyFill="1" applyBorder="1" applyAlignment="1">
      <alignment horizontal="right" vertical="top" wrapText="1"/>
    </xf>
    <xf numFmtId="164" fontId="41" fillId="8" borderId="0" xfId="2" applyNumberFormat="1" applyFont="1" applyFill="1" applyBorder="1" applyAlignment="1">
      <alignment horizontal="right"/>
    </xf>
    <xf numFmtId="164" fontId="41" fillId="8" borderId="47" xfId="2" applyNumberFormat="1" applyFont="1" applyFill="1" applyBorder="1"/>
    <xf numFmtId="164" fontId="41" fillId="8" borderId="47" xfId="2" applyNumberFormat="1" applyFont="1" applyFill="1" applyBorder="1" applyAlignment="1">
      <alignment horizontal="right"/>
    </xf>
    <xf numFmtId="164" fontId="7" fillId="0" borderId="0" xfId="2" applyNumberFormat="1" applyFont="1" applyFill="1" applyBorder="1"/>
    <xf numFmtId="164" fontId="7" fillId="0" borderId="47" xfId="2" applyNumberFormat="1" applyFont="1" applyFill="1" applyBorder="1"/>
    <xf numFmtId="164" fontId="12" fillId="0" borderId="3" xfId="0" applyNumberFormat="1" applyFont="1" applyBorder="1" applyAlignment="1">
      <alignment vertical="top" wrapText="1"/>
    </xf>
    <xf numFmtId="164" fontId="12" fillId="0" borderId="49" xfId="0" applyNumberFormat="1" applyFont="1" applyBorder="1" applyAlignment="1">
      <alignment vertical="top" wrapText="1"/>
    </xf>
    <xf numFmtId="164" fontId="12" fillId="0" borderId="55" xfId="0" applyNumberFormat="1" applyFont="1" applyBorder="1" applyAlignment="1">
      <alignment vertical="top" wrapText="1"/>
    </xf>
    <xf numFmtId="0" fontId="42" fillId="8" borderId="3" xfId="2" applyFont="1" applyFill="1" applyBorder="1" applyAlignment="1">
      <alignment horizontal="center" vertical="top" wrapText="1"/>
    </xf>
    <xf numFmtId="0" fontId="42" fillId="8" borderId="49" xfId="2" applyFont="1" applyFill="1" applyBorder="1" applyAlignment="1">
      <alignment horizontal="right" vertical="top" wrapText="1"/>
    </xf>
    <xf numFmtId="0" fontId="42" fillId="8" borderId="52" xfId="2" applyFont="1" applyFill="1" applyBorder="1" applyAlignment="1">
      <alignment horizontal="right" vertical="top" wrapText="1"/>
    </xf>
    <xf numFmtId="0" fontId="42" fillId="8" borderId="55" xfId="2" applyFont="1" applyFill="1" applyBorder="1" applyAlignment="1">
      <alignment horizontal="right" vertical="top" wrapText="1"/>
    </xf>
    <xf numFmtId="164" fontId="41" fillId="8" borderId="49" xfId="2" applyNumberFormat="1" applyFont="1" applyFill="1" applyBorder="1" applyAlignment="1">
      <alignment horizontal="right" vertical="top" wrapText="1"/>
    </xf>
    <xf numFmtId="164" fontId="41" fillId="8" borderId="52" xfId="0" applyNumberFormat="1" applyFont="1" applyFill="1" applyBorder="1" applyAlignment="1">
      <alignment wrapText="1"/>
    </xf>
    <xf numFmtId="164" fontId="41" fillId="8" borderId="55" xfId="0" applyNumberFormat="1" applyFont="1" applyFill="1" applyBorder="1" applyAlignment="1">
      <alignment wrapText="1"/>
    </xf>
    <xf numFmtId="164" fontId="42" fillId="8" borderId="3" xfId="0" applyNumberFormat="1" applyFont="1" applyFill="1" applyBorder="1" applyAlignment="1">
      <alignment horizontal="right" vertical="top" wrapText="1"/>
    </xf>
    <xf numFmtId="164" fontId="42" fillId="8" borderId="49" xfId="0" applyNumberFormat="1" applyFont="1" applyFill="1" applyBorder="1" applyAlignment="1">
      <alignment vertical="top" wrapText="1"/>
    </xf>
    <xf numFmtId="164" fontId="41" fillId="8" borderId="52" xfId="0" applyNumberFormat="1" applyFont="1" applyFill="1" applyBorder="1" applyAlignment="1">
      <alignment vertical="top" wrapText="1"/>
    </xf>
    <xf numFmtId="164" fontId="41" fillId="8" borderId="55" xfId="0" applyNumberFormat="1" applyFont="1" applyFill="1" applyBorder="1" applyAlignment="1">
      <alignment vertical="top" wrapText="1"/>
    </xf>
    <xf numFmtId="164" fontId="42" fillId="8" borderId="55" xfId="0" applyNumberFormat="1" applyFont="1" applyFill="1" applyBorder="1" applyAlignment="1">
      <alignment horizontal="right" vertical="top" wrapText="1"/>
    </xf>
    <xf numFmtId="164" fontId="42" fillId="8" borderId="54" xfId="0" applyNumberFormat="1" applyFont="1" applyFill="1" applyBorder="1" applyAlignment="1">
      <alignment horizontal="right" vertical="top" wrapText="1"/>
    </xf>
    <xf numFmtId="0" fontId="7" fillId="0" borderId="0" xfId="2" applyFont="1" applyFill="1" applyBorder="1" applyAlignment="1">
      <alignment horizontal="right" vertical="top"/>
    </xf>
    <xf numFmtId="164" fontId="7" fillId="0" borderId="0" xfId="2" applyNumberFormat="1" applyFont="1" applyFill="1" applyBorder="1" applyAlignment="1">
      <alignment horizontal="right" vertical="top"/>
    </xf>
    <xf numFmtId="0" fontId="12" fillId="0" borderId="48" xfId="0" applyFont="1" applyBorder="1" applyAlignment="1">
      <alignment vertical="top" wrapText="1"/>
    </xf>
    <xf numFmtId="0" fontId="12" fillId="0" borderId="52" xfId="0" applyFont="1" applyBorder="1" applyAlignment="1">
      <alignment vertical="top" wrapText="1"/>
    </xf>
    <xf numFmtId="0" fontId="38" fillId="0" borderId="0" xfId="2" applyFont="1" applyAlignment="1">
      <alignment horizontal="left"/>
    </xf>
    <xf numFmtId="0" fontId="38" fillId="0" borderId="0" xfId="2" applyFont="1" applyAlignment="1"/>
    <xf numFmtId="0" fontId="12" fillId="7" borderId="49" xfId="0" applyFont="1" applyFill="1" applyBorder="1" applyAlignment="1">
      <alignment horizontal="right" vertical="top" wrapText="1"/>
    </xf>
    <xf numFmtId="0" fontId="12" fillId="8" borderId="48" xfId="0" applyFont="1" applyFill="1" applyBorder="1" applyAlignment="1">
      <alignment horizontal="right" vertical="top" wrapText="1"/>
    </xf>
    <xf numFmtId="0" fontId="12" fillId="7" borderId="52" xfId="0" applyFont="1" applyFill="1" applyBorder="1" applyAlignment="1">
      <alignment horizontal="right" vertical="top" wrapText="1"/>
    </xf>
    <xf numFmtId="0" fontId="12" fillId="7" borderId="0" xfId="0" applyFont="1" applyFill="1" applyBorder="1" applyAlignment="1">
      <alignment horizontal="right" vertical="top" wrapText="1"/>
    </xf>
    <xf numFmtId="0" fontId="12" fillId="0" borderId="53" xfId="0" applyFont="1" applyFill="1" applyBorder="1" applyAlignment="1">
      <alignment horizontal="right" vertical="top" wrapText="1"/>
    </xf>
    <xf numFmtId="0" fontId="12" fillId="8" borderId="51" xfId="0" applyFont="1" applyFill="1" applyBorder="1" applyAlignment="1">
      <alignment horizontal="right" vertical="top" wrapText="1"/>
    </xf>
    <xf numFmtId="0" fontId="12" fillId="7" borderId="55" xfId="0" applyFont="1" applyFill="1" applyBorder="1" applyAlignment="1">
      <alignment horizontal="right" vertical="top" wrapText="1"/>
    </xf>
    <xf numFmtId="0" fontId="12" fillId="0" borderId="54" xfId="0" applyFont="1" applyBorder="1" applyAlignment="1">
      <alignment horizontal="right" vertical="top" wrapText="1"/>
    </xf>
    <xf numFmtId="0" fontId="12" fillId="8" borderId="54" xfId="0" applyFont="1" applyFill="1" applyBorder="1" applyAlignment="1">
      <alignment horizontal="right" vertical="top" wrapText="1"/>
    </xf>
    <xf numFmtId="164" fontId="12" fillId="7" borderId="52" xfId="0" applyNumberFormat="1" applyFont="1" applyFill="1" applyBorder="1" applyAlignment="1">
      <alignment horizontal="right" vertical="top" wrapText="1"/>
    </xf>
    <xf numFmtId="164" fontId="7" fillId="0" borderId="51" xfId="0" applyNumberFormat="1" applyFont="1" applyBorder="1" applyAlignment="1">
      <alignment horizontal="right" vertical="top" wrapText="1"/>
    </xf>
    <xf numFmtId="164" fontId="12" fillId="0" borderId="51" xfId="0" applyNumberFormat="1" applyFont="1" applyBorder="1" applyAlignment="1">
      <alignment horizontal="right" vertical="top" wrapText="1"/>
    </xf>
    <xf numFmtId="164" fontId="46" fillId="0" borderId="53" xfId="0" applyNumberFormat="1" applyFont="1" applyFill="1" applyBorder="1" applyAlignment="1">
      <alignment vertical="top" wrapText="1"/>
    </xf>
    <xf numFmtId="164" fontId="7" fillId="0" borderId="53" xfId="0" applyNumberFormat="1" applyFont="1" applyFill="1" applyBorder="1" applyAlignment="1">
      <alignment vertical="top" wrapText="1"/>
    </xf>
    <xf numFmtId="164" fontId="12" fillId="7" borderId="49" xfId="0" applyNumberFormat="1" applyFont="1" applyFill="1" applyBorder="1" applyAlignment="1">
      <alignment horizontal="right" vertical="top" wrapText="1"/>
    </xf>
    <xf numFmtId="164" fontId="12" fillId="0" borderId="48" xfId="0" applyNumberFormat="1" applyFont="1" applyBorder="1" applyAlignment="1">
      <alignment horizontal="right" vertical="top" wrapText="1"/>
    </xf>
    <xf numFmtId="164" fontId="12" fillId="7" borderId="38" xfId="0" applyNumberFormat="1" applyFont="1" applyFill="1" applyBorder="1" applyAlignment="1">
      <alignment horizontal="right" vertical="top" wrapText="1"/>
    </xf>
    <xf numFmtId="164" fontId="12" fillId="0" borderId="50" xfId="0" applyNumberFormat="1" applyFont="1" applyFill="1" applyBorder="1" applyAlignment="1">
      <alignment horizontal="right" vertical="top" wrapText="1"/>
    </xf>
    <xf numFmtId="164" fontId="46" fillId="0" borderId="50" xfId="0" applyNumberFormat="1" applyFont="1" applyFill="1" applyBorder="1" applyAlignment="1">
      <alignment vertical="top" wrapText="1"/>
    </xf>
    <xf numFmtId="164" fontId="12" fillId="8" borderId="48" xfId="0" applyNumberFormat="1" applyFont="1" applyFill="1" applyBorder="1" applyAlignment="1">
      <alignment horizontal="right" vertical="top" wrapText="1"/>
    </xf>
    <xf numFmtId="164" fontId="12" fillId="7" borderId="48" xfId="0" applyNumberFormat="1" applyFont="1" applyFill="1" applyBorder="1" applyAlignment="1">
      <alignment horizontal="right" vertical="top" wrapText="1"/>
    </xf>
    <xf numFmtId="164" fontId="7" fillId="8" borderId="54" xfId="0" applyNumberFormat="1" applyFont="1" applyFill="1" applyBorder="1" applyAlignment="1">
      <alignment horizontal="right" vertical="top" wrapText="1"/>
    </xf>
    <xf numFmtId="164" fontId="12" fillId="8" borderId="4" xfId="0" applyNumberFormat="1" applyFont="1" applyFill="1" applyBorder="1" applyAlignment="1">
      <alignment horizontal="right" vertical="top" wrapText="1"/>
    </xf>
    <xf numFmtId="0" fontId="38" fillId="0" borderId="0" xfId="0" applyFont="1" applyAlignment="1"/>
    <xf numFmtId="0" fontId="12" fillId="0" borderId="51" xfId="0" applyFont="1" applyBorder="1" applyAlignment="1">
      <alignment horizontal="right" vertical="top"/>
    </xf>
    <xf numFmtId="0" fontId="12" fillId="7" borderId="53" xfId="0" applyFont="1" applyFill="1" applyBorder="1" applyAlignment="1">
      <alignment horizontal="right" vertical="top" wrapText="1"/>
    </xf>
    <xf numFmtId="0" fontId="42" fillId="8" borderId="51" xfId="0" applyFont="1" applyFill="1" applyBorder="1" applyAlignment="1">
      <alignment horizontal="right" vertical="top" wrapText="1"/>
    </xf>
    <xf numFmtId="164" fontId="7" fillId="0" borderId="48" xfId="0" applyNumberFormat="1" applyFont="1" applyFill="1" applyBorder="1" applyAlignment="1">
      <alignment horizontal="right"/>
    </xf>
    <xf numFmtId="164" fontId="7" fillId="7" borderId="50" xfId="0" applyNumberFormat="1" applyFont="1" applyFill="1" applyBorder="1" applyAlignment="1">
      <alignment horizontal="right" wrapText="1"/>
    </xf>
    <xf numFmtId="164" fontId="41" fillId="8" borderId="48" xfId="0" applyNumberFormat="1" applyFont="1" applyFill="1" applyBorder="1" applyAlignment="1">
      <alignment horizontal="right" wrapText="1"/>
    </xf>
    <xf numFmtId="164" fontId="7" fillId="0" borderId="54" xfId="0" applyNumberFormat="1" applyFont="1" applyFill="1" applyBorder="1" applyAlignment="1">
      <alignment horizontal="right"/>
    </xf>
    <xf numFmtId="164" fontId="7" fillId="7" borderId="56" xfId="0" applyNumberFormat="1" applyFont="1" applyFill="1" applyBorder="1" applyAlignment="1">
      <alignment horizontal="right" wrapText="1"/>
    </xf>
    <xf numFmtId="164" fontId="41" fillId="8" borderId="54" xfId="0" applyNumberFormat="1" applyFont="1" applyFill="1" applyBorder="1" applyAlignment="1">
      <alignment horizontal="right" wrapText="1"/>
    </xf>
    <xf numFmtId="164" fontId="12" fillId="0" borderId="54" xfId="0" applyNumberFormat="1" applyFont="1" applyBorder="1" applyAlignment="1">
      <alignment horizontal="right"/>
    </xf>
    <xf numFmtId="164" fontId="12" fillId="0" borderId="54" xfId="0" applyNumberFormat="1" applyFont="1" applyFill="1" applyBorder="1" applyAlignment="1">
      <alignment horizontal="right"/>
    </xf>
    <xf numFmtId="0" fontId="7" fillId="0" borderId="0" xfId="2" applyFont="1" applyFill="1" applyBorder="1"/>
    <xf numFmtId="0" fontId="7" fillId="0" borderId="0" xfId="2" applyFont="1" applyFill="1" applyBorder="1" applyAlignment="1">
      <alignment horizontal="left" vertical="top"/>
    </xf>
    <xf numFmtId="0" fontId="12" fillId="0" borderId="0" xfId="2" applyFont="1" applyFill="1" applyBorder="1" applyAlignment="1">
      <alignment horizontal="center" vertical="top" wrapText="1"/>
    </xf>
    <xf numFmtId="0" fontId="15" fillId="0" borderId="0" xfId="2" applyFont="1"/>
    <xf numFmtId="0" fontId="12" fillId="0" borderId="3" xfId="0" applyFont="1" applyBorder="1" applyAlignment="1">
      <alignment vertical="top" wrapText="1"/>
    </xf>
    <xf numFmtId="0" fontId="13" fillId="63" borderId="77" xfId="0" applyFont="1" applyFill="1" applyBorder="1"/>
    <xf numFmtId="0" fontId="13" fillId="63" borderId="76" xfId="0" applyFont="1" applyFill="1" applyBorder="1"/>
    <xf numFmtId="0" fontId="13" fillId="63" borderId="74" xfId="0" applyFont="1" applyFill="1" applyBorder="1"/>
    <xf numFmtId="0" fontId="13" fillId="63" borderId="75" xfId="0" applyFont="1" applyFill="1" applyBorder="1"/>
    <xf numFmtId="0" fontId="13" fillId="63" borderId="53" xfId="0" applyFont="1" applyFill="1" applyBorder="1"/>
    <xf numFmtId="0" fontId="13" fillId="63" borderId="51" xfId="0" applyFont="1" applyFill="1" applyBorder="1"/>
    <xf numFmtId="0" fontId="13" fillId="63" borderId="71" xfId="0" applyFont="1" applyFill="1" applyBorder="1"/>
    <xf numFmtId="0" fontId="13" fillId="63" borderId="72" xfId="0" applyFont="1" applyFill="1" applyBorder="1"/>
    <xf numFmtId="164" fontId="7" fillId="7" borderId="73" xfId="0" applyNumberFormat="1" applyFont="1" applyFill="1" applyBorder="1" applyAlignment="1">
      <alignment horizontal="right" vertical="top" wrapText="1"/>
    </xf>
    <xf numFmtId="164" fontId="7" fillId="7" borderId="70" xfId="0" applyNumberFormat="1" applyFont="1" applyFill="1" applyBorder="1" applyAlignment="1">
      <alignment horizontal="right" vertical="top" wrapText="1"/>
    </xf>
    <xf numFmtId="164" fontId="7" fillId="7" borderId="75" xfId="0" applyNumberFormat="1" applyFont="1" applyFill="1" applyBorder="1" applyAlignment="1">
      <alignment horizontal="right" vertical="top" wrapText="1"/>
    </xf>
    <xf numFmtId="164" fontId="7" fillId="7" borderId="72" xfId="0" applyNumberFormat="1" applyFont="1" applyFill="1" applyBorder="1" applyAlignment="1">
      <alignment horizontal="right" vertical="top" wrapText="1"/>
    </xf>
    <xf numFmtId="0" fontId="7" fillId="63" borderId="76" xfId="0" applyFont="1" applyFill="1" applyBorder="1"/>
    <xf numFmtId="0" fontId="7" fillId="63" borderId="77" xfId="0" applyFont="1" applyFill="1" applyBorder="1"/>
    <xf numFmtId="0" fontId="4" fillId="0" borderId="78" xfId="76" applyFont="1" applyBorder="1" applyAlignment="1">
      <alignment horizontal="left" wrapText="1"/>
    </xf>
    <xf numFmtId="0" fontId="72" fillId="0" borderId="3" xfId="0" applyFont="1" applyBorder="1" applyAlignment="1">
      <alignment vertical="top" wrapText="1"/>
    </xf>
    <xf numFmtId="164" fontId="7" fillId="63" borderId="53" xfId="0" applyNumberFormat="1" applyFont="1" applyFill="1" applyBorder="1" applyAlignment="1">
      <alignment horizontal="right" vertical="top" wrapText="1"/>
    </xf>
    <xf numFmtId="167" fontId="18" fillId="0" borderId="3" xfId="0" applyNumberFormat="1" applyFont="1" applyFill="1" applyBorder="1" applyAlignment="1">
      <alignment horizontal="center"/>
    </xf>
    <xf numFmtId="167" fontId="18" fillId="0" borderId="4" xfId="0" applyNumberFormat="1" applyFont="1" applyFill="1" applyBorder="1" applyAlignment="1">
      <alignment horizontal="center"/>
    </xf>
    <xf numFmtId="167" fontId="18" fillId="0" borderId="1" xfId="0" applyNumberFormat="1" applyFont="1" applyFill="1" applyBorder="1" applyAlignment="1">
      <alignment horizontal="center"/>
    </xf>
    <xf numFmtId="167" fontId="18" fillId="0" borderId="35" xfId="0" applyNumberFormat="1" applyFont="1" applyFill="1" applyBorder="1" applyAlignment="1">
      <alignment horizontal="center"/>
    </xf>
    <xf numFmtId="0" fontId="26" fillId="0" borderId="39" xfId="0" applyFont="1" applyBorder="1" applyAlignment="1">
      <alignment horizontal="center" vertical="top" wrapText="1"/>
    </xf>
    <xf numFmtId="0" fontId="26" fillId="0" borderId="40" xfId="0" applyFont="1" applyBorder="1" applyAlignment="1">
      <alignment horizontal="center" vertical="top" wrapText="1"/>
    </xf>
    <xf numFmtId="0" fontId="26" fillId="0" borderId="41" xfId="0" applyFont="1" applyBorder="1" applyAlignment="1">
      <alignment horizontal="center" vertical="top" wrapText="1"/>
    </xf>
    <xf numFmtId="0" fontId="26" fillId="0" borderId="42" xfId="0" applyFont="1" applyBorder="1" applyAlignment="1">
      <alignment horizontal="center" vertical="top" wrapText="1"/>
    </xf>
    <xf numFmtId="0" fontId="26" fillId="0" borderId="43" xfId="0" applyFont="1" applyBorder="1" applyAlignment="1">
      <alignment vertical="top" wrapText="1"/>
    </xf>
    <xf numFmtId="0" fontId="26" fillId="0" borderId="44" xfId="0" applyFont="1" applyBorder="1" applyAlignment="1">
      <alignment vertical="top" wrapText="1"/>
    </xf>
    <xf numFmtId="0" fontId="26" fillId="0" borderId="45" xfId="0" applyFont="1" applyBorder="1" applyAlignment="1">
      <alignment horizontal="center" vertical="top" wrapText="1"/>
    </xf>
    <xf numFmtId="0" fontId="26" fillId="0" borderId="46" xfId="0" applyFont="1" applyBorder="1" applyAlignment="1">
      <alignment horizontal="center" vertical="top" wrapText="1"/>
    </xf>
    <xf numFmtId="0" fontId="25" fillId="0" borderId="30" xfId="0" applyFont="1" applyBorder="1" applyAlignment="1">
      <alignment wrapText="1"/>
    </xf>
    <xf numFmtId="0" fontId="25" fillId="0" borderId="28" xfId="0" applyFont="1" applyBorder="1" applyAlignment="1">
      <alignment wrapText="1"/>
    </xf>
    <xf numFmtId="0" fontId="25" fillId="0" borderId="26" xfId="0" applyFont="1" applyBorder="1" applyAlignment="1">
      <alignment horizontal="right" wrapText="1"/>
    </xf>
    <xf numFmtId="0" fontId="25" fillId="0" borderId="27" xfId="0" applyFont="1" applyBorder="1" applyAlignment="1">
      <alignment horizontal="right" wrapText="1"/>
    </xf>
    <xf numFmtId="0" fontId="28" fillId="0" borderId="33" xfId="0" applyFont="1" applyBorder="1" applyAlignment="1">
      <alignment wrapText="1"/>
    </xf>
    <xf numFmtId="0" fontId="28" fillId="0" borderId="34" xfId="0" applyFont="1" applyBorder="1" applyAlignment="1">
      <alignment wrapText="1"/>
    </xf>
    <xf numFmtId="0" fontId="33" fillId="0" borderId="31" xfId="0" applyFont="1" applyBorder="1" applyAlignment="1">
      <alignment vertical="top" wrapText="1"/>
    </xf>
    <xf numFmtId="0" fontId="33" fillId="0" borderId="32" xfId="0" applyFont="1" applyBorder="1" applyAlignment="1">
      <alignment vertical="top" wrapText="1"/>
    </xf>
    <xf numFmtId="0" fontId="33" fillId="0" borderId="8" xfId="0" applyFont="1" applyBorder="1" applyAlignment="1">
      <alignment vertical="top" wrapText="1"/>
    </xf>
    <xf numFmtId="0" fontId="32" fillId="0" borderId="3" xfId="0" applyFont="1" applyBorder="1" applyAlignment="1">
      <alignment vertical="top" wrapText="1"/>
    </xf>
    <xf numFmtId="0" fontId="31" fillId="0" borderId="3" xfId="0" applyFont="1" applyBorder="1" applyAlignment="1">
      <alignment vertical="top" wrapText="1"/>
    </xf>
    <xf numFmtId="3" fontId="31" fillId="0" borderId="3" xfId="0" applyNumberFormat="1" applyFont="1" applyBorder="1" applyAlignment="1">
      <alignment horizontal="right" vertical="top"/>
    </xf>
    <xf numFmtId="0" fontId="31" fillId="0" borderId="3" xfId="0" applyFont="1" applyBorder="1" applyAlignment="1">
      <alignment horizontal="center" vertical="top"/>
    </xf>
    <xf numFmtId="0" fontId="31" fillId="0" borderId="3" xfId="0" applyFont="1" applyBorder="1" applyAlignment="1">
      <alignment horizontal="right" vertical="top"/>
    </xf>
    <xf numFmtId="0" fontId="12" fillId="0" borderId="38" xfId="2" applyFont="1" applyBorder="1" applyAlignment="1">
      <alignment vertical="center" wrapText="1"/>
    </xf>
    <xf numFmtId="0" fontId="12" fillId="0" borderId="47" xfId="2" applyFont="1" applyBorder="1" applyAlignment="1">
      <alignment vertical="center" wrapText="1"/>
    </xf>
    <xf numFmtId="0" fontId="12" fillId="0" borderId="49" xfId="0" applyFont="1" applyBorder="1" applyAlignment="1">
      <alignment vertical="top" wrapText="1"/>
    </xf>
    <xf numFmtId="0" fontId="12" fillId="0" borderId="52" xfId="0" applyFont="1" applyBorder="1" applyAlignment="1">
      <alignment vertical="top" wrapText="1"/>
    </xf>
    <xf numFmtId="0" fontId="12" fillId="0" borderId="55" xfId="0" applyFont="1" applyBorder="1" applyAlignment="1">
      <alignment vertical="top" wrapText="1"/>
    </xf>
    <xf numFmtId="0" fontId="12" fillId="0" borderId="48"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7" borderId="48"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12" fillId="7" borderId="50" xfId="0" applyFont="1" applyFill="1" applyBorder="1" applyAlignment="1">
      <alignment horizontal="center" vertical="center" wrapText="1"/>
    </xf>
    <xf numFmtId="0" fontId="12" fillId="7"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48" xfId="0" applyFont="1" applyBorder="1" applyAlignment="1">
      <alignment vertical="top" wrapText="1"/>
    </xf>
    <xf numFmtId="0" fontId="12" fillId="0" borderId="51" xfId="0" applyFont="1" applyBorder="1" applyAlignment="1">
      <alignment vertical="top" wrapText="1"/>
    </xf>
    <xf numFmtId="0" fontId="13" fillId="8" borderId="0" xfId="0" applyFont="1" applyFill="1" applyAlignment="1">
      <alignment horizontal="left" wrapText="1"/>
    </xf>
    <xf numFmtId="3" fontId="14" fillId="0" borderId="48" xfId="2" applyNumberFormat="1" applyFont="1" applyFill="1" applyBorder="1" applyAlignment="1" applyProtection="1">
      <alignment horizontal="center" vertical="center" wrapText="1"/>
      <protection hidden="1"/>
    </xf>
    <xf numFmtId="3" fontId="14" fillId="0" borderId="38" xfId="2" applyNumberFormat="1" applyFont="1" applyFill="1" applyBorder="1" applyAlignment="1" applyProtection="1">
      <alignment horizontal="center" vertical="center" wrapText="1"/>
      <protection hidden="1"/>
    </xf>
    <xf numFmtId="3" fontId="14" fillId="0" borderId="50" xfId="2" applyNumberFormat="1" applyFont="1" applyFill="1" applyBorder="1" applyAlignment="1" applyProtection="1">
      <alignment horizontal="center" vertical="center" wrapText="1"/>
      <protection hidden="1"/>
    </xf>
    <xf numFmtId="3" fontId="14" fillId="7" borderId="48" xfId="2" applyNumberFormat="1" applyFont="1" applyFill="1" applyBorder="1" applyAlignment="1" applyProtection="1">
      <alignment horizontal="center" vertical="center" wrapText="1"/>
      <protection hidden="1"/>
    </xf>
    <xf numFmtId="3" fontId="14" fillId="7" borderId="38" xfId="2" applyNumberFormat="1" applyFont="1" applyFill="1" applyBorder="1" applyAlignment="1" applyProtection="1">
      <alignment horizontal="center" vertical="center" wrapText="1"/>
      <protection hidden="1"/>
    </xf>
    <xf numFmtId="3" fontId="14" fillId="7" borderId="50" xfId="2" applyNumberFormat="1" applyFont="1" applyFill="1" applyBorder="1" applyAlignment="1" applyProtection="1">
      <alignment horizontal="center" vertical="center" wrapText="1"/>
      <protection hidden="1"/>
    </xf>
    <xf numFmtId="3" fontId="39" fillId="8" borderId="48" xfId="2" applyNumberFormat="1" applyFont="1" applyFill="1" applyBorder="1" applyAlignment="1" applyProtection="1">
      <alignment horizontal="center" vertical="center" wrapText="1"/>
      <protection hidden="1"/>
    </xf>
    <xf numFmtId="3" fontId="39" fillId="8" borderId="38" xfId="2" applyNumberFormat="1" applyFont="1" applyFill="1" applyBorder="1" applyAlignment="1" applyProtection="1">
      <alignment horizontal="center" vertical="center" wrapText="1"/>
      <protection hidden="1"/>
    </xf>
    <xf numFmtId="3" fontId="39" fillId="8" borderId="50" xfId="2" applyNumberFormat="1" applyFont="1" applyFill="1" applyBorder="1" applyAlignment="1" applyProtection="1">
      <alignment horizontal="center" vertical="center" wrapText="1"/>
      <protection hidden="1"/>
    </xf>
    <xf numFmtId="0" fontId="7" fillId="0" borderId="0" xfId="0" applyFont="1" applyAlignment="1">
      <alignment horizontal="center"/>
    </xf>
    <xf numFmtId="0" fontId="12" fillId="0" borderId="4" xfId="0" applyFont="1" applyBorder="1" applyAlignment="1">
      <alignment horizontal="center"/>
    </xf>
    <xf numFmtId="0" fontId="12" fillId="0" borderId="1" xfId="0" applyFont="1" applyBorder="1" applyAlignment="1">
      <alignment horizontal="center"/>
    </xf>
    <xf numFmtId="0" fontId="12" fillId="0" borderId="35" xfId="0" applyFont="1" applyBorder="1" applyAlignment="1">
      <alignment horizontal="center"/>
    </xf>
    <xf numFmtId="0" fontId="12" fillId="0" borderId="4" xfId="0" applyFont="1" applyFill="1" applyBorder="1" applyAlignment="1">
      <alignment horizontal="center"/>
    </xf>
    <xf numFmtId="0" fontId="12" fillId="0" borderId="35" xfId="0" applyFont="1" applyFill="1" applyBorder="1" applyAlignment="1">
      <alignment horizontal="center"/>
    </xf>
    <xf numFmtId="0" fontId="13" fillId="0" borderId="0" xfId="0" applyFont="1" applyAlignment="1">
      <alignment horizontal="center"/>
    </xf>
    <xf numFmtId="0" fontId="7" fillId="0" borderId="0" xfId="0" applyFont="1" applyBorder="1" applyAlignment="1">
      <alignment wrapText="1"/>
    </xf>
    <xf numFmtId="0" fontId="12" fillId="0" borderId="3" xfId="0" applyFont="1" applyBorder="1" applyAlignment="1">
      <alignment vertical="top" wrapText="1"/>
    </xf>
    <xf numFmtId="0" fontId="12" fillId="0" borderId="4" xfId="2" applyFont="1" applyFill="1" applyBorder="1" applyAlignment="1">
      <alignment horizontal="center"/>
    </xf>
    <xf numFmtId="0" fontId="12" fillId="0" borderId="1" xfId="2" applyFont="1" applyFill="1" applyBorder="1" applyAlignment="1">
      <alignment horizontal="center"/>
    </xf>
    <xf numFmtId="0" fontId="12" fillId="0" borderId="35" xfId="2" applyFont="1" applyFill="1" applyBorder="1" applyAlignment="1">
      <alignment horizontal="center"/>
    </xf>
    <xf numFmtId="0" fontId="12" fillId="7" borderId="0" xfId="0" applyFont="1" applyFill="1" applyBorder="1" applyAlignment="1">
      <alignment horizontal="center" vertical="top" wrapText="1"/>
    </xf>
    <xf numFmtId="0" fontId="42" fillId="8" borderId="4" xfId="2" applyFont="1" applyFill="1" applyBorder="1" applyAlignment="1">
      <alignment horizontal="center"/>
    </xf>
    <xf numFmtId="0" fontId="42" fillId="8" borderId="1" xfId="2" applyFont="1" applyFill="1" applyBorder="1" applyAlignment="1">
      <alignment horizontal="center"/>
    </xf>
    <xf numFmtId="0" fontId="42" fillId="8" borderId="35" xfId="2" applyFont="1" applyFill="1" applyBorder="1" applyAlignment="1">
      <alignment horizontal="center"/>
    </xf>
    <xf numFmtId="0" fontId="12" fillId="0" borderId="4" xfId="2" applyFont="1" applyBorder="1" applyAlignment="1">
      <alignment horizontal="center"/>
    </xf>
    <xf numFmtId="0" fontId="12" fillId="0" borderId="1" xfId="2" applyFont="1" applyBorder="1" applyAlignment="1">
      <alignment horizontal="center"/>
    </xf>
    <xf numFmtId="0" fontId="12" fillId="0" borderId="35" xfId="2" applyFont="1" applyBorder="1" applyAlignment="1">
      <alignment horizontal="center"/>
    </xf>
  </cellXfs>
  <cellStyles count="531">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 20%" xfId="32"/>
    <cellStyle name="Accent1 - 40%" xfId="33"/>
    <cellStyle name="Accent1 - 60%" xfId="34"/>
    <cellStyle name="Accent1 2" xfId="35"/>
    <cellStyle name="Accent1 3" xfId="481"/>
    <cellStyle name="Accent1 4" xfId="482"/>
    <cellStyle name="Accent1 5" xfId="483"/>
    <cellStyle name="Accent1 6" xfId="484"/>
    <cellStyle name="Accent1 7" xfId="485"/>
    <cellStyle name="Accent2 - 20%" xfId="36"/>
    <cellStyle name="Accent2 - 40%" xfId="37"/>
    <cellStyle name="Accent2 - 60%" xfId="38"/>
    <cellStyle name="Accent2 2" xfId="39"/>
    <cellStyle name="Accent2 3" xfId="486"/>
    <cellStyle name="Accent2 4" xfId="487"/>
    <cellStyle name="Accent2 5" xfId="488"/>
    <cellStyle name="Accent2 6" xfId="489"/>
    <cellStyle name="Accent2 7" xfId="490"/>
    <cellStyle name="Accent3 - 20%" xfId="40"/>
    <cellStyle name="Accent3 - 40%" xfId="41"/>
    <cellStyle name="Accent3 - 60%" xfId="42"/>
    <cellStyle name="Accent3 2" xfId="43"/>
    <cellStyle name="Accent3 3" xfId="491"/>
    <cellStyle name="Accent3 4" xfId="492"/>
    <cellStyle name="Accent3 5" xfId="493"/>
    <cellStyle name="Accent3 6" xfId="494"/>
    <cellStyle name="Accent3 7" xfId="495"/>
    <cellStyle name="Accent4 - 20%" xfId="44"/>
    <cellStyle name="Accent4 - 40%" xfId="45"/>
    <cellStyle name="Accent4 - 60%" xfId="46"/>
    <cellStyle name="Accent4 2" xfId="47"/>
    <cellStyle name="Accent4 3" xfId="496"/>
    <cellStyle name="Accent4 4" xfId="497"/>
    <cellStyle name="Accent4 5" xfId="498"/>
    <cellStyle name="Accent4 6" xfId="499"/>
    <cellStyle name="Accent4 7" xfId="500"/>
    <cellStyle name="Accent5 - 20%" xfId="48"/>
    <cellStyle name="Accent5 - 40%" xfId="49"/>
    <cellStyle name="Accent5 - 60%" xfId="50"/>
    <cellStyle name="Accent5 2" xfId="51"/>
    <cellStyle name="Accent5 3" xfId="501"/>
    <cellStyle name="Accent5 4" xfId="502"/>
    <cellStyle name="Accent5 5" xfId="503"/>
    <cellStyle name="Accent5 6" xfId="504"/>
    <cellStyle name="Accent5 7" xfId="505"/>
    <cellStyle name="Accent6 - 20%" xfId="52"/>
    <cellStyle name="Accent6 - 40%" xfId="53"/>
    <cellStyle name="Accent6 - 60%" xfId="54"/>
    <cellStyle name="Accent6 2" xfId="55"/>
    <cellStyle name="Accent6 3" xfId="506"/>
    <cellStyle name="Accent6 4" xfId="507"/>
    <cellStyle name="Accent6 5" xfId="508"/>
    <cellStyle name="Accent6 6" xfId="509"/>
    <cellStyle name="Accent6 7" xfId="510"/>
    <cellStyle name="Bad 2" xfId="56"/>
    <cellStyle name="Bad 3" xfId="512"/>
    <cellStyle name="Calculation 2" xfId="57"/>
    <cellStyle name="Calculation 2 2" xfId="188"/>
    <cellStyle name="Calculation 2 3" xfId="178"/>
    <cellStyle name="Calculation 2 4" xfId="352"/>
    <cellStyle name="Calculation 2 5" xfId="180"/>
    <cellStyle name="Calculation 3" xfId="513"/>
    <cellStyle name="Check Cell 2" xfId="58"/>
    <cellStyle name="Check Cell 3" xfId="514"/>
    <cellStyle name="Comma" xfId="1" builtinId="3"/>
    <cellStyle name="Comma 2" xfId="10"/>
    <cellStyle name="Comma 2 2" xfId="59"/>
    <cellStyle name="Comma 2 3" xfId="462"/>
    <cellStyle name="Comma 2 4" xfId="463"/>
    <cellStyle name="Comma 2 5" xfId="464"/>
    <cellStyle name="Comma 3" xfId="13"/>
    <cellStyle name="Comma 3 2" xfId="161"/>
    <cellStyle name="Comma 3 2 2" xfId="169"/>
    <cellStyle name="Comma 3 2 3" xfId="465"/>
    <cellStyle name="Comma 3 3" xfId="466"/>
    <cellStyle name="Comma 3 4" xfId="467"/>
    <cellStyle name="Comma 3 5" xfId="478"/>
    <cellStyle name="Comma 4" xfId="60"/>
    <cellStyle name="Comma 5" xfId="461"/>
    <cellStyle name="Comma 6" xfId="475"/>
    <cellStyle name="Currency 2" xfId="61"/>
    <cellStyle name="Currency 3" xfId="460"/>
    <cellStyle name="Emphasis 1" xfId="62"/>
    <cellStyle name="Emphasis 2" xfId="63"/>
    <cellStyle name="Emphasis 3" xfId="64"/>
    <cellStyle name="Explanatory Text 2" xfId="65"/>
    <cellStyle name="Good 2" xfId="66"/>
    <cellStyle name="Good 3" xfId="67"/>
    <cellStyle name="Heading 1 2" xfId="68"/>
    <cellStyle name="Heading 1 3" xfId="515"/>
    <cellStyle name="Heading 2 2" xfId="69"/>
    <cellStyle name="Heading 2 3" xfId="516"/>
    <cellStyle name="Heading 3 2" xfId="70"/>
    <cellStyle name="Heading 3 3" xfId="517"/>
    <cellStyle name="Heading 4 2" xfId="71"/>
    <cellStyle name="Heading 4 3" xfId="518"/>
    <cellStyle name="Input 2" xfId="72"/>
    <cellStyle name="Input 2 2" xfId="202"/>
    <cellStyle name="Input 2 3" xfId="283"/>
    <cellStyle name="Input 2 4" xfId="179"/>
    <cellStyle name="Input 2 5" xfId="369"/>
    <cellStyle name="Input 3" xfId="519"/>
    <cellStyle name="Linked Cell 2" xfId="73"/>
    <cellStyle name="Linked Cell 3" xfId="520"/>
    <cellStyle name="Neutral 2" xfId="74"/>
    <cellStyle name="Neutral 3" xfId="75"/>
    <cellStyle name="Normal" xfId="0" builtinId="0"/>
    <cellStyle name="Normal 10" xfId="76"/>
    <cellStyle name="Normal 10 2" xfId="468"/>
    <cellStyle name="Normal 10 3" xfId="469"/>
    <cellStyle name="Normal 10 4" xfId="470"/>
    <cellStyle name="Normal 10 5" xfId="477"/>
    <cellStyle name="Normal 2" xfId="2"/>
    <cellStyle name="Normal 2 2" xfId="3"/>
    <cellStyle name="Normal 2 2 2" xfId="77"/>
    <cellStyle name="Normal 2 2 3" xfId="521"/>
    <cellStyle name="Normal 2 3" xfId="78"/>
    <cellStyle name="Normal 2 4" xfId="79"/>
    <cellStyle name="Normal 2 5" xfId="11"/>
    <cellStyle name="Normal 2 6" xfId="80"/>
    <cellStyle name="Normal 2 7" xfId="81"/>
    <cellStyle name="Normal 3" xfId="4"/>
    <cellStyle name="Normal 3 2" xfId="82"/>
    <cellStyle name="Normal 3 2 2" xfId="83"/>
    <cellStyle name="Normal 3 3" xfId="471"/>
    <cellStyle name="Normal 3 4" xfId="168"/>
    <cellStyle name="Normal 3 4 2" xfId="472"/>
    <cellStyle name="Normal 3 5" xfId="473"/>
    <cellStyle name="Normal 3 6" xfId="12"/>
    <cellStyle name="Normal 3 7" xfId="480"/>
    <cellStyle name="Normal 4" xfId="5"/>
    <cellStyle name="Normal 4 2" xfId="85"/>
    <cellStyle name="Normal 4 3" xfId="84"/>
    <cellStyle name="Normal 5" xfId="86"/>
    <cellStyle name="Normal 5 2" xfId="87"/>
    <cellStyle name="Normal 6" xfId="9"/>
    <cellStyle name="Normal 7" xfId="8"/>
    <cellStyle name="Normal 8" xfId="476"/>
    <cellStyle name="Normal 9" xfId="511"/>
    <cellStyle name="Normal_Copy of 201011BorrowingPruIndFinalapproved-19 7 10-MPA" xfId="6"/>
    <cellStyle name="Note 2" xfId="88"/>
    <cellStyle name="Note 2 2" xfId="215"/>
    <cellStyle name="Note 2 3" xfId="181"/>
    <cellStyle name="Note 2 4" xfId="177"/>
    <cellStyle name="Note 2 5" xfId="204"/>
    <cellStyle name="Note 3" xfId="522"/>
    <cellStyle name="Note 3 2" xfId="523"/>
    <cellStyle name="Note 4" xfId="524"/>
    <cellStyle name="Output 2" xfId="89"/>
    <cellStyle name="Output 2 2" xfId="216"/>
    <cellStyle name="Output 2 3" xfId="182"/>
    <cellStyle name="Output 2 4" xfId="176"/>
    <cellStyle name="Output 2 5" xfId="205"/>
    <cellStyle name="Output 3" xfId="525"/>
    <cellStyle name="Percent" xfId="7" builtinId="5"/>
    <cellStyle name="Percent 2" xfId="90"/>
    <cellStyle name="Percent 3" xfId="474"/>
    <cellStyle name="Percent 4" xfId="479"/>
    <cellStyle name="SAPBEXaggData" xfId="91"/>
    <cellStyle name="SAPBEXaggData 2" xfId="92"/>
    <cellStyle name="SAPBEXaggData 2 2" xfId="219"/>
    <cellStyle name="SAPBEXaggData 2 3" xfId="281"/>
    <cellStyle name="SAPBEXaggData 2 4" xfId="175"/>
    <cellStyle name="SAPBEXaggData 2 5" xfId="266"/>
    <cellStyle name="SAPBEXaggData 3" xfId="167"/>
    <cellStyle name="SAPBEXaggData 3 2" xfId="290"/>
    <cellStyle name="SAPBEXaggData 3 3" xfId="359"/>
    <cellStyle name="SAPBEXaggData 3 4" xfId="387"/>
    <cellStyle name="SAPBEXaggData 3 5" xfId="448"/>
    <cellStyle name="SAPBEXaggData 4" xfId="218"/>
    <cellStyle name="SAPBEXaggData 5" xfId="366"/>
    <cellStyle name="SAPBEXaggData 6" xfId="338"/>
    <cellStyle name="SAPBEXaggDataEmph" xfId="93"/>
    <cellStyle name="SAPBEXaggDataEmph 2" xfId="220"/>
    <cellStyle name="SAPBEXaggDataEmph 3" xfId="183"/>
    <cellStyle name="SAPBEXaggDataEmph 4" xfId="174"/>
    <cellStyle name="SAPBEXaggDataEmph 5" xfId="365"/>
    <cellStyle name="SAPBEXaggItem" xfId="94"/>
    <cellStyle name="SAPBEXaggItem 2" xfId="95"/>
    <cellStyle name="SAPBEXaggItem 2 2" xfId="222"/>
    <cellStyle name="SAPBEXaggItem 2 3" xfId="184"/>
    <cellStyle name="SAPBEXaggItem 2 4" xfId="398"/>
    <cellStyle name="SAPBEXaggItem 2 5" xfId="459"/>
    <cellStyle name="SAPBEXaggItem 3" xfId="166"/>
    <cellStyle name="SAPBEXaggItem 3 2" xfId="289"/>
    <cellStyle name="SAPBEXaggItem 3 3" xfId="358"/>
    <cellStyle name="SAPBEXaggItem 3 4" xfId="386"/>
    <cellStyle name="SAPBEXaggItem 3 5" xfId="447"/>
    <cellStyle name="SAPBEXaggItem 4" xfId="221"/>
    <cellStyle name="SAPBEXaggItem 5" xfId="389"/>
    <cellStyle name="SAPBEXaggItem 6" xfId="450"/>
    <cellStyle name="SAPBEXaggItemX" xfId="96"/>
    <cellStyle name="SAPBEXaggItemX 2" xfId="223"/>
    <cellStyle name="SAPBEXaggItemX 3" xfId="185"/>
    <cellStyle name="SAPBEXaggItemX 4" xfId="173"/>
    <cellStyle name="SAPBEXaggItemX 5" xfId="360"/>
    <cellStyle name="SAPBEXchaText" xfId="97"/>
    <cellStyle name="SAPBEXchaText 2" xfId="98"/>
    <cellStyle name="SAPBEXchaText 2 2" xfId="225"/>
    <cellStyle name="SAPBEXchaText 2 3" xfId="186"/>
    <cellStyle name="SAPBEXchaText 2 4" xfId="294"/>
    <cellStyle name="SAPBEXchaText 2 5" xfId="362"/>
    <cellStyle name="SAPBEXchaText 3" xfId="163"/>
    <cellStyle name="SAPBEXchaText 3 2" xfId="286"/>
    <cellStyle name="SAPBEXchaText 3 3" xfId="355"/>
    <cellStyle name="SAPBEXchaText 3 4" xfId="384"/>
    <cellStyle name="SAPBEXchaText 3 5" xfId="445"/>
    <cellStyle name="SAPBEXchaText 4" xfId="224"/>
    <cellStyle name="SAPBEXchaText 5" xfId="293"/>
    <cellStyle name="SAPBEXchaText 6" xfId="368"/>
    <cellStyle name="SAPBEXexcBad7" xfId="99"/>
    <cellStyle name="SAPBEXexcBad7 2" xfId="100"/>
    <cellStyle name="SAPBEXexcBad7 2 2" xfId="227"/>
    <cellStyle name="SAPBEXexcBad7 2 3" xfId="189"/>
    <cellStyle name="SAPBEXexcBad7 2 4" xfId="295"/>
    <cellStyle name="SAPBEXexcBad7 2 5" xfId="363"/>
    <cellStyle name="SAPBEXexcBad7 3" xfId="226"/>
    <cellStyle name="SAPBEXexcBad7 4" xfId="187"/>
    <cellStyle name="SAPBEXexcBad7 5" xfId="397"/>
    <cellStyle name="SAPBEXexcBad7 6" xfId="458"/>
    <cellStyle name="SAPBEXexcBad8" xfId="101"/>
    <cellStyle name="SAPBEXexcBad8 2" xfId="102"/>
    <cellStyle name="SAPBEXexcBad8 2 2" xfId="229"/>
    <cellStyle name="SAPBEXexcBad8 2 3" xfId="190"/>
    <cellStyle name="SAPBEXexcBad8 2 4" xfId="296"/>
    <cellStyle name="SAPBEXexcBad8 2 5" xfId="400"/>
    <cellStyle name="SAPBEXexcBad8 3" xfId="228"/>
    <cellStyle name="SAPBEXexcBad8 4" xfId="171"/>
    <cellStyle name="SAPBEXexcBad8 5" xfId="390"/>
    <cellStyle name="SAPBEXexcBad8 6" xfId="451"/>
    <cellStyle name="SAPBEXexcBad9" xfId="103"/>
    <cellStyle name="SAPBEXexcBad9 2" xfId="104"/>
    <cellStyle name="SAPBEXexcBad9 2 2" xfId="231"/>
    <cellStyle name="SAPBEXexcBad9 2 3" xfId="301"/>
    <cellStyle name="SAPBEXexcBad9 2 4" xfId="297"/>
    <cellStyle name="SAPBEXexcBad9 2 5" xfId="401"/>
    <cellStyle name="SAPBEXexcBad9 3" xfId="230"/>
    <cellStyle name="SAPBEXexcBad9 4" xfId="300"/>
    <cellStyle name="SAPBEXexcBad9 5" xfId="392"/>
    <cellStyle name="SAPBEXexcBad9 6" xfId="453"/>
    <cellStyle name="SAPBEXexcCritical4" xfId="105"/>
    <cellStyle name="SAPBEXexcCritical4 2" xfId="106"/>
    <cellStyle name="SAPBEXexcCritical4 2 2" xfId="233"/>
    <cellStyle name="SAPBEXexcCritical4 2 3" xfId="191"/>
    <cellStyle name="SAPBEXexcCritical4 2 4" xfId="298"/>
    <cellStyle name="SAPBEXexcCritical4 2 5" xfId="402"/>
    <cellStyle name="SAPBEXexcCritical4 3" xfId="232"/>
    <cellStyle name="SAPBEXexcCritical4 4" xfId="292"/>
    <cellStyle name="SAPBEXexcCritical4 5" xfId="394"/>
    <cellStyle name="SAPBEXexcCritical4 6" xfId="455"/>
    <cellStyle name="SAPBEXexcCritical5" xfId="107"/>
    <cellStyle name="SAPBEXexcCritical5 2" xfId="108"/>
    <cellStyle name="SAPBEXexcCritical5 2 2" xfId="235"/>
    <cellStyle name="SAPBEXexcCritical5 2 3" xfId="193"/>
    <cellStyle name="SAPBEXexcCritical5 2 4" xfId="302"/>
    <cellStyle name="SAPBEXexcCritical5 2 5" xfId="404"/>
    <cellStyle name="SAPBEXexcCritical5 3" xfId="234"/>
    <cellStyle name="SAPBEXexcCritical5 4" xfId="192"/>
    <cellStyle name="SAPBEXexcCritical5 5" xfId="299"/>
    <cellStyle name="SAPBEXexcCritical5 6" xfId="403"/>
    <cellStyle name="SAPBEXexcCritical6" xfId="109"/>
    <cellStyle name="SAPBEXexcCritical6 2" xfId="110"/>
    <cellStyle name="SAPBEXexcCritical6 2 2" xfId="237"/>
    <cellStyle name="SAPBEXexcCritical6 2 3" xfId="195"/>
    <cellStyle name="SAPBEXexcCritical6 2 4" xfId="304"/>
    <cellStyle name="SAPBEXexcCritical6 2 5" xfId="406"/>
    <cellStyle name="SAPBEXexcCritical6 3" xfId="236"/>
    <cellStyle name="SAPBEXexcCritical6 4" xfId="194"/>
    <cellStyle name="SAPBEXexcCritical6 5" xfId="303"/>
    <cellStyle name="SAPBEXexcCritical6 6" xfId="405"/>
    <cellStyle name="SAPBEXexcGood1" xfId="111"/>
    <cellStyle name="SAPBEXexcGood1 2" xfId="112"/>
    <cellStyle name="SAPBEXexcGood1 2 2" xfId="239"/>
    <cellStyle name="SAPBEXexcGood1 2 3" xfId="197"/>
    <cellStyle name="SAPBEXexcGood1 2 4" xfId="306"/>
    <cellStyle name="SAPBEXexcGood1 2 5" xfId="408"/>
    <cellStyle name="SAPBEXexcGood1 3" xfId="238"/>
    <cellStyle name="SAPBEXexcGood1 4" xfId="196"/>
    <cellStyle name="SAPBEXexcGood1 5" xfId="305"/>
    <cellStyle name="SAPBEXexcGood1 6" xfId="407"/>
    <cellStyle name="SAPBEXexcGood2" xfId="113"/>
    <cellStyle name="SAPBEXexcGood2 2" xfId="114"/>
    <cellStyle name="SAPBEXexcGood2 2 2" xfId="241"/>
    <cellStyle name="SAPBEXexcGood2 2 3" xfId="199"/>
    <cellStyle name="SAPBEXexcGood2 2 4" xfId="308"/>
    <cellStyle name="SAPBEXexcGood2 2 5" xfId="410"/>
    <cellStyle name="SAPBEXexcGood2 3" xfId="240"/>
    <cellStyle name="SAPBEXexcGood2 4" xfId="198"/>
    <cellStyle name="SAPBEXexcGood2 5" xfId="307"/>
    <cellStyle name="SAPBEXexcGood2 6" xfId="409"/>
    <cellStyle name="SAPBEXexcGood3" xfId="115"/>
    <cellStyle name="SAPBEXexcGood3 2" xfId="116"/>
    <cellStyle name="SAPBEXexcGood3 2 2" xfId="243"/>
    <cellStyle name="SAPBEXexcGood3 2 3" xfId="201"/>
    <cellStyle name="SAPBEXexcGood3 2 4" xfId="310"/>
    <cellStyle name="SAPBEXexcGood3 2 5" xfId="412"/>
    <cellStyle name="SAPBEXexcGood3 3" xfId="242"/>
    <cellStyle name="SAPBEXexcGood3 4" xfId="200"/>
    <cellStyle name="SAPBEXexcGood3 5" xfId="309"/>
    <cellStyle name="SAPBEXexcGood3 6" xfId="411"/>
    <cellStyle name="SAPBEXfilterDrill" xfId="117"/>
    <cellStyle name="SAPBEXfilterDrill 2" xfId="118"/>
    <cellStyle name="SAPBEXfilterDrill 2 2" xfId="245"/>
    <cellStyle name="SAPBEXfilterDrill 2 3" xfId="315"/>
    <cellStyle name="SAPBEXfilterDrill 2 4" xfId="312"/>
    <cellStyle name="SAPBEXfilterDrill 2 5" xfId="414"/>
    <cellStyle name="SAPBEXfilterDrill 3" xfId="244"/>
    <cellStyle name="SAPBEXfilterDrill 4" xfId="314"/>
    <cellStyle name="SAPBEXfilterDrill 5" xfId="311"/>
    <cellStyle name="SAPBEXfilterDrill 6" xfId="413"/>
    <cellStyle name="SAPBEXfilterItem" xfId="119"/>
    <cellStyle name="SAPBEXfilterItem 2" xfId="246"/>
    <cellStyle name="SAPBEXfilterItem 3" xfId="316"/>
    <cellStyle name="SAPBEXfilterItem 4" xfId="313"/>
    <cellStyle name="SAPBEXfilterItem 5" xfId="415"/>
    <cellStyle name="SAPBEXfilterText" xfId="120"/>
    <cellStyle name="SAPBEXfilterText 2" xfId="247"/>
    <cellStyle name="SAPBEXfilterText 3" xfId="317"/>
    <cellStyle name="SAPBEXfilterText 4" xfId="367"/>
    <cellStyle name="SAPBEXfilterText 5" xfId="371"/>
    <cellStyle name="SAPBEXformats" xfId="121"/>
    <cellStyle name="SAPBEXformats 2" xfId="122"/>
    <cellStyle name="SAPBEXformats 2 2" xfId="249"/>
    <cellStyle name="SAPBEXformats 2 3" xfId="203"/>
    <cellStyle name="SAPBEXformats 2 4" xfId="388"/>
    <cellStyle name="SAPBEXformats 2 5" xfId="449"/>
    <cellStyle name="SAPBEXformats 3" xfId="248"/>
    <cellStyle name="SAPBEXformats 4" xfId="170"/>
    <cellStyle name="SAPBEXformats 5" xfId="364"/>
    <cellStyle name="SAPBEXformats 6" xfId="399"/>
    <cellStyle name="SAPBEXheaderItem" xfId="123"/>
    <cellStyle name="SAPBEXheaderItem 2" xfId="124"/>
    <cellStyle name="SAPBEXheaderItem 2 2" xfId="251"/>
    <cellStyle name="SAPBEXheaderItem 2 3" xfId="321"/>
    <cellStyle name="SAPBEXheaderItem 2 4" xfId="391"/>
    <cellStyle name="SAPBEXheaderItem 2 5" xfId="452"/>
    <cellStyle name="SAPBEXheaderItem 3" xfId="250"/>
    <cellStyle name="SAPBEXheaderItem 4" xfId="320"/>
    <cellStyle name="SAPBEXheaderItem 5" xfId="318"/>
    <cellStyle name="SAPBEXheaderItem 6" xfId="416"/>
    <cellStyle name="SAPBEXheaderText" xfId="125"/>
    <cellStyle name="SAPBEXheaderText 2" xfId="126"/>
    <cellStyle name="SAPBEXheaderText 2 2" xfId="253"/>
    <cellStyle name="SAPBEXheaderText 2 3" xfId="323"/>
    <cellStyle name="SAPBEXheaderText 2 4" xfId="324"/>
    <cellStyle name="SAPBEXheaderText 2 5" xfId="418"/>
    <cellStyle name="SAPBEXheaderText 3" xfId="252"/>
    <cellStyle name="SAPBEXheaderText 4" xfId="322"/>
    <cellStyle name="SAPBEXheaderText 5" xfId="319"/>
    <cellStyle name="SAPBEXheaderText 6" xfId="417"/>
    <cellStyle name="SAPBEXHLevel0" xfId="127"/>
    <cellStyle name="SAPBEXHLevel0 2" xfId="128"/>
    <cellStyle name="SAPBEXHLevel0 2 2" xfId="255"/>
    <cellStyle name="SAPBEXHLevel0 2 3" xfId="207"/>
    <cellStyle name="SAPBEXHLevel0 2 4" xfId="326"/>
    <cellStyle name="SAPBEXHLevel0 2 5" xfId="420"/>
    <cellStyle name="SAPBEXHLevel0 3" xfId="254"/>
    <cellStyle name="SAPBEXHLevel0 4" xfId="206"/>
    <cellStyle name="SAPBEXHLevel0 5" xfId="325"/>
    <cellStyle name="SAPBEXHLevel0 6" xfId="419"/>
    <cellStyle name="SAPBEXHLevel0X" xfId="129"/>
    <cellStyle name="SAPBEXHLevel0X 2" xfId="256"/>
    <cellStyle name="SAPBEXHLevel0X 3" xfId="208"/>
    <cellStyle name="SAPBEXHLevel0X 4" xfId="327"/>
    <cellStyle name="SAPBEXHLevel0X 5" xfId="421"/>
    <cellStyle name="SAPBEXHLevel1" xfId="130"/>
    <cellStyle name="SAPBEXHLevel1 2" xfId="131"/>
    <cellStyle name="SAPBEXHLevel1 2 2" xfId="258"/>
    <cellStyle name="SAPBEXHLevel1 2 3" xfId="209"/>
    <cellStyle name="SAPBEXHLevel1 2 4" xfId="329"/>
    <cellStyle name="SAPBEXHLevel1 2 5" xfId="423"/>
    <cellStyle name="SAPBEXHLevel1 3" xfId="257"/>
    <cellStyle name="SAPBEXHLevel1 4" xfId="172"/>
    <cellStyle name="SAPBEXHLevel1 5" xfId="328"/>
    <cellStyle name="SAPBEXHLevel1 6" xfId="422"/>
    <cellStyle name="SAPBEXHLevel1X" xfId="132"/>
    <cellStyle name="SAPBEXHLevel1X 2" xfId="259"/>
    <cellStyle name="SAPBEXHLevel1X 3" xfId="210"/>
    <cellStyle name="SAPBEXHLevel1X 4" xfId="330"/>
    <cellStyle name="SAPBEXHLevel1X 5" xfId="424"/>
    <cellStyle name="SAPBEXHLevel2" xfId="133"/>
    <cellStyle name="SAPBEXHLevel2 2" xfId="134"/>
    <cellStyle name="SAPBEXHLevel2 2 2" xfId="261"/>
    <cellStyle name="SAPBEXHLevel2 2 3" xfId="211"/>
    <cellStyle name="SAPBEXHLevel2 2 4" xfId="332"/>
    <cellStyle name="SAPBEXHLevel2 2 5" xfId="426"/>
    <cellStyle name="SAPBEXHLevel2 3" xfId="260"/>
    <cellStyle name="SAPBEXHLevel2 4" xfId="291"/>
    <cellStyle name="SAPBEXHLevel2 5" xfId="331"/>
    <cellStyle name="SAPBEXHLevel2 6" xfId="425"/>
    <cellStyle name="SAPBEXHLevel2X" xfId="135"/>
    <cellStyle name="SAPBEXHLevel2X 2" xfId="262"/>
    <cellStyle name="SAPBEXHLevel2X 3" xfId="212"/>
    <cellStyle name="SAPBEXHLevel2X 4" xfId="333"/>
    <cellStyle name="SAPBEXHLevel2X 5" xfId="427"/>
    <cellStyle name="SAPBEXHLevel3" xfId="136"/>
    <cellStyle name="SAPBEXHLevel3 2" xfId="137"/>
    <cellStyle name="SAPBEXHLevel3 2 2" xfId="264"/>
    <cellStyle name="SAPBEXHLevel3 2 3" xfId="214"/>
    <cellStyle name="SAPBEXHLevel3 2 4" xfId="335"/>
    <cellStyle name="SAPBEXHLevel3 2 5" xfId="429"/>
    <cellStyle name="SAPBEXHLevel3 3" xfId="263"/>
    <cellStyle name="SAPBEXHLevel3 4" xfId="213"/>
    <cellStyle name="SAPBEXHLevel3 5" xfId="334"/>
    <cellStyle name="SAPBEXHLevel3 6" xfId="428"/>
    <cellStyle name="SAPBEXHLevel3X" xfId="138"/>
    <cellStyle name="SAPBEXHLevel3X 2" xfId="265"/>
    <cellStyle name="SAPBEXHLevel3X 3" xfId="217"/>
    <cellStyle name="SAPBEXHLevel3X 4" xfId="336"/>
    <cellStyle name="SAPBEXHLevel3X 5" xfId="430"/>
    <cellStyle name="SAPBEXinputData" xfId="139"/>
    <cellStyle name="SAPBEXinputData 2" xfId="526"/>
    <cellStyle name="SAPBEXItemHeader" xfId="140"/>
    <cellStyle name="SAPBEXItemHeader 2" xfId="162"/>
    <cellStyle name="SAPBEXItemHeader 2 2" xfId="285"/>
    <cellStyle name="SAPBEXItemHeader 2 3" xfId="354"/>
    <cellStyle name="SAPBEXItemHeader 2 4" xfId="383"/>
    <cellStyle name="SAPBEXItemHeader 2 5" xfId="444"/>
    <cellStyle name="SAPBEXItemHeader 3" xfId="267"/>
    <cellStyle name="SAPBEXItemHeader 4" xfId="337"/>
    <cellStyle name="SAPBEXItemHeader 5" xfId="339"/>
    <cellStyle name="SAPBEXItemHeader 6" xfId="431"/>
    <cellStyle name="SAPBEXresData" xfId="141"/>
    <cellStyle name="SAPBEXresData 2" xfId="268"/>
    <cellStyle name="SAPBEXresData 3" xfId="361"/>
    <cellStyle name="SAPBEXresData 4" xfId="370"/>
    <cellStyle name="SAPBEXresData 5" xfId="432"/>
    <cellStyle name="SAPBEXresDataEmph" xfId="142"/>
    <cellStyle name="SAPBEXresDataEmph 2" xfId="269"/>
    <cellStyle name="SAPBEXresItem" xfId="143"/>
    <cellStyle name="SAPBEXresItem 2" xfId="270"/>
    <cellStyle name="SAPBEXresItem 3" xfId="340"/>
    <cellStyle name="SAPBEXresItem 4" xfId="372"/>
    <cellStyle name="SAPBEXresItem 5" xfId="433"/>
    <cellStyle name="SAPBEXresItemX" xfId="144"/>
    <cellStyle name="SAPBEXresItemX 2" xfId="271"/>
    <cellStyle name="SAPBEXresItemX 3" xfId="341"/>
    <cellStyle name="SAPBEXresItemX 4" xfId="373"/>
    <cellStyle name="SAPBEXresItemX 5" xfId="434"/>
    <cellStyle name="SAPBEXstdData" xfId="145"/>
    <cellStyle name="SAPBEXstdData 2" xfId="146"/>
    <cellStyle name="SAPBEXstdData 2 2" xfId="273"/>
    <cellStyle name="SAPBEXstdData 2 3" xfId="343"/>
    <cellStyle name="SAPBEXstdData 2 4" xfId="375"/>
    <cellStyle name="SAPBEXstdData 2 5" xfId="436"/>
    <cellStyle name="SAPBEXstdData 3" xfId="165"/>
    <cellStyle name="SAPBEXstdData 3 2" xfId="288"/>
    <cellStyle name="SAPBEXstdData 3 3" xfId="357"/>
    <cellStyle name="SAPBEXstdData 3 4" xfId="395"/>
    <cellStyle name="SAPBEXstdData 3 5" xfId="456"/>
    <cellStyle name="SAPBEXstdData 4" xfId="272"/>
    <cellStyle name="SAPBEXstdData 5" xfId="342"/>
    <cellStyle name="SAPBEXstdData 6" xfId="374"/>
    <cellStyle name="SAPBEXstdData 7" xfId="435"/>
    <cellStyle name="SAPBEXstdDataEmph" xfId="147"/>
    <cellStyle name="SAPBEXstdDataEmph 2" xfId="274"/>
    <cellStyle name="SAPBEXstdDataEmph 3" xfId="344"/>
    <cellStyle name="SAPBEXstdDataEmph 4" xfId="376"/>
    <cellStyle name="SAPBEXstdDataEmph 5" xfId="437"/>
    <cellStyle name="SAPBEXstdItem" xfId="148"/>
    <cellStyle name="SAPBEXstdItem 2" xfId="149"/>
    <cellStyle name="SAPBEXstdItem 2 2" xfId="276"/>
    <cellStyle name="SAPBEXstdItem 2 3" xfId="346"/>
    <cellStyle name="SAPBEXstdItem 2 4" xfId="378"/>
    <cellStyle name="SAPBEXstdItem 2 5" xfId="439"/>
    <cellStyle name="SAPBEXstdItem 3" xfId="150"/>
    <cellStyle name="SAPBEXstdItem 3 2" xfId="277"/>
    <cellStyle name="SAPBEXstdItem 3 3" xfId="347"/>
    <cellStyle name="SAPBEXstdItem 3 4" xfId="379"/>
    <cellStyle name="SAPBEXstdItem 3 5" xfId="440"/>
    <cellStyle name="SAPBEXstdItem 4" xfId="151"/>
    <cellStyle name="SAPBEXstdItem 4 2" xfId="278"/>
    <cellStyle name="SAPBEXstdItem 4 3" xfId="348"/>
    <cellStyle name="SAPBEXstdItem 4 4" xfId="380"/>
    <cellStyle name="SAPBEXstdItem 4 5" xfId="441"/>
    <cellStyle name="SAPBEXstdItem 5" xfId="164"/>
    <cellStyle name="SAPBEXstdItem 5 2" xfId="287"/>
    <cellStyle name="SAPBEXstdItem 5 3" xfId="356"/>
    <cellStyle name="SAPBEXstdItem 5 4" xfId="385"/>
    <cellStyle name="SAPBEXstdItem 5 5" xfId="446"/>
    <cellStyle name="SAPBEXstdItem 6" xfId="275"/>
    <cellStyle name="SAPBEXstdItem 7" xfId="345"/>
    <cellStyle name="SAPBEXstdItem 8" xfId="377"/>
    <cellStyle name="SAPBEXstdItem 9" xfId="438"/>
    <cellStyle name="SAPBEXstdItemX" xfId="152"/>
    <cellStyle name="SAPBEXstdItemX 2" xfId="279"/>
    <cellStyle name="SAPBEXstdItemX 3" xfId="349"/>
    <cellStyle name="SAPBEXstdItemX 4" xfId="393"/>
    <cellStyle name="SAPBEXstdItemX 5" xfId="454"/>
    <cellStyle name="SAPBEXtitle" xfId="153"/>
    <cellStyle name="SAPBEXtitle 2" xfId="280"/>
    <cellStyle name="SAPBEXtitle 3" xfId="350"/>
    <cellStyle name="SAPBEXtitle 4" xfId="381"/>
    <cellStyle name="SAPBEXtitle 5" xfId="442"/>
    <cellStyle name="SAPBEXunassignedItem" xfId="154"/>
    <cellStyle name="SAPBEXunassignedItem 2" xfId="155"/>
    <cellStyle name="SAPBEXunassignedItem 2 2" xfId="527"/>
    <cellStyle name="SAPBEXunassignedItem 3" xfId="528"/>
    <cellStyle name="SAPBEXundefined" xfId="156"/>
    <cellStyle name="SAPBEXundefined 2" xfId="282"/>
    <cellStyle name="SAPBEXundefined 3" xfId="351"/>
    <cellStyle name="SAPBEXundefined 4" xfId="382"/>
    <cellStyle name="SAPBEXundefined 5" xfId="443"/>
    <cellStyle name="Sheet Title" xfId="157"/>
    <cellStyle name="Title 2" xfId="158"/>
    <cellStyle name="Total 2" xfId="159"/>
    <cellStyle name="Total 2 2" xfId="284"/>
    <cellStyle name="Total 2 3" xfId="353"/>
    <cellStyle name="Total 2 4" xfId="396"/>
    <cellStyle name="Total 2 5" xfId="457"/>
    <cellStyle name="Total 3" xfId="529"/>
    <cellStyle name="Warning Text 2" xfId="160"/>
    <cellStyle name="Warning Text 3" xfId="530"/>
  </cellStyles>
  <dxfs count="4">
    <dxf>
      <font>
        <condense val="0"/>
        <extend val="0"/>
        <color indexed="11"/>
      </font>
    </dxf>
    <dxf>
      <font>
        <condense val="0"/>
        <extend val="0"/>
        <color indexed="10"/>
      </font>
    </dxf>
    <dxf>
      <font>
        <condense val="0"/>
        <extend val="0"/>
        <color indexed="11"/>
      </font>
    </dxf>
    <dxf>
      <font>
        <condense val="0"/>
        <extend val="0"/>
        <color indexed="10"/>
      </font>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369093</xdr:colOff>
      <xdr:row>63</xdr:row>
      <xdr:rowOff>107157</xdr:rowOff>
    </xdr:from>
    <xdr:to>
      <xdr:col>2</xdr:col>
      <xdr:colOff>1273969</xdr:colOff>
      <xdr:row>66</xdr:row>
      <xdr:rowOff>83345</xdr:rowOff>
    </xdr:to>
    <xdr:sp macro="" textlink="">
      <xdr:nvSpPr>
        <xdr:cNvPr id="2" name="Left Arrow 1"/>
        <xdr:cNvSpPr/>
      </xdr:nvSpPr>
      <xdr:spPr>
        <a:xfrm>
          <a:off x="4226718" y="11334751"/>
          <a:ext cx="904876" cy="476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228602</xdr:colOff>
      <xdr:row>99</xdr:row>
      <xdr:rowOff>76200</xdr:rowOff>
    </xdr:from>
    <xdr:to>
      <xdr:col>9</xdr:col>
      <xdr:colOff>619125</xdr:colOff>
      <xdr:row>100</xdr:row>
      <xdr:rowOff>123825</xdr:rowOff>
    </xdr:to>
    <xdr:sp macro="" textlink="">
      <xdr:nvSpPr>
        <xdr:cNvPr id="4" name="Down Arrow 3"/>
        <xdr:cNvSpPr/>
      </xdr:nvSpPr>
      <xdr:spPr>
        <a:xfrm>
          <a:off x="9544052" y="18468975"/>
          <a:ext cx="390523"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314325</xdr:colOff>
      <xdr:row>97</xdr:row>
      <xdr:rowOff>47625</xdr:rowOff>
    </xdr:from>
    <xdr:to>
      <xdr:col>9</xdr:col>
      <xdr:colOff>504825</xdr:colOff>
      <xdr:row>97</xdr:row>
      <xdr:rowOff>152400</xdr:rowOff>
    </xdr:to>
    <xdr:sp macro="" textlink="">
      <xdr:nvSpPr>
        <xdr:cNvPr id="5" name="Down Arrow 4"/>
        <xdr:cNvSpPr/>
      </xdr:nvSpPr>
      <xdr:spPr>
        <a:xfrm>
          <a:off x="9629775" y="18116550"/>
          <a:ext cx="190500" cy="1047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60SHARED%20Strategic%20Finance\2012-13%20Budget%20and%20CapitalSpendingPlan\BudgetSubmissionsJuly\Policing%20Plan%20Update%20Appces%202%20-%204%20(29%20July%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e\OPDC\Carry%20Forward%20Requests%2015.16\OPDC%20Budget%20Carry%20Forward%20Requests%202015-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dabasia\Local%20Settings\Temporary%20Internet%20Files\OLK7C\Subjective%20Apportions%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David%20willis\Local%20Settings\Temporary%20Internet%20Files\OLK23\Operations%20Tracker%20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avings Summary"/>
      <sheetName val="Savings"/>
      <sheetName val="Growth"/>
      <sheetName val="Additional Saving proposals"/>
      <sheetName val="Sheet1"/>
    </sheetNames>
    <sheetDataSet>
      <sheetData sheetId="0"/>
      <sheetData sheetId="1"/>
      <sheetData sheetId="2"/>
      <sheetData sheetId="3"/>
      <sheetData sheetId="4"/>
      <sheetData sheetId="5">
        <row r="1">
          <cell r="A1" t="str">
            <v>Inanimates</v>
          </cell>
        </row>
        <row r="2">
          <cell r="A2" t="str">
            <v>Shared Services</v>
          </cell>
        </row>
        <row r="3">
          <cell r="A3" t="str">
            <v>Process Improvement</v>
          </cell>
        </row>
        <row r="4">
          <cell r="A4" t="str">
            <v>Outsourcing/joint venture</v>
          </cell>
        </row>
        <row r="5">
          <cell r="A5" t="str">
            <v>Operational capability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6 CF"/>
      <sheetName val="Sheet1"/>
    </sheetNames>
    <sheetDataSet>
      <sheetData sheetId="0"/>
      <sheetData sheetId="1">
        <row r="1">
          <cell r="A1" t="str">
            <v>OPDC</v>
          </cell>
        </row>
        <row r="2">
          <cell r="A2" t="str">
            <v>External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Moves"/>
      <sheetName val="MTFS Pivot"/>
      <sheetName val="UP Pivot"/>
      <sheetName val="SN Pivot"/>
      <sheetName val="SF Pivot"/>
      <sheetName val="Inc"/>
      <sheetName val="GLA Sched 7"/>
      <sheetName val="Inf"/>
      <sheetName val="MTFS"/>
      <sheetName val="UP"/>
      <sheetName val="SN GLA Cat"/>
      <sheetName val="SN"/>
      <sheetName val="SO"/>
      <sheetName val="SF"/>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C2" t="str">
            <v>Procurement efficiencies</v>
          </cell>
        </row>
        <row r="3">
          <cell r="C3" t="str">
            <v>Cost avoidance</v>
          </cell>
        </row>
        <row r="4">
          <cell r="C4" t="str">
            <v>Establishment efficiencies</v>
          </cell>
        </row>
        <row r="5">
          <cell r="C5" t="str">
            <v>Metropolitan Fire Brigade Act income</v>
          </cell>
        </row>
        <row r="6">
          <cell r="C6" t="str">
            <v>Income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teway A"/>
      <sheetName val="Gateway A Summary"/>
      <sheetName val="Gateway B"/>
      <sheetName val="Gateway B Summary"/>
      <sheetName val="Gateway C"/>
      <sheetName val="Gateway C Summary"/>
      <sheetName val="Gateway D"/>
      <sheetName val="Gateway D Summary"/>
      <sheetName val="Gateway E"/>
      <sheetName val="Gateway E Summary"/>
      <sheetName val="Other Submissions"/>
      <sheetName val="Other Submissions Summary"/>
      <sheetName val="Other PMO Deliverables"/>
      <sheetName val="Other PMO Deliverables Summary"/>
      <sheetName val="IPB, IC and Pre Meet Date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
          <cell r="B3" t="str">
            <v>Yes</v>
          </cell>
          <cell r="C3">
            <v>1</v>
          </cell>
          <cell r="D3" t="str">
            <v>Simon Griffiths</v>
          </cell>
          <cell r="F3" t="str">
            <v>Low</v>
          </cell>
          <cell r="G3" t="str">
            <v>Open</v>
          </cell>
          <cell r="I3">
            <v>0</v>
          </cell>
          <cell r="J3" t="str">
            <v>Approved</v>
          </cell>
          <cell r="L3" t="str">
            <v>C&amp;M - Government Relations</v>
          </cell>
          <cell r="O3" t="str">
            <v>Pass</v>
          </cell>
        </row>
        <row r="4">
          <cell r="B4" t="str">
            <v>No</v>
          </cell>
          <cell r="C4">
            <v>2</v>
          </cell>
          <cell r="D4" t="str">
            <v>Andrea Grabham</v>
          </cell>
          <cell r="F4" t="str">
            <v>Medium</v>
          </cell>
          <cell r="G4" t="str">
            <v>Closed</v>
          </cell>
          <cell r="I4">
            <v>0.05</v>
          </cell>
          <cell r="J4" t="str">
            <v>Approved, with conditions</v>
          </cell>
          <cell r="L4" t="str">
            <v>C&amp;M - Marketing and Stakeholder Comms</v>
          </cell>
          <cell r="O4" t="str">
            <v>Fail</v>
          </cell>
        </row>
        <row r="5">
          <cell r="C5">
            <v>3</v>
          </cell>
          <cell r="D5" t="str">
            <v>Ioanna Rossi</v>
          </cell>
          <cell r="F5" t="str">
            <v>High</v>
          </cell>
          <cell r="G5" t="str">
            <v>Suspended</v>
          </cell>
          <cell r="I5">
            <v>0.1</v>
          </cell>
          <cell r="J5" t="str">
            <v>Approved, with cctions</v>
          </cell>
          <cell r="L5" t="str">
            <v>C&amp;M - News</v>
          </cell>
        </row>
        <row r="6">
          <cell r="C6">
            <v>4</v>
          </cell>
          <cell r="D6" t="str">
            <v>Olaf Pool</v>
          </cell>
          <cell r="I6">
            <v>0.15</v>
          </cell>
          <cell r="J6" t="str">
            <v>Approved with actions &amp; conditions</v>
          </cell>
          <cell r="L6" t="str">
            <v>C&amp;M - Public Affairs</v>
          </cell>
        </row>
        <row r="7">
          <cell r="C7">
            <v>5</v>
          </cell>
          <cell r="D7" t="str">
            <v>John Mercer</v>
          </cell>
          <cell r="I7">
            <v>0.2</v>
          </cell>
          <cell r="J7" t="str">
            <v>Approved, amendments needed</v>
          </cell>
          <cell r="L7" t="str">
            <v>DDE - Design Strategy and Planning - Design</v>
          </cell>
        </row>
        <row r="8">
          <cell r="C8">
            <v>6</v>
          </cell>
          <cell r="D8" t="str">
            <v>Joseph Uwagba</v>
          </cell>
          <cell r="I8">
            <v>0.25</v>
          </cell>
          <cell r="J8" t="str">
            <v>Recommend</v>
          </cell>
          <cell r="L8" t="str">
            <v>DDE - Design Strategy and Planning - Environment and Sustainable Strategy</v>
          </cell>
        </row>
        <row r="9">
          <cell r="C9">
            <v>7</v>
          </cell>
          <cell r="D9" t="str">
            <v>Ray Anderson</v>
          </cell>
          <cell r="I9">
            <v>0.3</v>
          </cell>
          <cell r="J9" t="str">
            <v>Recommend, with conditions</v>
          </cell>
          <cell r="L9" t="str">
            <v>DDE - Design Strategy and Planning - Planning and Strategy</v>
          </cell>
        </row>
        <row r="10">
          <cell r="C10">
            <v>8</v>
          </cell>
          <cell r="D10" t="str">
            <v>Mike Charlton</v>
          </cell>
          <cell r="I10">
            <v>0.35</v>
          </cell>
          <cell r="J10" t="str">
            <v>Recommended with actions</v>
          </cell>
          <cell r="L10" t="str">
            <v>DDE - Land and Development - Development</v>
          </cell>
        </row>
        <row r="11">
          <cell r="C11">
            <v>9</v>
          </cell>
          <cell r="D11" t="str">
            <v>Mike Reynolds</v>
          </cell>
          <cell r="I11">
            <v>0.4</v>
          </cell>
          <cell r="J11" t="str">
            <v>Recommended with actions &amp; conditions</v>
          </cell>
          <cell r="L11" t="str">
            <v>DDE - Land and Development - Estates Management</v>
          </cell>
        </row>
        <row r="12">
          <cell r="C12">
            <v>10</v>
          </cell>
          <cell r="D12" t="str">
            <v>Richard England</v>
          </cell>
          <cell r="I12">
            <v>0.45</v>
          </cell>
          <cell r="J12" t="str">
            <v>Rejected</v>
          </cell>
          <cell r="L12" t="str">
            <v>DDE - Land and Development - Planning</v>
          </cell>
        </row>
        <row r="13">
          <cell r="C13">
            <v>11</v>
          </cell>
          <cell r="D13" t="str">
            <v>Robert Elvin</v>
          </cell>
          <cell r="I13">
            <v>0.5</v>
          </cell>
          <cell r="J13" t="str">
            <v>Deferred</v>
          </cell>
          <cell r="L13" t="str">
            <v>DDE - Project Delivery - Environmental and Energy P's &amp; P's</v>
          </cell>
        </row>
        <row r="14">
          <cell r="C14">
            <v>12</v>
          </cell>
          <cell r="D14" t="str">
            <v>Robert Silverman</v>
          </cell>
          <cell r="I14">
            <v>0.55000000000000004</v>
          </cell>
          <cell r="J14" t="str">
            <v>For Decision</v>
          </cell>
          <cell r="L14" t="str">
            <v>DDE - Project Delivery - General P's &amp; P's</v>
          </cell>
        </row>
        <row r="15">
          <cell r="C15">
            <v>13</v>
          </cell>
          <cell r="D15" t="str">
            <v>Jerry Smith</v>
          </cell>
          <cell r="I15">
            <v>0.6</v>
          </cell>
          <cell r="J15" t="str">
            <v>For Information Only</v>
          </cell>
          <cell r="L15" t="str">
            <v>DDE - Project Delivery - Systems</v>
          </cell>
        </row>
        <row r="16">
          <cell r="C16">
            <v>14</v>
          </cell>
          <cell r="D16" t="str">
            <v>Andrew Amoah</v>
          </cell>
          <cell r="I16">
            <v>0.65</v>
          </cell>
          <cell r="L16" t="str">
            <v>DDE - Support Services</v>
          </cell>
        </row>
        <row r="17">
          <cell r="C17">
            <v>15</v>
          </cell>
          <cell r="D17" t="str">
            <v>Andrew Paper</v>
          </cell>
          <cell r="I17">
            <v>0.7</v>
          </cell>
          <cell r="L17" t="str">
            <v>JSY - European Programmes - Delivery - ERDF</v>
          </cell>
        </row>
        <row r="18">
          <cell r="C18">
            <v>16</v>
          </cell>
          <cell r="D18" t="str">
            <v>Richard England</v>
          </cell>
          <cell r="I18">
            <v>0.75</v>
          </cell>
          <cell r="L18" t="str">
            <v>JSY - European Programmes - Development - ERDF</v>
          </cell>
        </row>
        <row r="19">
          <cell r="C19">
            <v>17</v>
          </cell>
          <cell r="D19" t="str">
            <v>Tom McGrath</v>
          </cell>
          <cell r="I19">
            <v>0.8</v>
          </cell>
          <cell r="L19" t="str">
            <v>JSY - European Programmes - ESF</v>
          </cell>
        </row>
        <row r="20">
          <cell r="C20">
            <v>18</v>
          </cell>
          <cell r="D20" t="str">
            <v>Adrian Brooks</v>
          </cell>
          <cell r="I20">
            <v>0.85</v>
          </cell>
          <cell r="L20" t="str">
            <v>JSY - European Programmes - Finance - ERDF</v>
          </cell>
        </row>
        <row r="21">
          <cell r="C21">
            <v>19</v>
          </cell>
          <cell r="D21" t="str">
            <v>Adam Hastie</v>
          </cell>
          <cell r="I21">
            <v>0.9</v>
          </cell>
          <cell r="L21" t="str">
            <v>JSY - Business Jobs and International - Business Development</v>
          </cell>
        </row>
        <row r="22">
          <cell r="C22">
            <v>20</v>
          </cell>
          <cell r="D22" t="str">
            <v>Dominic Nesbit</v>
          </cell>
          <cell r="I22">
            <v>0.95</v>
          </cell>
          <cell r="L22" t="str">
            <v>JSY - Business Jobs and International - Business Research</v>
          </cell>
        </row>
        <row r="23">
          <cell r="C23">
            <v>21</v>
          </cell>
          <cell r="I23">
            <v>1</v>
          </cell>
          <cell r="L23" t="str">
            <v>JSY - Business Jobs and International - Global Competitivness</v>
          </cell>
        </row>
        <row r="24">
          <cell r="C24">
            <v>22</v>
          </cell>
          <cell r="L24" t="str">
            <v>JSY - Contracts Management - Global Competitiveness and Business Finance</v>
          </cell>
        </row>
        <row r="25">
          <cell r="C25">
            <v>23</v>
          </cell>
          <cell r="L25" t="str">
            <v>JSY - Contracts Management - Youth and Childcare</v>
          </cell>
        </row>
        <row r="26">
          <cell r="C26">
            <v>24</v>
          </cell>
          <cell r="L26" t="str">
            <v>JSY - Contracts Management - ESF</v>
          </cell>
        </row>
        <row r="27">
          <cell r="C27">
            <v>25</v>
          </cell>
          <cell r="L27" t="str">
            <v>JSY - Contracts Management - Business Link and Business Growth</v>
          </cell>
        </row>
        <row r="28">
          <cell r="C28">
            <v>26</v>
          </cell>
          <cell r="L28" t="str">
            <v>JSY - Contracts Management - Skills</v>
          </cell>
        </row>
        <row r="29">
          <cell r="C29">
            <v>27</v>
          </cell>
          <cell r="L29" t="str">
            <v>JSY - Contracts Management - Quality Risk and Reporting Manager</v>
          </cell>
        </row>
        <row r="30">
          <cell r="C30">
            <v>28</v>
          </cell>
          <cell r="L30" t="str">
            <v>JSY - Equalities and Diversity - Diversity Works in London</v>
          </cell>
        </row>
        <row r="31">
          <cell r="C31">
            <v>29</v>
          </cell>
          <cell r="L31" t="str">
            <v>JSY - Equalities and Diversity - Mainstream</v>
          </cell>
        </row>
        <row r="32">
          <cell r="C32">
            <v>30</v>
          </cell>
          <cell r="L32" t="str">
            <v>JSY - Skills and Youth - Youth and Childcare</v>
          </cell>
        </row>
        <row r="33">
          <cell r="C33">
            <v>31</v>
          </cell>
          <cell r="L33" t="str">
            <v>JSY - Skills and Youth - Labour Market Strategy</v>
          </cell>
        </row>
        <row r="34">
          <cell r="C34">
            <v>32</v>
          </cell>
          <cell r="L34" t="str">
            <v>JSY - Skills and Youth - Skills Development</v>
          </cell>
        </row>
        <row r="35">
          <cell r="C35">
            <v>33</v>
          </cell>
          <cell r="L35" t="str">
            <v>JSY - Skills and Youth</v>
          </cell>
        </row>
        <row r="36">
          <cell r="C36">
            <v>34</v>
          </cell>
          <cell r="L36" t="str">
            <v>JSY - LSEB</v>
          </cell>
        </row>
        <row r="37">
          <cell r="C37">
            <v>35</v>
          </cell>
          <cell r="L37" t="str">
            <v>JSY - Human Resourses and Organisational Development</v>
          </cell>
        </row>
        <row r="38">
          <cell r="C38">
            <v>36</v>
          </cell>
          <cell r="L38" t="str">
            <v>JSY - Skills and Youth - Non Established</v>
          </cell>
        </row>
        <row r="39">
          <cell r="C39">
            <v>37</v>
          </cell>
          <cell r="L39" t="str">
            <v>JSY - Business Jobs and Internalional - Non Established</v>
          </cell>
        </row>
        <row r="40">
          <cell r="C40">
            <v>38</v>
          </cell>
          <cell r="L40" t="str">
            <v>JSY - BBE Executive</v>
          </cell>
        </row>
        <row r="41">
          <cell r="C41">
            <v>39</v>
          </cell>
          <cell r="L41" t="str">
            <v>L&amp;G - Commercial Law</v>
          </cell>
        </row>
        <row r="42">
          <cell r="C42">
            <v>40</v>
          </cell>
          <cell r="L42" t="str">
            <v>L&amp;G - Governance</v>
          </cell>
        </row>
        <row r="43">
          <cell r="C43">
            <v>41</v>
          </cell>
          <cell r="L43" t="str">
            <v>L&amp;G - Projects Planning Property</v>
          </cell>
        </row>
        <row r="44">
          <cell r="C44">
            <v>42</v>
          </cell>
          <cell r="L44" t="str">
            <v>L&amp;G - Public and Corporate Law</v>
          </cell>
        </row>
        <row r="45">
          <cell r="C45">
            <v>43</v>
          </cell>
          <cell r="L45" t="str">
            <v>SRP - Corporate Strategy - Economic Analysis</v>
          </cell>
        </row>
        <row r="46">
          <cell r="C46">
            <v>44</v>
          </cell>
          <cell r="L46" t="str">
            <v>SRP - Corporate Strategy - Partnership Development</v>
          </cell>
        </row>
        <row r="47">
          <cell r="C47">
            <v>45</v>
          </cell>
          <cell r="L47" t="str">
            <v>SRP - Corporate Strategy - Strategy and Business Planning</v>
          </cell>
        </row>
        <row r="48">
          <cell r="C48">
            <v>46</v>
          </cell>
          <cell r="L48" t="str">
            <v>SRP - Finance and Performance - Audit and Assurance</v>
          </cell>
        </row>
        <row r="49">
          <cell r="C49">
            <v>47</v>
          </cell>
          <cell r="L49" t="str">
            <v>SRP - Finance and Performance - Corporate PMO</v>
          </cell>
        </row>
        <row r="50">
          <cell r="C50">
            <v>48</v>
          </cell>
          <cell r="L50" t="str">
            <v>SRP - Finance and Performance - Finance</v>
          </cell>
        </row>
        <row r="51">
          <cell r="C51">
            <v>49</v>
          </cell>
          <cell r="L51" t="str">
            <v>SRP - IMT - Health and Safety</v>
          </cell>
        </row>
        <row r="52">
          <cell r="C52">
            <v>50</v>
          </cell>
          <cell r="L52" t="str">
            <v>SRP - IMT - Delivery</v>
          </cell>
        </row>
        <row r="53">
          <cell r="L53" t="str">
            <v>SRP - IMT - Information Manangement</v>
          </cell>
        </row>
        <row r="54">
          <cell r="L54" t="str">
            <v>SRP - IMT - BIS System Programme</v>
          </cell>
        </row>
        <row r="55">
          <cell r="L55" t="str">
            <v>SRP - IMT - Facilities</v>
          </cell>
        </row>
        <row r="56">
          <cell r="L56" t="str">
            <v>SRP - Procurement</v>
          </cell>
        </row>
        <row r="57">
          <cell r="L57" t="str">
            <v>SRP - Inmrovement Programme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94" workbookViewId="0">
      <selection activeCell="B30" sqref="B30"/>
    </sheetView>
  </sheetViews>
  <sheetFormatPr defaultRowHeight="12.75" x14ac:dyDescent="0.2"/>
  <cols>
    <col min="1" max="1" width="23.42578125" bestFit="1" customWidth="1"/>
    <col min="2" max="2" width="8.140625" bestFit="1" customWidth="1"/>
    <col min="3" max="3" width="8.5703125" bestFit="1" customWidth="1"/>
    <col min="4" max="4" width="7.85546875" bestFit="1" customWidth="1"/>
  </cols>
  <sheetData>
    <row r="1" spans="1:4" x14ac:dyDescent="0.2">
      <c r="A1" s="27"/>
      <c r="B1" s="666" t="s">
        <v>213</v>
      </c>
      <c r="C1" s="666"/>
      <c r="D1" s="666"/>
    </row>
    <row r="2" spans="1:4" ht="29.25" x14ac:dyDescent="0.2">
      <c r="A2" s="29"/>
      <c r="B2" s="30" t="s">
        <v>214</v>
      </c>
      <c r="C2" s="32" t="s">
        <v>215</v>
      </c>
      <c r="D2" s="30" t="s">
        <v>216</v>
      </c>
    </row>
    <row r="3" spans="1:4" x14ac:dyDescent="0.2">
      <c r="A3" s="29"/>
      <c r="B3" s="35" t="s">
        <v>124</v>
      </c>
      <c r="C3" s="35" t="s">
        <v>124</v>
      </c>
      <c r="D3" s="35" t="s">
        <v>124</v>
      </c>
    </row>
    <row r="4" spans="1:4" x14ac:dyDescent="0.2">
      <c r="A4" s="41" t="s">
        <v>125</v>
      </c>
      <c r="B4" s="42">
        <v>238946716</v>
      </c>
      <c r="C4" s="44">
        <v>232548410</v>
      </c>
      <c r="D4" s="42">
        <v>-6398306</v>
      </c>
    </row>
    <row r="5" spans="1:4" x14ac:dyDescent="0.2">
      <c r="A5" s="41" t="s">
        <v>126</v>
      </c>
      <c r="B5" s="42">
        <v>2084277</v>
      </c>
      <c r="C5" s="44">
        <v>2494304</v>
      </c>
      <c r="D5" s="42">
        <v>410027</v>
      </c>
    </row>
    <row r="6" spans="1:4" x14ac:dyDescent="0.2">
      <c r="A6" s="41" t="s">
        <v>127</v>
      </c>
      <c r="B6" s="42">
        <v>501983</v>
      </c>
      <c r="C6" s="44">
        <v>2182136</v>
      </c>
      <c r="D6" s="42">
        <v>1680153</v>
      </c>
    </row>
    <row r="7" spans="1:4" x14ac:dyDescent="0.2">
      <c r="A7" s="41" t="s">
        <v>128</v>
      </c>
      <c r="B7" s="42">
        <v>6308345</v>
      </c>
      <c r="C7" s="44">
        <v>6166215</v>
      </c>
      <c r="D7" s="42">
        <v>-142130</v>
      </c>
    </row>
    <row r="8" spans="1:4" x14ac:dyDescent="0.2">
      <c r="A8" s="41" t="s">
        <v>129</v>
      </c>
      <c r="B8" s="42">
        <v>52916326</v>
      </c>
      <c r="C8" s="44">
        <v>51272187</v>
      </c>
      <c r="D8" s="42">
        <v>-1644139</v>
      </c>
    </row>
    <row r="9" spans="1:4" x14ac:dyDescent="0.2">
      <c r="A9" s="41"/>
      <c r="B9" s="42"/>
      <c r="C9" s="44"/>
      <c r="D9" s="42"/>
    </row>
    <row r="10" spans="1:4" x14ac:dyDescent="0.2">
      <c r="A10" s="46" t="s">
        <v>130</v>
      </c>
      <c r="B10" s="47">
        <v>300757647</v>
      </c>
      <c r="C10" s="47">
        <v>294663252</v>
      </c>
      <c r="D10" s="47">
        <v>-6094395</v>
      </c>
    </row>
    <row r="11" spans="1:4" x14ac:dyDescent="0.2">
      <c r="A11" s="41"/>
      <c r="B11" s="42"/>
      <c r="C11" s="44"/>
      <c r="D11" s="42"/>
    </row>
    <row r="12" spans="1:4" x14ac:dyDescent="0.2">
      <c r="A12" s="41" t="s">
        <v>132</v>
      </c>
      <c r="B12" s="42">
        <v>999000</v>
      </c>
      <c r="C12" s="44">
        <v>1695704</v>
      </c>
      <c r="D12" s="42">
        <v>696704</v>
      </c>
    </row>
    <row r="13" spans="1:4" x14ac:dyDescent="0.2">
      <c r="A13" s="41" t="s">
        <v>133</v>
      </c>
      <c r="B13" s="42">
        <v>4092656</v>
      </c>
      <c r="C13" s="44">
        <v>3745330</v>
      </c>
      <c r="D13" s="42">
        <v>-347326</v>
      </c>
    </row>
    <row r="14" spans="1:4" x14ac:dyDescent="0.2">
      <c r="A14" s="41" t="s">
        <v>134</v>
      </c>
      <c r="B14" s="42">
        <v>432142</v>
      </c>
      <c r="C14" s="44">
        <v>374540</v>
      </c>
      <c r="D14" s="42">
        <v>-57602</v>
      </c>
    </row>
    <row r="15" spans="1:4" x14ac:dyDescent="0.2">
      <c r="A15" s="49" t="s">
        <v>181</v>
      </c>
      <c r="B15" s="44">
        <v>200000</v>
      </c>
      <c r="C15" s="44">
        <v>185084</v>
      </c>
      <c r="D15" s="44">
        <v>-14916</v>
      </c>
    </row>
    <row r="16" spans="1:4" x14ac:dyDescent="0.2">
      <c r="A16" s="41" t="s">
        <v>135</v>
      </c>
      <c r="B16" s="42">
        <v>1164952</v>
      </c>
      <c r="C16" s="44">
        <v>632024</v>
      </c>
      <c r="D16" s="42">
        <v>-532928</v>
      </c>
    </row>
    <row r="17" spans="1:4" x14ac:dyDescent="0.2">
      <c r="A17" s="41" t="s">
        <v>136</v>
      </c>
      <c r="B17" s="42">
        <v>2020800</v>
      </c>
      <c r="C17" s="44">
        <v>1811454</v>
      </c>
      <c r="D17" s="42">
        <v>-209346</v>
      </c>
    </row>
    <row r="18" spans="1:4" x14ac:dyDescent="0.2">
      <c r="A18" s="49" t="s">
        <v>217</v>
      </c>
      <c r="B18" s="44">
        <v>-1212400</v>
      </c>
      <c r="C18" s="44">
        <v>75215</v>
      </c>
      <c r="D18" s="44">
        <v>1287615</v>
      </c>
    </row>
    <row r="19" spans="1:4" x14ac:dyDescent="0.2">
      <c r="A19" s="41" t="s">
        <v>353</v>
      </c>
      <c r="B19" s="42">
        <v>0</v>
      </c>
      <c r="C19" s="44">
        <v>-1302662</v>
      </c>
      <c r="D19" s="42">
        <v>-1302662</v>
      </c>
    </row>
    <row r="20" spans="1:4" x14ac:dyDescent="0.2">
      <c r="A20" s="41"/>
      <c r="B20" s="42"/>
      <c r="C20" s="44"/>
      <c r="D20" s="42"/>
    </row>
    <row r="21" spans="1:4" x14ac:dyDescent="0.2">
      <c r="A21" s="46" t="s">
        <v>137</v>
      </c>
      <c r="B21" s="47">
        <v>7697150</v>
      </c>
      <c r="C21" s="47">
        <v>7216689</v>
      </c>
      <c r="D21" s="47">
        <v>-480461</v>
      </c>
    </row>
    <row r="22" spans="1:4" x14ac:dyDescent="0.2">
      <c r="A22" s="41"/>
      <c r="B22" s="42"/>
      <c r="C22" s="44"/>
      <c r="D22" s="42"/>
    </row>
    <row r="23" spans="1:4" x14ac:dyDescent="0.2">
      <c r="A23" s="41" t="s">
        <v>138</v>
      </c>
      <c r="B23" s="42">
        <v>9020825</v>
      </c>
      <c r="C23" s="44">
        <v>8833683</v>
      </c>
      <c r="D23" s="42">
        <v>-187142</v>
      </c>
    </row>
    <row r="24" spans="1:4" x14ac:dyDescent="0.2">
      <c r="A24" s="41" t="s">
        <v>183</v>
      </c>
      <c r="B24" s="42">
        <v>139500</v>
      </c>
      <c r="C24" s="44">
        <v>149544</v>
      </c>
      <c r="D24" s="42">
        <v>10044</v>
      </c>
    </row>
    <row r="25" spans="1:4" x14ac:dyDescent="0.2">
      <c r="A25" s="41" t="s">
        <v>139</v>
      </c>
      <c r="B25" s="42">
        <v>443800</v>
      </c>
      <c r="C25" s="44">
        <v>405839</v>
      </c>
      <c r="D25" s="42">
        <v>-37961</v>
      </c>
    </row>
    <row r="26" spans="1:4" x14ac:dyDescent="0.2">
      <c r="A26" s="41" t="s">
        <v>140</v>
      </c>
      <c r="B26" s="42">
        <v>2722266</v>
      </c>
      <c r="C26" s="44">
        <v>2544824</v>
      </c>
      <c r="D26" s="42">
        <v>-177442</v>
      </c>
    </row>
    <row r="27" spans="1:4" x14ac:dyDescent="0.2">
      <c r="A27" s="41" t="s">
        <v>141</v>
      </c>
      <c r="B27" s="42">
        <v>3748000</v>
      </c>
      <c r="C27" s="44">
        <v>507633</v>
      </c>
      <c r="D27" s="42">
        <v>-3240367</v>
      </c>
    </row>
    <row r="28" spans="1:4" x14ac:dyDescent="0.2">
      <c r="A28" s="41" t="s">
        <v>142</v>
      </c>
      <c r="B28" s="42">
        <v>7398500</v>
      </c>
      <c r="C28" s="44">
        <v>7432056</v>
      </c>
      <c r="D28" s="42">
        <v>33556</v>
      </c>
    </row>
    <row r="29" spans="1:4" x14ac:dyDescent="0.2">
      <c r="A29" s="41" t="s">
        <v>143</v>
      </c>
      <c r="B29" s="42">
        <v>226300</v>
      </c>
      <c r="C29" s="44">
        <v>254251</v>
      </c>
      <c r="D29" s="42">
        <v>27951</v>
      </c>
    </row>
    <row r="30" spans="1:4" x14ac:dyDescent="0.2">
      <c r="A30" s="49" t="s">
        <v>144</v>
      </c>
      <c r="B30" s="44">
        <v>359300</v>
      </c>
      <c r="C30" s="44">
        <v>340901</v>
      </c>
      <c r="D30" s="44">
        <v>-18399</v>
      </c>
    </row>
    <row r="31" spans="1:4" x14ac:dyDescent="0.2">
      <c r="A31" s="41" t="s">
        <v>145</v>
      </c>
      <c r="B31" s="42">
        <v>514000</v>
      </c>
      <c r="C31" s="44">
        <v>413329</v>
      </c>
      <c r="D31" s="42">
        <v>-100671</v>
      </c>
    </row>
    <row r="32" spans="1:4" x14ac:dyDescent="0.2">
      <c r="A32" s="41" t="s">
        <v>146</v>
      </c>
      <c r="B32" s="42">
        <v>1423363</v>
      </c>
      <c r="C32" s="44">
        <v>1307400</v>
      </c>
      <c r="D32" s="42">
        <v>-115963</v>
      </c>
    </row>
    <row r="33" spans="1:4" x14ac:dyDescent="0.2">
      <c r="A33" s="41"/>
      <c r="B33" s="42"/>
      <c r="C33" s="44"/>
      <c r="D33" s="42"/>
    </row>
    <row r="34" spans="1:4" x14ac:dyDescent="0.2">
      <c r="A34" s="46" t="s">
        <v>147</v>
      </c>
      <c r="B34" s="47">
        <v>25995854</v>
      </c>
      <c r="C34" s="47">
        <v>22189460</v>
      </c>
      <c r="D34" s="47">
        <v>-3806394</v>
      </c>
    </row>
    <row r="35" spans="1:4" x14ac:dyDescent="0.2">
      <c r="A35" s="41"/>
      <c r="B35" s="42"/>
      <c r="C35" s="44"/>
      <c r="D35" s="42"/>
    </row>
    <row r="36" spans="1:4" x14ac:dyDescent="0.2">
      <c r="A36" s="41" t="s">
        <v>148</v>
      </c>
      <c r="B36" s="42">
        <v>2836223</v>
      </c>
      <c r="C36" s="44">
        <v>2661568</v>
      </c>
      <c r="D36" s="42">
        <v>-174655</v>
      </c>
    </row>
    <row r="37" spans="1:4" x14ac:dyDescent="0.2">
      <c r="A37" s="41" t="s">
        <v>149</v>
      </c>
      <c r="B37" s="42">
        <v>17267570</v>
      </c>
      <c r="C37" s="44">
        <v>16354110</v>
      </c>
      <c r="D37" s="42">
        <v>-913460</v>
      </c>
    </row>
    <row r="38" spans="1:4" x14ac:dyDescent="0.2">
      <c r="A38" s="41" t="s">
        <v>150</v>
      </c>
      <c r="B38" s="42">
        <v>1057597</v>
      </c>
      <c r="C38" s="44">
        <v>1226056</v>
      </c>
      <c r="D38" s="42">
        <v>168459</v>
      </c>
    </row>
    <row r="39" spans="1:4" x14ac:dyDescent="0.2">
      <c r="A39" s="41" t="s">
        <v>152</v>
      </c>
      <c r="B39" s="42">
        <v>2345708</v>
      </c>
      <c r="C39" s="44">
        <v>2024612</v>
      </c>
      <c r="D39" s="42">
        <v>-321096</v>
      </c>
    </row>
    <row r="40" spans="1:4" x14ac:dyDescent="0.2">
      <c r="A40" s="41"/>
      <c r="B40" s="42"/>
      <c r="C40" s="44"/>
      <c r="D40" s="42"/>
    </row>
    <row r="41" spans="1:4" x14ac:dyDescent="0.2">
      <c r="A41" s="46" t="s">
        <v>153</v>
      </c>
      <c r="B41" s="47">
        <v>23507098</v>
      </c>
      <c r="C41" s="47">
        <v>22266346</v>
      </c>
      <c r="D41" s="47">
        <v>-1240752</v>
      </c>
    </row>
    <row r="42" spans="1:4" x14ac:dyDescent="0.2">
      <c r="A42" s="41"/>
      <c r="B42" s="42"/>
      <c r="C42" s="44"/>
      <c r="D42" s="42"/>
    </row>
    <row r="43" spans="1:4" x14ac:dyDescent="0.2">
      <c r="A43" s="41" t="s">
        <v>154</v>
      </c>
      <c r="B43" s="42">
        <v>677900</v>
      </c>
      <c r="C43" s="44">
        <v>1180036</v>
      </c>
      <c r="D43" s="42">
        <v>502136</v>
      </c>
    </row>
    <row r="44" spans="1:4" x14ac:dyDescent="0.2">
      <c r="A44" s="41" t="s">
        <v>155</v>
      </c>
      <c r="B44" s="42">
        <v>1691740</v>
      </c>
      <c r="C44" s="44">
        <v>1582776</v>
      </c>
      <c r="D44" s="42">
        <v>-108964</v>
      </c>
    </row>
    <row r="45" spans="1:4" x14ac:dyDescent="0.2">
      <c r="A45" s="41" t="s">
        <v>156</v>
      </c>
      <c r="B45" s="42">
        <v>790000</v>
      </c>
      <c r="C45" s="44">
        <v>693362</v>
      </c>
      <c r="D45" s="42">
        <v>-96638</v>
      </c>
    </row>
    <row r="46" spans="1:4" x14ac:dyDescent="0.2">
      <c r="A46" s="41" t="s">
        <v>157</v>
      </c>
      <c r="B46" s="42">
        <v>1052121</v>
      </c>
      <c r="C46" s="44">
        <v>898157</v>
      </c>
      <c r="D46" s="42">
        <v>-153964</v>
      </c>
    </row>
    <row r="47" spans="1:4" x14ac:dyDescent="0.2">
      <c r="A47" s="41" t="s">
        <v>159</v>
      </c>
      <c r="B47" s="42">
        <v>177200</v>
      </c>
      <c r="C47" s="44">
        <v>172732</v>
      </c>
      <c r="D47" s="42">
        <v>-4468</v>
      </c>
    </row>
    <row r="48" spans="1:4" x14ac:dyDescent="0.2">
      <c r="A48" s="41" t="s">
        <v>160</v>
      </c>
      <c r="B48" s="42">
        <v>3459675</v>
      </c>
      <c r="C48" s="44">
        <v>3271773</v>
      </c>
      <c r="D48" s="42">
        <v>-187902</v>
      </c>
    </row>
    <row r="49" spans="1:4" x14ac:dyDescent="0.2">
      <c r="A49" s="49" t="s">
        <v>161</v>
      </c>
      <c r="B49" s="44">
        <v>896234</v>
      </c>
      <c r="C49" s="44">
        <v>785946</v>
      </c>
      <c r="D49" s="44">
        <v>-110288</v>
      </c>
    </row>
    <row r="50" spans="1:4" x14ac:dyDescent="0.2">
      <c r="A50" s="41" t="s">
        <v>162</v>
      </c>
      <c r="B50" s="42">
        <v>4893162</v>
      </c>
      <c r="C50" s="44">
        <v>6886148</v>
      </c>
      <c r="D50" s="42">
        <v>1992986</v>
      </c>
    </row>
    <row r="51" spans="1:4" x14ac:dyDescent="0.2">
      <c r="A51" s="41" t="s">
        <v>163</v>
      </c>
      <c r="B51" s="42">
        <v>170200</v>
      </c>
      <c r="C51" s="44">
        <v>147894</v>
      </c>
      <c r="D51" s="42">
        <v>-22306</v>
      </c>
    </row>
    <row r="52" spans="1:4" x14ac:dyDescent="0.2">
      <c r="A52" s="41" t="s">
        <v>164</v>
      </c>
      <c r="B52" s="42">
        <v>3330394</v>
      </c>
      <c r="C52" s="44">
        <v>3244127</v>
      </c>
      <c r="D52" s="42">
        <v>-86267</v>
      </c>
    </row>
    <row r="53" spans="1:4" x14ac:dyDescent="0.2">
      <c r="A53" s="41" t="s">
        <v>166</v>
      </c>
      <c r="B53" s="42">
        <v>1017046</v>
      </c>
      <c r="C53" s="44">
        <v>787567</v>
      </c>
      <c r="D53" s="42">
        <v>-229479</v>
      </c>
    </row>
    <row r="54" spans="1:4" x14ac:dyDescent="0.2">
      <c r="A54" s="41" t="s">
        <v>167</v>
      </c>
      <c r="B54" s="42">
        <v>156682</v>
      </c>
      <c r="C54" s="44">
        <v>166306</v>
      </c>
      <c r="D54" s="42">
        <v>9624</v>
      </c>
    </row>
    <row r="55" spans="1:4" x14ac:dyDescent="0.2">
      <c r="A55" s="41" t="s">
        <v>188</v>
      </c>
      <c r="B55" s="42">
        <v>190000</v>
      </c>
      <c r="C55" s="44">
        <v>166826</v>
      </c>
      <c r="D55" s="42">
        <v>-23174</v>
      </c>
    </row>
    <row r="56" spans="1:4" x14ac:dyDescent="0.2">
      <c r="A56" s="41" t="s">
        <v>168</v>
      </c>
      <c r="B56" s="42">
        <v>177864</v>
      </c>
      <c r="C56" s="44">
        <v>200370</v>
      </c>
      <c r="D56" s="42">
        <v>22506</v>
      </c>
    </row>
    <row r="57" spans="1:4" x14ac:dyDescent="0.2">
      <c r="A57" s="41" t="s">
        <v>169</v>
      </c>
      <c r="B57" s="42">
        <v>467725</v>
      </c>
      <c r="C57" s="44">
        <v>332011</v>
      </c>
      <c r="D57" s="42">
        <v>-135714</v>
      </c>
    </row>
    <row r="58" spans="1:4" x14ac:dyDescent="0.2">
      <c r="A58" s="41"/>
      <c r="B58" s="42"/>
      <c r="C58" s="44"/>
      <c r="D58" s="42"/>
    </row>
    <row r="59" spans="1:4" x14ac:dyDescent="0.2">
      <c r="A59" s="46" t="s">
        <v>170</v>
      </c>
      <c r="B59" s="47">
        <v>19147943</v>
      </c>
      <c r="C59" s="47">
        <v>20516031</v>
      </c>
      <c r="D59" s="47">
        <v>1368088</v>
      </c>
    </row>
    <row r="60" spans="1:4" x14ac:dyDescent="0.2">
      <c r="A60" s="41"/>
      <c r="B60" s="42"/>
      <c r="C60" s="44"/>
      <c r="D60" s="42"/>
    </row>
    <row r="61" spans="1:4" x14ac:dyDescent="0.2">
      <c r="A61" s="41" t="s">
        <v>189</v>
      </c>
      <c r="B61" s="42">
        <v>261700</v>
      </c>
      <c r="C61" s="44">
        <v>272132</v>
      </c>
      <c r="D61" s="42">
        <v>10432</v>
      </c>
    </row>
    <row r="62" spans="1:4" x14ac:dyDescent="0.2">
      <c r="A62" s="41" t="s">
        <v>171</v>
      </c>
      <c r="B62" s="42">
        <v>176600</v>
      </c>
      <c r="C62" s="44">
        <v>166068</v>
      </c>
      <c r="D62" s="42">
        <v>-10532</v>
      </c>
    </row>
    <row r="63" spans="1:4" x14ac:dyDescent="0.2">
      <c r="A63" s="41"/>
      <c r="B63" s="42"/>
      <c r="C63" s="44"/>
      <c r="D63" s="42"/>
    </row>
    <row r="64" spans="1:4" x14ac:dyDescent="0.2">
      <c r="A64" s="46" t="s">
        <v>172</v>
      </c>
      <c r="B64" s="47">
        <v>438300</v>
      </c>
      <c r="C64" s="47">
        <v>438200</v>
      </c>
      <c r="D64" s="47">
        <v>-100</v>
      </c>
    </row>
    <row r="65" spans="1:4" x14ac:dyDescent="0.2">
      <c r="A65" s="41"/>
      <c r="B65" s="42"/>
      <c r="C65" s="44"/>
      <c r="D65" s="42"/>
    </row>
    <row r="66" spans="1:4" x14ac:dyDescent="0.2">
      <c r="A66" s="49" t="s">
        <v>173</v>
      </c>
      <c r="B66" s="42">
        <v>5975000</v>
      </c>
      <c r="C66" s="44">
        <v>5628521</v>
      </c>
      <c r="D66" s="42">
        <v>-346479</v>
      </c>
    </row>
    <row r="67" spans="1:4" x14ac:dyDescent="0.2">
      <c r="A67" s="49" t="s">
        <v>191</v>
      </c>
      <c r="B67" s="42">
        <v>4870000</v>
      </c>
      <c r="C67" s="44">
        <v>4961800</v>
      </c>
      <c r="D67" s="42">
        <v>91800</v>
      </c>
    </row>
    <row r="68" spans="1:4" x14ac:dyDescent="0.2">
      <c r="A68" s="49"/>
      <c r="B68" s="42"/>
      <c r="C68" s="44"/>
      <c r="D68" s="42"/>
    </row>
    <row r="69" spans="1:4" x14ac:dyDescent="0.2">
      <c r="A69" s="46" t="s">
        <v>174</v>
      </c>
      <c r="B69" s="47">
        <v>10845000</v>
      </c>
      <c r="C69" s="47">
        <v>10590321</v>
      </c>
      <c r="D69" s="47">
        <v>-254679</v>
      </c>
    </row>
    <row r="70" spans="1:4" x14ac:dyDescent="0.2">
      <c r="A70" s="41"/>
      <c r="B70" s="42"/>
      <c r="C70" s="44"/>
      <c r="D70" s="42"/>
    </row>
    <row r="71" spans="1:4" x14ac:dyDescent="0.2">
      <c r="A71" s="41" t="s">
        <v>175</v>
      </c>
      <c r="B71" s="42">
        <v>-7724857</v>
      </c>
      <c r="C71" s="44">
        <v>-6805833</v>
      </c>
      <c r="D71" s="42">
        <v>919024</v>
      </c>
    </row>
    <row r="72" spans="1:4" x14ac:dyDescent="0.2">
      <c r="A72" s="41" t="s">
        <v>176</v>
      </c>
      <c r="B72" s="42">
        <v>-14820000</v>
      </c>
      <c r="C72" s="44">
        <v>-16139197</v>
      </c>
      <c r="D72" s="42">
        <v>-1319197</v>
      </c>
    </row>
    <row r="73" spans="1:4" x14ac:dyDescent="0.2">
      <c r="A73" s="41" t="s">
        <v>177</v>
      </c>
      <c r="B73" s="42">
        <v>-4674200</v>
      </c>
      <c r="C73" s="44">
        <v>-6388868</v>
      </c>
      <c r="D73" s="42">
        <v>-1714668</v>
      </c>
    </row>
    <row r="74" spans="1:4" x14ac:dyDescent="0.2">
      <c r="A74" s="41" t="s">
        <v>178</v>
      </c>
      <c r="B74" s="42">
        <v>-1350000</v>
      </c>
      <c r="C74" s="44">
        <v>-346913</v>
      </c>
      <c r="D74" s="42">
        <v>1003087</v>
      </c>
    </row>
    <row r="75" spans="1:4" x14ac:dyDescent="0.2">
      <c r="A75" s="41" t="s">
        <v>192</v>
      </c>
      <c r="B75" s="42">
        <v>0</v>
      </c>
      <c r="C75" s="44">
        <v>157491</v>
      </c>
      <c r="D75" s="42">
        <v>157491</v>
      </c>
    </row>
    <row r="76" spans="1:4" x14ac:dyDescent="0.2">
      <c r="A76" s="41"/>
      <c r="B76" s="42"/>
      <c r="C76" s="44"/>
      <c r="D76" s="42"/>
    </row>
    <row r="77" spans="1:4" x14ac:dyDescent="0.2">
      <c r="A77" s="46" t="s">
        <v>179</v>
      </c>
      <c r="B77" s="47">
        <v>-28569057</v>
      </c>
      <c r="C77" s="47">
        <v>-29523320</v>
      </c>
      <c r="D77" s="47">
        <v>-954263</v>
      </c>
    </row>
    <row r="78" spans="1:4" x14ac:dyDescent="0.2">
      <c r="A78" s="41"/>
      <c r="B78" s="42">
        <v>211976004</v>
      </c>
      <c r="C78" s="44">
        <v>211976004</v>
      </c>
      <c r="D78" s="42">
        <v>-4501668</v>
      </c>
    </row>
    <row r="79" spans="1:4" x14ac:dyDescent="0.2">
      <c r="A79" s="41"/>
      <c r="B79" s="42"/>
      <c r="C79" s="44"/>
      <c r="D79" s="42"/>
    </row>
    <row r="80" spans="1:4" x14ac:dyDescent="0.2">
      <c r="A80" s="41" t="s">
        <v>180</v>
      </c>
      <c r="B80" s="42">
        <v>10194067</v>
      </c>
      <c r="C80" s="44">
        <v>10188692</v>
      </c>
      <c r="D80" s="42">
        <v>-5375</v>
      </c>
    </row>
    <row r="81" spans="1:4" x14ac:dyDescent="0.2">
      <c r="A81" s="49" t="s">
        <v>131</v>
      </c>
      <c r="B81" s="44">
        <v>990000</v>
      </c>
      <c r="C81" s="44">
        <v>989022</v>
      </c>
      <c r="D81" s="44">
        <v>-978</v>
      </c>
    </row>
    <row r="82" spans="1:4" x14ac:dyDescent="0.2">
      <c r="A82" s="49" t="s">
        <v>182</v>
      </c>
      <c r="B82" s="44">
        <v>0</v>
      </c>
      <c r="C82" s="44">
        <v>0</v>
      </c>
      <c r="D82" s="44">
        <v>0</v>
      </c>
    </row>
    <row r="83" spans="1:4" x14ac:dyDescent="0.2">
      <c r="A83" s="49" t="s">
        <v>184</v>
      </c>
      <c r="B83" s="44">
        <v>2900600</v>
      </c>
      <c r="C83" s="44">
        <v>2884897</v>
      </c>
      <c r="D83" s="44">
        <v>-15703</v>
      </c>
    </row>
    <row r="84" spans="1:4" x14ac:dyDescent="0.2">
      <c r="A84" s="49" t="s">
        <v>185</v>
      </c>
      <c r="B84" s="44">
        <v>0</v>
      </c>
      <c r="C84" s="44">
        <v>0</v>
      </c>
      <c r="D84" s="44">
        <v>0</v>
      </c>
    </row>
    <row r="85" spans="1:4" x14ac:dyDescent="0.2">
      <c r="A85" s="49" t="s">
        <v>186</v>
      </c>
      <c r="B85" s="44">
        <v>0</v>
      </c>
      <c r="C85" s="44">
        <v>0</v>
      </c>
      <c r="D85" s="44">
        <v>0</v>
      </c>
    </row>
    <row r="86" spans="1:4" x14ac:dyDescent="0.2">
      <c r="A86" s="49" t="s">
        <v>151</v>
      </c>
      <c r="B86" s="44">
        <v>1538650</v>
      </c>
      <c r="C86" s="44">
        <v>1543457</v>
      </c>
      <c r="D86" s="44">
        <v>4807</v>
      </c>
    </row>
    <row r="87" spans="1:4" x14ac:dyDescent="0.2">
      <c r="A87" s="49" t="s">
        <v>187</v>
      </c>
      <c r="B87" s="44">
        <v>0</v>
      </c>
      <c r="C87" s="44">
        <v>0</v>
      </c>
      <c r="D87" s="44">
        <v>0</v>
      </c>
    </row>
    <row r="88" spans="1:4" x14ac:dyDescent="0.2">
      <c r="A88" s="49" t="s">
        <v>158</v>
      </c>
      <c r="B88" s="44">
        <v>138897</v>
      </c>
      <c r="C88" s="44">
        <v>137883</v>
      </c>
      <c r="D88" s="44">
        <v>-1014</v>
      </c>
    </row>
    <row r="89" spans="1:4" x14ac:dyDescent="0.2">
      <c r="A89" s="41" t="s">
        <v>165</v>
      </c>
      <c r="B89" s="42">
        <v>4548320</v>
      </c>
      <c r="C89" s="44">
        <v>4555413</v>
      </c>
      <c r="D89" s="42">
        <v>7093</v>
      </c>
    </row>
    <row r="90" spans="1:4" x14ac:dyDescent="0.2">
      <c r="A90" s="41" t="s">
        <v>190</v>
      </c>
      <c r="B90" s="42">
        <v>77600</v>
      </c>
      <c r="C90" s="44">
        <v>78020</v>
      </c>
      <c r="D90" s="42">
        <v>420</v>
      </c>
    </row>
    <row r="91" spans="1:4" x14ac:dyDescent="0.2">
      <c r="A91" s="41"/>
      <c r="B91" s="42"/>
      <c r="C91" s="44"/>
      <c r="D91" s="42"/>
    </row>
    <row r="92" spans="1:4" x14ac:dyDescent="0.2">
      <c r="A92" s="41" t="s">
        <v>193</v>
      </c>
      <c r="B92" s="42">
        <v>59262000</v>
      </c>
      <c r="C92" s="44">
        <v>58072483</v>
      </c>
      <c r="D92" s="42">
        <v>-1189517</v>
      </c>
    </row>
    <row r="93" spans="1:4" x14ac:dyDescent="0.2">
      <c r="A93" s="41"/>
      <c r="B93" s="42"/>
      <c r="C93" s="44"/>
      <c r="D93" s="42"/>
    </row>
    <row r="94" spans="1:4" x14ac:dyDescent="0.2">
      <c r="A94" s="41" t="s">
        <v>195</v>
      </c>
      <c r="B94" s="42">
        <v>5692477</v>
      </c>
      <c r="C94" s="44">
        <v>0</v>
      </c>
      <c r="D94" s="42">
        <v>-5692477</v>
      </c>
    </row>
    <row r="95" spans="1:4" x14ac:dyDescent="0.2">
      <c r="A95" s="41"/>
      <c r="B95" s="42"/>
      <c r="C95" s="44"/>
      <c r="D95" s="42"/>
    </row>
    <row r="96" spans="1:4" x14ac:dyDescent="0.2">
      <c r="A96" s="41" t="s">
        <v>196</v>
      </c>
      <c r="B96" s="42">
        <v>-14386332</v>
      </c>
      <c r="C96" s="44">
        <v>-14386332</v>
      </c>
      <c r="D96" s="42">
        <v>0</v>
      </c>
    </row>
    <row r="97" spans="1:4" x14ac:dyDescent="0.2">
      <c r="A97" s="41"/>
      <c r="B97" s="42"/>
      <c r="C97" s="44"/>
      <c r="D97" s="42"/>
    </row>
    <row r="98" spans="1:4" x14ac:dyDescent="0.2">
      <c r="A98" s="41" t="s">
        <v>197</v>
      </c>
      <c r="B98" s="42">
        <v>-4382147</v>
      </c>
      <c r="C98" s="44">
        <v>-4382147</v>
      </c>
      <c r="D98" s="42">
        <v>0</v>
      </c>
    </row>
    <row r="99" spans="1:4" x14ac:dyDescent="0.2">
      <c r="A99" s="41"/>
      <c r="B99" s="42"/>
      <c r="C99" s="44"/>
      <c r="D99" s="42"/>
    </row>
    <row r="100" spans="1:4" x14ac:dyDescent="0.2">
      <c r="A100" s="46" t="s">
        <v>198</v>
      </c>
      <c r="B100" s="47">
        <v>416200000</v>
      </c>
      <c r="C100" s="47">
        <v>397849675</v>
      </c>
      <c r="D100" s="47">
        <v>-18350325</v>
      </c>
    </row>
  </sheetData>
  <mergeCells count="1">
    <mergeCell ref="B1:D1"/>
  </mergeCells>
  <phoneticPr fontId="2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42"/>
  <sheetViews>
    <sheetView topLeftCell="A85" zoomScaleNormal="100" zoomScaleSheetLayoutView="85" workbookViewId="0">
      <selection activeCell="G82" sqref="G82"/>
    </sheetView>
  </sheetViews>
  <sheetFormatPr defaultRowHeight="12.75" x14ac:dyDescent="0.2"/>
  <cols>
    <col min="1" max="1" width="35.7109375" style="219" customWidth="1"/>
    <col min="2" max="2" width="17" style="219" customWidth="1"/>
    <col min="3" max="3" width="15.85546875" style="219" customWidth="1"/>
    <col min="4" max="4" width="15" style="219" customWidth="1"/>
    <col min="5" max="5" width="13.140625" style="219" customWidth="1"/>
    <col min="6" max="6" width="14.42578125" style="219" customWidth="1"/>
    <col min="7" max="7" width="13.7109375" style="219" customWidth="1"/>
    <col min="8" max="8" width="8" style="219" customWidth="1"/>
    <col min="9" max="9" width="6.85546875" style="219" customWidth="1"/>
    <col min="10" max="10" width="14.7109375" style="219" customWidth="1"/>
    <col min="11" max="11" width="16" style="219" customWidth="1"/>
    <col min="12" max="12" width="16.28515625" style="219" customWidth="1"/>
    <col min="13" max="13" width="15.85546875" style="219" customWidth="1"/>
    <col min="14" max="14" width="13.5703125" style="219" customWidth="1"/>
    <col min="15" max="15" width="13.140625" style="219" customWidth="1"/>
    <col min="16" max="21" width="13.5703125" style="219" customWidth="1"/>
    <col min="22" max="16384" width="9.140625" style="219"/>
  </cols>
  <sheetData>
    <row r="1" spans="1:17" ht="15.75" x14ac:dyDescent="0.25">
      <c r="A1" s="296" t="s">
        <v>397</v>
      </c>
    </row>
    <row r="2" spans="1:17" x14ac:dyDescent="0.2">
      <c r="K2" s="250"/>
      <c r="L2" s="250"/>
      <c r="M2" s="250"/>
    </row>
    <row r="3" spans="1:17" ht="12.75" customHeight="1" x14ac:dyDescent="0.2">
      <c r="K3" s="703" t="s">
        <v>345</v>
      </c>
      <c r="L3" s="703"/>
      <c r="M3" s="703"/>
      <c r="N3" s="703"/>
    </row>
    <row r="4" spans="1:17" ht="12.75" customHeight="1" x14ac:dyDescent="0.2">
      <c r="A4" s="22" t="s">
        <v>398</v>
      </c>
      <c r="K4" s="707" t="s">
        <v>350</v>
      </c>
      <c r="L4" s="707"/>
      <c r="M4" s="707"/>
      <c r="N4" s="707"/>
    </row>
    <row r="5" spans="1:17" x14ac:dyDescent="0.2">
      <c r="A5" s="10" t="s">
        <v>391</v>
      </c>
    </row>
    <row r="6" spans="1:17" x14ac:dyDescent="0.2">
      <c r="A6" s="193"/>
      <c r="D6" s="297"/>
    </row>
    <row r="7" spans="1:17" ht="39" customHeight="1" x14ac:dyDescent="0.2">
      <c r="A7" s="705" t="s">
        <v>77</v>
      </c>
      <c r="B7" s="277" t="s">
        <v>100</v>
      </c>
      <c r="C7" s="278" t="s">
        <v>412</v>
      </c>
      <c r="D7" s="279" t="s">
        <v>311</v>
      </c>
      <c r="E7" s="280" t="s">
        <v>106</v>
      </c>
      <c r="F7" s="708" t="s">
        <v>413</v>
      </c>
      <c r="G7" s="709"/>
      <c r="H7" s="709"/>
      <c r="I7" s="710"/>
      <c r="J7" s="700" t="s">
        <v>414</v>
      </c>
      <c r="K7" s="701"/>
      <c r="L7" s="701"/>
      <c r="M7" s="702"/>
      <c r="N7" s="697" t="s">
        <v>415</v>
      </c>
      <c r="O7" s="698"/>
      <c r="P7" s="698"/>
      <c r="Q7" s="699"/>
    </row>
    <row r="8" spans="1:17" ht="25.5" x14ac:dyDescent="0.2">
      <c r="A8" s="706"/>
      <c r="B8" s="281" t="s">
        <v>315</v>
      </c>
      <c r="C8" s="282" t="s">
        <v>346</v>
      </c>
      <c r="D8" s="283" t="s">
        <v>346</v>
      </c>
      <c r="E8" s="284" t="s">
        <v>346</v>
      </c>
      <c r="F8" s="282" t="s">
        <v>359</v>
      </c>
      <c r="G8" s="285" t="s">
        <v>361</v>
      </c>
      <c r="H8" s="229" t="s">
        <v>416</v>
      </c>
      <c r="I8" s="369" t="s">
        <v>417</v>
      </c>
      <c r="J8" s="286" t="s">
        <v>359</v>
      </c>
      <c r="K8" s="283" t="s">
        <v>361</v>
      </c>
      <c r="L8" s="283" t="s">
        <v>418</v>
      </c>
      <c r="M8" s="284" t="s">
        <v>419</v>
      </c>
      <c r="N8" s="282" t="s">
        <v>359</v>
      </c>
      <c r="O8" s="285" t="s">
        <v>361</v>
      </c>
      <c r="P8" s="285" t="s">
        <v>418</v>
      </c>
      <c r="Q8" s="287" t="s">
        <v>419</v>
      </c>
    </row>
    <row r="9" spans="1:17" x14ac:dyDescent="0.2">
      <c r="A9" s="706"/>
      <c r="B9" s="288" t="s">
        <v>73</v>
      </c>
      <c r="C9" s="289" t="s">
        <v>73</v>
      </c>
      <c r="D9" s="290" t="s">
        <v>73</v>
      </c>
      <c r="E9" s="291" t="s">
        <v>73</v>
      </c>
      <c r="F9" s="289" t="s">
        <v>73</v>
      </c>
      <c r="G9" s="292" t="s">
        <v>73</v>
      </c>
      <c r="H9" s="293" t="s">
        <v>73</v>
      </c>
      <c r="I9" s="370"/>
      <c r="J9" s="294" t="s">
        <v>73</v>
      </c>
      <c r="K9" s="290" t="s">
        <v>73</v>
      </c>
      <c r="L9" s="290" t="s">
        <v>73</v>
      </c>
      <c r="M9" s="291" t="s">
        <v>73</v>
      </c>
      <c r="N9" s="289" t="s">
        <v>73</v>
      </c>
      <c r="O9" s="292" t="s">
        <v>73</v>
      </c>
      <c r="P9" s="292" t="s">
        <v>73</v>
      </c>
      <c r="Q9" s="295"/>
    </row>
    <row r="10" spans="1:17" x14ac:dyDescent="0.2">
      <c r="A10" s="337" t="s">
        <v>515</v>
      </c>
      <c r="B10" s="342"/>
      <c r="C10" s="349"/>
      <c r="D10" s="320">
        <v>0.71099999999999997</v>
      </c>
      <c r="E10" s="350">
        <v>0.69159311999999995</v>
      </c>
      <c r="F10" s="349"/>
      <c r="G10" s="321"/>
      <c r="H10" s="371" t="s">
        <v>355</v>
      </c>
      <c r="I10" s="372"/>
      <c r="J10" s="660">
        <v>0.86599999999999999</v>
      </c>
      <c r="K10" s="658">
        <v>0.89500000000000002</v>
      </c>
      <c r="L10" s="658">
        <v>0.92400000000000004</v>
      </c>
      <c r="M10" s="658">
        <v>0.93300000000000005</v>
      </c>
      <c r="N10" s="349"/>
      <c r="O10" s="321"/>
      <c r="P10" s="321"/>
      <c r="Q10" s="322"/>
    </row>
    <row r="11" spans="1:17" x14ac:dyDescent="0.2">
      <c r="A11" s="338" t="s">
        <v>446</v>
      </c>
      <c r="B11" s="343">
        <v>1.1750140000000002</v>
      </c>
      <c r="C11" s="351">
        <v>1.8</v>
      </c>
      <c r="D11" s="230">
        <v>1.92</v>
      </c>
      <c r="E11" s="230">
        <v>2.3080957199999999</v>
      </c>
      <c r="F11" s="351">
        <v>1.2</v>
      </c>
      <c r="G11" s="194">
        <v>1.2</v>
      </c>
      <c r="H11" s="232" t="s">
        <v>355</v>
      </c>
      <c r="I11" s="373"/>
      <c r="J11" s="363">
        <v>1.4870000000000001</v>
      </c>
      <c r="K11" s="230">
        <v>1.627</v>
      </c>
      <c r="L11" s="230">
        <v>1.409</v>
      </c>
      <c r="M11" s="230">
        <v>1.4259999999999999</v>
      </c>
      <c r="N11" s="351"/>
      <c r="O11" s="194"/>
      <c r="P11" s="194"/>
      <c r="Q11" s="323"/>
    </row>
    <row r="12" spans="1:17" x14ac:dyDescent="0.2">
      <c r="A12" s="338" t="s">
        <v>445</v>
      </c>
      <c r="B12" s="343">
        <v>1.238521</v>
      </c>
      <c r="C12" s="351">
        <v>2.9</v>
      </c>
      <c r="D12" s="230"/>
      <c r="E12" s="230"/>
      <c r="F12" s="351">
        <v>3.5</v>
      </c>
      <c r="G12" s="194">
        <v>3.5</v>
      </c>
      <c r="H12" s="232"/>
      <c r="I12" s="373"/>
      <c r="J12" s="363"/>
      <c r="K12" s="230"/>
      <c r="L12" s="230"/>
      <c r="M12" s="230"/>
      <c r="N12" s="351"/>
      <c r="O12" s="194"/>
      <c r="P12" s="194"/>
      <c r="Q12" s="323"/>
    </row>
    <row r="13" spans="1:17" x14ac:dyDescent="0.2">
      <c r="A13" s="338" t="s">
        <v>516</v>
      </c>
      <c r="B13" s="343"/>
      <c r="C13" s="351"/>
      <c r="D13" s="230">
        <v>6.31</v>
      </c>
      <c r="E13" s="230">
        <v>3.6197089500000001</v>
      </c>
      <c r="F13" s="351"/>
      <c r="G13" s="194"/>
      <c r="H13" s="232"/>
      <c r="I13" s="373"/>
      <c r="J13" s="363">
        <v>3.411</v>
      </c>
      <c r="K13" s="230">
        <v>3.1120000000000001</v>
      </c>
      <c r="L13" s="230">
        <v>3.1230000000000002</v>
      </c>
      <c r="M13" s="230">
        <v>3.0339999999999998</v>
      </c>
      <c r="N13" s="351"/>
      <c r="O13" s="194"/>
      <c r="P13" s="194"/>
      <c r="Q13" s="323"/>
    </row>
    <row r="14" spans="1:17" x14ac:dyDescent="0.2">
      <c r="A14" s="338" t="s">
        <v>517</v>
      </c>
      <c r="B14" s="343"/>
      <c r="C14" s="351"/>
      <c r="D14" s="230">
        <v>0.85299999999999998</v>
      </c>
      <c r="E14" s="230">
        <v>0.71128967999999992</v>
      </c>
      <c r="F14" s="351"/>
      <c r="G14" s="194"/>
      <c r="H14" s="232"/>
      <c r="I14" s="373"/>
      <c r="J14" s="363">
        <v>0</v>
      </c>
      <c r="K14" s="230">
        <v>0</v>
      </c>
      <c r="L14" s="230">
        <v>0</v>
      </c>
      <c r="M14" s="230">
        <v>0</v>
      </c>
      <c r="N14" s="351"/>
      <c r="O14" s="194"/>
      <c r="P14" s="194"/>
      <c r="Q14" s="323"/>
    </row>
    <row r="15" spans="1:17" x14ac:dyDescent="0.2">
      <c r="A15" s="339" t="s">
        <v>447</v>
      </c>
      <c r="B15" s="344">
        <v>1.077647</v>
      </c>
      <c r="C15" s="353">
        <v>0.8</v>
      </c>
      <c r="D15" s="324">
        <v>1.956</v>
      </c>
      <c r="E15" s="324">
        <v>1.8913800000000001</v>
      </c>
      <c r="F15" s="353">
        <v>0.9</v>
      </c>
      <c r="G15" s="325">
        <v>0.9</v>
      </c>
      <c r="H15" s="374" t="s">
        <v>355</v>
      </c>
      <c r="I15" s="375"/>
      <c r="J15" s="659">
        <v>1.5518534799999999</v>
      </c>
      <c r="K15" s="657">
        <v>1.5838534799999999</v>
      </c>
      <c r="L15" s="657">
        <v>1.66585348</v>
      </c>
      <c r="M15" s="657">
        <v>1.67785348</v>
      </c>
      <c r="N15" s="353"/>
      <c r="O15" s="325"/>
      <c r="P15" s="325"/>
      <c r="Q15" s="326"/>
    </row>
    <row r="16" spans="1:17" s="10" customFormat="1" x14ac:dyDescent="0.2">
      <c r="A16" s="340" t="s">
        <v>319</v>
      </c>
      <c r="B16" s="345">
        <f t="shared" ref="B16:H16" si="0">SUM(B10:B15)</f>
        <v>3.4911820000000002</v>
      </c>
      <c r="C16" s="354">
        <f t="shared" si="0"/>
        <v>5.5</v>
      </c>
      <c r="D16" s="327">
        <f t="shared" si="0"/>
        <v>11.749999999999998</v>
      </c>
      <c r="E16" s="355">
        <f t="shared" si="0"/>
        <v>9.2220674700000007</v>
      </c>
      <c r="F16" s="354">
        <f t="shared" si="0"/>
        <v>5.6000000000000005</v>
      </c>
      <c r="G16" s="328">
        <f t="shared" si="0"/>
        <v>5.6000000000000005</v>
      </c>
      <c r="H16" s="376">
        <f t="shared" si="0"/>
        <v>0</v>
      </c>
      <c r="I16" s="377" t="s">
        <v>301</v>
      </c>
      <c r="J16" s="365">
        <f>SUM(J10:J15)</f>
        <v>7.3158534800000004</v>
      </c>
      <c r="K16" s="327">
        <f>SUM(K10:K15)</f>
        <v>7.2178534800000005</v>
      </c>
      <c r="L16" s="327">
        <f>SUM(L10:L15)</f>
        <v>7.1218534800000004</v>
      </c>
      <c r="M16" s="355">
        <f>SUM(M10:M15)</f>
        <v>7.0708534800000002</v>
      </c>
      <c r="N16" s="354">
        <f t="shared" ref="N16:Q16" si="1">SUM(N10:N15)</f>
        <v>0</v>
      </c>
      <c r="O16" s="328">
        <f t="shared" si="1"/>
        <v>0</v>
      </c>
      <c r="P16" s="328">
        <f t="shared" si="1"/>
        <v>0</v>
      </c>
      <c r="Q16" s="329">
        <f t="shared" si="1"/>
        <v>0</v>
      </c>
    </row>
    <row r="17" spans="1:18" x14ac:dyDescent="0.2">
      <c r="A17" s="341" t="s">
        <v>448</v>
      </c>
      <c r="B17" s="346">
        <v>-0.23422800000000002</v>
      </c>
      <c r="C17" s="356">
        <v>-0.2</v>
      </c>
      <c r="D17" s="330">
        <v>-0.4</v>
      </c>
      <c r="E17" s="357">
        <v>-0.66189999999999993</v>
      </c>
      <c r="F17" s="356">
        <v>-0.2</v>
      </c>
      <c r="G17" s="331">
        <v>-0.2</v>
      </c>
      <c r="H17" s="378" t="s">
        <v>355</v>
      </c>
      <c r="I17" s="379"/>
      <c r="J17" s="366">
        <v>-0.4</v>
      </c>
      <c r="K17" s="330">
        <v>-0.4</v>
      </c>
      <c r="L17" s="330">
        <v>-0.4</v>
      </c>
      <c r="M17" s="330">
        <v>-0.4</v>
      </c>
      <c r="N17" s="356"/>
      <c r="O17" s="331"/>
      <c r="P17" s="331"/>
      <c r="Q17" s="332"/>
    </row>
    <row r="18" spans="1:18" s="10" customFormat="1" x14ac:dyDescent="0.2">
      <c r="A18" s="340" t="s">
        <v>263</v>
      </c>
      <c r="B18" s="347">
        <f t="shared" ref="B18:Q18" si="2">SUM(B17:B17)</f>
        <v>-0.23422800000000002</v>
      </c>
      <c r="C18" s="358">
        <f t="shared" si="2"/>
        <v>-0.2</v>
      </c>
      <c r="D18" s="312">
        <f t="shared" si="2"/>
        <v>-0.4</v>
      </c>
      <c r="E18" s="359">
        <f t="shared" si="2"/>
        <v>-0.66189999999999993</v>
      </c>
      <c r="F18" s="358">
        <f t="shared" si="2"/>
        <v>-0.2</v>
      </c>
      <c r="G18" s="311">
        <f t="shared" si="2"/>
        <v>-0.2</v>
      </c>
      <c r="H18" s="249">
        <f t="shared" si="2"/>
        <v>0</v>
      </c>
      <c r="I18" s="380">
        <f t="shared" si="2"/>
        <v>0</v>
      </c>
      <c r="J18" s="367">
        <f t="shared" si="2"/>
        <v>-0.4</v>
      </c>
      <c r="K18" s="312">
        <f t="shared" si="2"/>
        <v>-0.4</v>
      </c>
      <c r="L18" s="312">
        <f t="shared" si="2"/>
        <v>-0.4</v>
      </c>
      <c r="M18" s="359">
        <f t="shared" si="2"/>
        <v>-0.4</v>
      </c>
      <c r="N18" s="358">
        <f t="shared" si="2"/>
        <v>0</v>
      </c>
      <c r="O18" s="311">
        <f t="shared" si="2"/>
        <v>0</v>
      </c>
      <c r="P18" s="311">
        <f t="shared" si="2"/>
        <v>0</v>
      </c>
      <c r="Q18" s="333">
        <f t="shared" si="2"/>
        <v>0</v>
      </c>
    </row>
    <row r="19" spans="1:18" x14ac:dyDescent="0.2">
      <c r="A19" s="340" t="s">
        <v>305</v>
      </c>
      <c r="B19" s="347">
        <f t="shared" ref="B19:H19" si="3">+B16+B18</f>
        <v>3.2569540000000003</v>
      </c>
      <c r="C19" s="358">
        <f t="shared" si="3"/>
        <v>5.3</v>
      </c>
      <c r="D19" s="312">
        <f t="shared" si="3"/>
        <v>11.349999999999998</v>
      </c>
      <c r="E19" s="359">
        <f t="shared" si="3"/>
        <v>8.5601674700000014</v>
      </c>
      <c r="F19" s="358">
        <f t="shared" si="3"/>
        <v>5.4</v>
      </c>
      <c r="G19" s="311">
        <f t="shared" si="3"/>
        <v>5.4</v>
      </c>
      <c r="H19" s="249">
        <f t="shared" si="3"/>
        <v>0</v>
      </c>
      <c r="I19" s="380" t="s">
        <v>301</v>
      </c>
      <c r="J19" s="367">
        <f>+J16+J18</f>
        <v>6.91585348</v>
      </c>
      <c r="K19" s="312">
        <f>+K16+K18</f>
        <v>6.8178534800000001</v>
      </c>
      <c r="L19" s="312">
        <f>+L16+L18</f>
        <v>6.72185348</v>
      </c>
      <c r="M19" s="359">
        <f>+M16+M18</f>
        <v>6.6708534799999999</v>
      </c>
      <c r="N19" s="358">
        <f t="shared" ref="N19:Q19" si="4">+N16+N18</f>
        <v>0</v>
      </c>
      <c r="O19" s="311">
        <f t="shared" si="4"/>
        <v>0</v>
      </c>
      <c r="P19" s="311">
        <f t="shared" si="4"/>
        <v>0</v>
      </c>
      <c r="Q19" s="333">
        <f t="shared" si="4"/>
        <v>0</v>
      </c>
      <c r="R19" s="20"/>
    </row>
    <row r="20" spans="1:18" x14ac:dyDescent="0.2">
      <c r="A20" s="341" t="s">
        <v>393</v>
      </c>
      <c r="B20" s="348">
        <v>3.2569540000000003</v>
      </c>
      <c r="C20" s="360">
        <v>5.4</v>
      </c>
      <c r="D20" s="334">
        <v>11.4</v>
      </c>
      <c r="E20" s="361">
        <v>8.5601674700000014</v>
      </c>
      <c r="F20" s="360">
        <v>5.5</v>
      </c>
      <c r="G20" s="335">
        <v>5.5</v>
      </c>
      <c r="H20" s="381"/>
      <c r="I20" s="382"/>
      <c r="J20" s="368">
        <v>6.91585348</v>
      </c>
      <c r="K20" s="334">
        <v>6.8178534800000001</v>
      </c>
      <c r="L20" s="334">
        <v>6.72185348</v>
      </c>
      <c r="M20" s="361">
        <v>6.6708534799999999</v>
      </c>
      <c r="N20" s="360"/>
      <c r="O20" s="335"/>
      <c r="P20" s="335"/>
      <c r="Q20" s="336"/>
    </row>
    <row r="21" spans="1:18" x14ac:dyDescent="0.2">
      <c r="A21" s="340" t="s">
        <v>302</v>
      </c>
      <c r="B21" s="347">
        <f>B19-SUM(B20:B20)</f>
        <v>0</v>
      </c>
      <c r="C21" s="358">
        <f t="shared" ref="C21:Q21" si="5">C19-SUM(C20:C20)</f>
        <v>-0.10000000000000053</v>
      </c>
      <c r="D21" s="312">
        <f>D19-SUM(D20:D20)</f>
        <v>-5.0000000000002487E-2</v>
      </c>
      <c r="E21" s="359">
        <f>E19-SUM(E20:E20)</f>
        <v>0</v>
      </c>
      <c r="F21" s="358">
        <f t="shared" si="5"/>
        <v>-9.9999999999999645E-2</v>
      </c>
      <c r="G21" s="311">
        <f t="shared" si="5"/>
        <v>-9.9999999999999645E-2</v>
      </c>
      <c r="H21" s="249">
        <f t="shared" si="5"/>
        <v>0</v>
      </c>
      <c r="I21" s="380" t="e">
        <f t="shared" si="5"/>
        <v>#VALUE!</v>
      </c>
      <c r="J21" s="367">
        <f>J19-SUM(J20:J20)</f>
        <v>0</v>
      </c>
      <c r="K21" s="312">
        <f>K19-SUM(K20:K20)</f>
        <v>0</v>
      </c>
      <c r="L21" s="312">
        <f>L19-SUM(L20:L20)</f>
        <v>0</v>
      </c>
      <c r="M21" s="359">
        <f>M19-SUM(M20:M20)</f>
        <v>0</v>
      </c>
      <c r="N21" s="358">
        <f t="shared" si="5"/>
        <v>0</v>
      </c>
      <c r="O21" s="311">
        <f t="shared" si="5"/>
        <v>0</v>
      </c>
      <c r="P21" s="311">
        <f t="shared" si="5"/>
        <v>0</v>
      </c>
      <c r="Q21" s="333">
        <f t="shared" si="5"/>
        <v>0</v>
      </c>
    </row>
    <row r="22" spans="1:18" s="250" customFormat="1" x14ac:dyDescent="0.2">
      <c r="A22" s="298" t="s">
        <v>303</v>
      </c>
      <c r="B22" s="253">
        <v>0</v>
      </c>
      <c r="C22" s="253">
        <v>0</v>
      </c>
      <c r="D22" s="253">
        <v>0</v>
      </c>
      <c r="E22" s="253">
        <v>0</v>
      </c>
      <c r="F22" s="253">
        <v>0</v>
      </c>
      <c r="G22" s="253">
        <v>0</v>
      </c>
      <c r="H22" s="231">
        <v>0</v>
      </c>
      <c r="I22" s="231">
        <v>0</v>
      </c>
      <c r="J22" s="253">
        <v>0</v>
      </c>
      <c r="K22" s="253">
        <v>0</v>
      </c>
      <c r="L22" s="253">
        <v>0</v>
      </c>
      <c r="M22" s="253">
        <v>0</v>
      </c>
      <c r="N22" s="253">
        <v>0</v>
      </c>
      <c r="O22" s="253">
        <v>0</v>
      </c>
      <c r="P22" s="253">
        <v>0</v>
      </c>
      <c r="Q22" s="253">
        <v>0</v>
      </c>
    </row>
    <row r="23" spans="1:18" s="250" customFormat="1" x14ac:dyDescent="0.2">
      <c r="A23" s="298" t="s">
        <v>449</v>
      </c>
      <c r="B23" s="253">
        <f>+B22-B21</f>
        <v>0</v>
      </c>
      <c r="C23" s="253">
        <f t="shared" ref="C23" si="6">+C22-C21</f>
        <v>0.10000000000000053</v>
      </c>
      <c r="D23" s="253">
        <f>+D22-D21</f>
        <v>5.0000000000002487E-2</v>
      </c>
      <c r="E23" s="253">
        <f>+E22-E21</f>
        <v>0</v>
      </c>
      <c r="F23" s="253">
        <f>+F22-F21</f>
        <v>9.9999999999999645E-2</v>
      </c>
      <c r="G23" s="253">
        <f t="shared" ref="G23:Q23" si="7">+G22-G21</f>
        <v>9.9999999999999645E-2</v>
      </c>
      <c r="H23" s="231">
        <f t="shared" si="7"/>
        <v>0</v>
      </c>
      <c r="I23" s="231" t="e">
        <f t="shared" si="7"/>
        <v>#VALUE!</v>
      </c>
      <c r="J23" s="253">
        <f>+J22-J21</f>
        <v>0</v>
      </c>
      <c r="K23" s="253">
        <f>+K22-K21</f>
        <v>0</v>
      </c>
      <c r="L23" s="253">
        <f>+L22-L21</f>
        <v>0</v>
      </c>
      <c r="M23" s="253">
        <f>+M22-M21</f>
        <v>0</v>
      </c>
      <c r="N23" s="253">
        <f t="shared" si="7"/>
        <v>0</v>
      </c>
      <c r="O23" s="253">
        <f t="shared" si="7"/>
        <v>0</v>
      </c>
      <c r="P23" s="253">
        <f t="shared" si="7"/>
        <v>0</v>
      </c>
      <c r="Q23" s="253">
        <f t="shared" si="7"/>
        <v>0</v>
      </c>
    </row>
    <row r="24" spans="1:18" x14ac:dyDescent="0.2">
      <c r="A24" s="20"/>
      <c r="B24" s="20"/>
      <c r="C24" s="20"/>
      <c r="D24" s="20"/>
      <c r="E24" s="20"/>
      <c r="F24" s="20"/>
      <c r="G24" s="20"/>
      <c r="H24" s="20"/>
      <c r="I24" s="20"/>
      <c r="J24" s="20"/>
      <c r="K24" s="20"/>
      <c r="L24" s="20"/>
      <c r="M24" s="20"/>
      <c r="N24" s="20"/>
      <c r="O24" s="20"/>
    </row>
    <row r="25" spans="1:18" x14ac:dyDescent="0.2">
      <c r="A25" s="20"/>
      <c r="B25" s="20"/>
      <c r="C25" s="20"/>
      <c r="D25" s="20"/>
      <c r="E25" s="20"/>
      <c r="F25" s="20"/>
      <c r="G25" s="20"/>
      <c r="H25" s="20"/>
      <c r="I25" s="20"/>
      <c r="J25" s="20"/>
      <c r="K25" s="20"/>
      <c r="L25" s="20"/>
      <c r="M25" s="20"/>
      <c r="N25" s="20"/>
      <c r="O25" s="20"/>
    </row>
    <row r="26" spans="1:18" ht="18.75" x14ac:dyDescent="0.3">
      <c r="A26" s="218" t="s">
        <v>399</v>
      </c>
      <c r="B26" s="299"/>
      <c r="C26" s="299"/>
      <c r="D26" s="299"/>
      <c r="E26" s="299"/>
      <c r="F26" s="299"/>
      <c r="G26" s="299"/>
      <c r="H26" s="299"/>
      <c r="I26" s="299"/>
      <c r="J26" s="299"/>
      <c r="K26" s="299"/>
      <c r="L26" s="20"/>
      <c r="M26" s="20"/>
      <c r="N26" s="20"/>
      <c r="O26" s="20"/>
    </row>
    <row r="27" spans="1:18" x14ac:dyDescent="0.2">
      <c r="A27" s="704" t="s">
        <v>518</v>
      </c>
      <c r="B27" s="704"/>
      <c r="C27" s="704"/>
      <c r="D27" s="704"/>
      <c r="I27" s="300"/>
      <c r="L27" s="20"/>
      <c r="M27" s="20"/>
      <c r="N27" s="20"/>
      <c r="O27" s="20"/>
    </row>
    <row r="28" spans="1:18" x14ac:dyDescent="0.2">
      <c r="A28" s="704" t="s">
        <v>321</v>
      </c>
      <c r="B28" s="704"/>
      <c r="C28" s="704"/>
      <c r="D28" s="704"/>
      <c r="K28" s="301"/>
      <c r="L28" s="20"/>
      <c r="M28" s="20"/>
      <c r="N28" s="20"/>
      <c r="O28" s="20"/>
    </row>
    <row r="29" spans="1:18" ht="38.25" x14ac:dyDescent="0.2">
      <c r="A29" s="383"/>
      <c r="B29" s="384" t="s">
        <v>304</v>
      </c>
      <c r="C29" s="384" t="s">
        <v>352</v>
      </c>
      <c r="D29" s="384" t="s">
        <v>351</v>
      </c>
      <c r="E29" s="384" t="s">
        <v>305</v>
      </c>
      <c r="F29" s="384" t="s">
        <v>306</v>
      </c>
      <c r="G29" s="385" t="s">
        <v>322</v>
      </c>
      <c r="L29" s="20"/>
      <c r="M29" s="20"/>
      <c r="N29" s="20"/>
      <c r="O29" s="20"/>
    </row>
    <row r="30" spans="1:18" x14ac:dyDescent="0.2">
      <c r="A30" s="386"/>
      <c r="B30" s="387" t="s">
        <v>73</v>
      </c>
      <c r="C30" s="387" t="s">
        <v>73</v>
      </c>
      <c r="D30" s="387" t="s">
        <v>73</v>
      </c>
      <c r="E30" s="387" t="s">
        <v>73</v>
      </c>
      <c r="F30" s="387" t="s">
        <v>73</v>
      </c>
      <c r="G30" s="388" t="s">
        <v>73</v>
      </c>
      <c r="L30" s="20"/>
      <c r="M30" s="20"/>
      <c r="N30" s="20"/>
      <c r="O30" s="20"/>
    </row>
    <row r="31" spans="1:18" x14ac:dyDescent="0.2">
      <c r="A31" s="389" t="s">
        <v>372</v>
      </c>
      <c r="B31" s="330">
        <f>J16</f>
        <v>7.3158534800000004</v>
      </c>
      <c r="C31" s="330"/>
      <c r="D31" s="330">
        <f>J18</f>
        <v>-0.4</v>
      </c>
      <c r="E31" s="330">
        <f>SUM(B31:D31)</f>
        <v>6.91585348</v>
      </c>
      <c r="F31" s="330"/>
      <c r="G31" s="357">
        <f>+E31+F31</f>
        <v>6.91585348</v>
      </c>
      <c r="L31" s="20"/>
      <c r="M31" s="20"/>
      <c r="N31" s="20"/>
      <c r="O31" s="20"/>
    </row>
    <row r="32" spans="1:18" x14ac:dyDescent="0.2">
      <c r="A32" s="298"/>
      <c r="B32" s="194"/>
      <c r="C32" s="194"/>
      <c r="D32" s="194"/>
      <c r="E32" s="194"/>
      <c r="F32" s="194"/>
      <c r="G32" s="253"/>
      <c r="H32" s="253"/>
      <c r="L32" s="20"/>
      <c r="M32" s="20"/>
      <c r="N32" s="20"/>
      <c r="O32" s="20"/>
    </row>
    <row r="33" spans="1:17" x14ac:dyDescent="0.2">
      <c r="A33" s="704" t="s">
        <v>307</v>
      </c>
      <c r="B33" s="704"/>
      <c r="C33" s="704"/>
      <c r="D33" s="704"/>
      <c r="E33" s="302"/>
      <c r="F33" s="302"/>
      <c r="G33" s="302"/>
      <c r="H33" s="253"/>
      <c r="L33" s="20"/>
      <c r="M33" s="20"/>
      <c r="N33" s="20"/>
      <c r="O33" s="20"/>
    </row>
    <row r="34" spans="1:17" ht="38.25" x14ac:dyDescent="0.2">
      <c r="A34" s="390"/>
      <c r="B34" s="384" t="s">
        <v>308</v>
      </c>
      <c r="C34" s="384" t="s">
        <v>80</v>
      </c>
      <c r="D34" s="384" t="s">
        <v>420</v>
      </c>
      <c r="E34" s="385" t="s">
        <v>309</v>
      </c>
      <c r="F34" s="391" t="s">
        <v>310</v>
      </c>
      <c r="H34" s="253"/>
      <c r="L34" s="20"/>
      <c r="M34" s="20"/>
      <c r="N34" s="20"/>
      <c r="O34" s="20"/>
    </row>
    <row r="35" spans="1:17" x14ac:dyDescent="0.2">
      <c r="A35" s="386"/>
      <c r="B35" s="387" t="s">
        <v>73</v>
      </c>
      <c r="C35" s="387" t="s">
        <v>73</v>
      </c>
      <c r="D35" s="387" t="s">
        <v>73</v>
      </c>
      <c r="E35" s="388" t="s">
        <v>73</v>
      </c>
      <c r="F35" s="392"/>
      <c r="H35" s="302"/>
      <c r="L35" s="20"/>
      <c r="M35" s="20"/>
      <c r="N35" s="20"/>
      <c r="O35" s="20"/>
    </row>
    <row r="36" spans="1:17" x14ac:dyDescent="0.2">
      <c r="A36" s="340" t="s">
        <v>372</v>
      </c>
      <c r="B36" s="330">
        <f>G31</f>
        <v>6.91585348</v>
      </c>
      <c r="C36" s="393">
        <v>0</v>
      </c>
      <c r="D36" s="393">
        <f>-6.9</f>
        <v>-6.9</v>
      </c>
      <c r="E36" s="393">
        <f>+B36+C36+D36</f>
        <v>1.5853479999999642E-2</v>
      </c>
      <c r="F36" s="394">
        <v>0</v>
      </c>
      <c r="L36" s="20"/>
      <c r="M36" s="20"/>
      <c r="N36" s="20"/>
      <c r="O36" s="20"/>
    </row>
    <row r="37" spans="1:17" x14ac:dyDescent="0.2">
      <c r="A37" s="20"/>
      <c r="B37" s="20"/>
      <c r="C37" s="20"/>
      <c r="D37" s="20"/>
      <c r="E37" s="20"/>
      <c r="F37" s="20"/>
      <c r="G37" s="20"/>
      <c r="H37" s="20"/>
      <c r="I37" s="20"/>
      <c r="J37" s="20"/>
      <c r="K37" s="20"/>
      <c r="L37" s="20"/>
      <c r="M37" s="20"/>
      <c r="N37" s="20"/>
      <c r="O37" s="20"/>
    </row>
    <row r="38" spans="1:17" x14ac:dyDescent="0.2">
      <c r="A38" s="20"/>
      <c r="B38" s="20"/>
      <c r="C38" s="20"/>
      <c r="D38" s="20"/>
      <c r="E38" s="20"/>
      <c r="F38" s="20"/>
      <c r="G38" s="20"/>
      <c r="H38" s="20"/>
      <c r="I38" s="20"/>
      <c r="J38" s="20"/>
      <c r="K38" s="20"/>
      <c r="L38" s="20"/>
      <c r="M38" s="20"/>
      <c r="N38" s="20"/>
      <c r="O38" s="20"/>
    </row>
    <row r="39" spans="1:17" x14ac:dyDescent="0.2">
      <c r="A39" s="20"/>
      <c r="B39" s="20"/>
      <c r="C39" s="20"/>
      <c r="D39" s="20"/>
      <c r="E39" s="20"/>
      <c r="F39" s="20"/>
      <c r="G39" s="20"/>
      <c r="H39" s="20"/>
      <c r="I39" s="20"/>
      <c r="J39" s="20"/>
      <c r="K39" s="20"/>
      <c r="L39" s="20"/>
      <c r="M39" s="20"/>
      <c r="N39" s="20"/>
      <c r="O39" s="20"/>
    </row>
    <row r="40" spans="1:17" x14ac:dyDescent="0.2">
      <c r="A40" s="20"/>
      <c r="B40" s="20"/>
      <c r="C40" s="20"/>
      <c r="D40" s="20"/>
      <c r="E40" s="20"/>
      <c r="F40" s="20"/>
      <c r="G40" s="20"/>
      <c r="H40" s="20"/>
      <c r="I40" s="20"/>
      <c r="J40" s="20"/>
      <c r="K40" s="20"/>
      <c r="L40" s="20"/>
      <c r="M40" s="20"/>
      <c r="N40" s="20"/>
      <c r="O40" s="20"/>
    </row>
    <row r="41" spans="1:17" x14ac:dyDescent="0.2">
      <c r="A41" s="22" t="s">
        <v>400</v>
      </c>
      <c r="B41" s="20"/>
      <c r="C41" s="20"/>
      <c r="D41" s="20"/>
      <c r="E41" s="20"/>
      <c r="F41" s="20"/>
      <c r="G41" s="20"/>
      <c r="H41" s="20"/>
      <c r="I41" s="20"/>
      <c r="J41" s="20"/>
      <c r="K41" s="20"/>
      <c r="L41" s="20"/>
      <c r="M41" s="20"/>
      <c r="N41" s="20"/>
      <c r="O41" s="24"/>
      <c r="P41" s="303"/>
    </row>
    <row r="42" spans="1:17" x14ac:dyDescent="0.2">
      <c r="A42" s="22" t="s">
        <v>392</v>
      </c>
      <c r="B42" s="20"/>
      <c r="C42" s="20"/>
      <c r="D42" s="20"/>
      <c r="E42" s="20"/>
      <c r="F42" s="21"/>
      <c r="G42" s="21"/>
      <c r="H42" s="21"/>
      <c r="I42" s="20"/>
      <c r="J42" s="20"/>
      <c r="K42" s="20"/>
      <c r="L42" s="20"/>
      <c r="M42" s="20"/>
      <c r="N42" s="20"/>
      <c r="O42" s="24"/>
      <c r="P42" s="303"/>
    </row>
    <row r="43" spans="1:17" ht="39" customHeight="1" x14ac:dyDescent="0.2">
      <c r="A43" s="694" t="s">
        <v>101</v>
      </c>
      <c r="B43" s="277" t="s">
        <v>100</v>
      </c>
      <c r="C43" s="278" t="s">
        <v>412</v>
      </c>
      <c r="D43" s="279" t="s">
        <v>311</v>
      </c>
      <c r="E43" s="280" t="s">
        <v>106</v>
      </c>
      <c r="F43" s="697" t="s">
        <v>413</v>
      </c>
      <c r="G43" s="698"/>
      <c r="H43" s="698"/>
      <c r="I43" s="699"/>
      <c r="J43" s="700" t="s">
        <v>414</v>
      </c>
      <c r="K43" s="701"/>
      <c r="L43" s="701"/>
      <c r="M43" s="702"/>
      <c r="N43" s="697" t="s">
        <v>415</v>
      </c>
      <c r="O43" s="698"/>
      <c r="P43" s="698"/>
      <c r="Q43" s="699"/>
    </row>
    <row r="44" spans="1:17" ht="25.5" x14ac:dyDescent="0.2">
      <c r="A44" s="695"/>
      <c r="B44" s="281" t="s">
        <v>315</v>
      </c>
      <c r="C44" s="282" t="s">
        <v>346</v>
      </c>
      <c r="D44" s="283" t="s">
        <v>346</v>
      </c>
      <c r="E44" s="284" t="s">
        <v>346</v>
      </c>
      <c r="F44" s="282" t="s">
        <v>359</v>
      </c>
      <c r="G44" s="285" t="s">
        <v>361</v>
      </c>
      <c r="H44" s="229" t="s">
        <v>416</v>
      </c>
      <c r="I44" s="369" t="s">
        <v>417</v>
      </c>
      <c r="J44" s="286" t="s">
        <v>359</v>
      </c>
      <c r="K44" s="283" t="s">
        <v>361</v>
      </c>
      <c r="L44" s="283" t="s">
        <v>418</v>
      </c>
      <c r="M44" s="284" t="s">
        <v>419</v>
      </c>
      <c r="N44" s="282" t="s">
        <v>359</v>
      </c>
      <c r="O44" s="285" t="s">
        <v>361</v>
      </c>
      <c r="P44" s="285" t="s">
        <v>418</v>
      </c>
      <c r="Q44" s="287" t="s">
        <v>419</v>
      </c>
    </row>
    <row r="45" spans="1:17" x14ac:dyDescent="0.2">
      <c r="A45" s="696"/>
      <c r="B45" s="313" t="s">
        <v>73</v>
      </c>
      <c r="C45" s="314" t="s">
        <v>73</v>
      </c>
      <c r="D45" s="315" t="s">
        <v>73</v>
      </c>
      <c r="E45" s="316" t="s">
        <v>73</v>
      </c>
      <c r="F45" s="314" t="s">
        <v>73</v>
      </c>
      <c r="G45" s="317" t="s">
        <v>73</v>
      </c>
      <c r="H45" s="395" t="s">
        <v>73</v>
      </c>
      <c r="I45" s="396"/>
      <c r="J45" s="318" t="s">
        <v>73</v>
      </c>
      <c r="K45" s="315" t="s">
        <v>73</v>
      </c>
      <c r="L45" s="315" t="s">
        <v>73</v>
      </c>
      <c r="M45" s="316" t="s">
        <v>73</v>
      </c>
      <c r="N45" s="314" t="s">
        <v>73</v>
      </c>
      <c r="O45" s="317" t="s">
        <v>73</v>
      </c>
      <c r="P45" s="317" t="s">
        <v>73</v>
      </c>
      <c r="Q45" s="319"/>
    </row>
    <row r="46" spans="1:17" x14ac:dyDescent="0.2">
      <c r="A46" s="397" t="s">
        <v>394</v>
      </c>
      <c r="B46" s="343">
        <v>1.42</v>
      </c>
      <c r="C46" s="351">
        <v>2.4</v>
      </c>
      <c r="D46" s="230">
        <v>2.5059999999999998</v>
      </c>
      <c r="E46" s="230">
        <v>2.7511113999999997</v>
      </c>
      <c r="F46" s="351">
        <v>2.4</v>
      </c>
      <c r="G46" s="194">
        <v>2.4</v>
      </c>
      <c r="H46" s="232"/>
      <c r="I46" s="373"/>
      <c r="J46" s="660">
        <v>2.8330000000000002</v>
      </c>
      <c r="K46" s="658">
        <v>3.1920000000000002</v>
      </c>
      <c r="L46" s="658">
        <v>3.2469999999999999</v>
      </c>
      <c r="M46" s="658">
        <v>3.302</v>
      </c>
      <c r="N46" s="351"/>
      <c r="O46" s="194"/>
      <c r="P46" s="194"/>
      <c r="Q46" s="323"/>
    </row>
    <row r="47" spans="1:17" x14ac:dyDescent="0.2">
      <c r="A47" s="397" t="s">
        <v>395</v>
      </c>
      <c r="B47" s="343">
        <v>2.0972060000000003</v>
      </c>
      <c r="C47" s="351">
        <v>3.1</v>
      </c>
      <c r="D47" s="230">
        <v>9.2940000000000005</v>
      </c>
      <c r="E47" s="230">
        <v>6.4709560700000015</v>
      </c>
      <c r="F47" s="351">
        <v>3.3</v>
      </c>
      <c r="G47" s="194">
        <v>3.3</v>
      </c>
      <c r="H47" s="232"/>
      <c r="I47" s="373"/>
      <c r="J47" s="659">
        <v>4.4828534799999993</v>
      </c>
      <c r="K47" s="657">
        <v>4.0258534799999994</v>
      </c>
      <c r="L47" s="657">
        <v>3.8748534799999996</v>
      </c>
      <c r="M47" s="657">
        <v>3.7688534799999993</v>
      </c>
      <c r="N47" s="351"/>
      <c r="O47" s="194"/>
      <c r="P47" s="194"/>
      <c r="Q47" s="323"/>
    </row>
    <row r="48" spans="1:17" x14ac:dyDescent="0.2">
      <c r="A48" s="411" t="s">
        <v>103</v>
      </c>
      <c r="B48" s="347">
        <f t="shared" ref="B48:Q48" si="8">SUM(B46:B47)</f>
        <v>3.5172060000000003</v>
      </c>
      <c r="C48" s="358">
        <f t="shared" si="8"/>
        <v>5.5</v>
      </c>
      <c r="D48" s="312">
        <f t="shared" si="8"/>
        <v>11.8</v>
      </c>
      <c r="E48" s="359">
        <f t="shared" si="8"/>
        <v>9.2220674700000007</v>
      </c>
      <c r="F48" s="358">
        <f t="shared" si="8"/>
        <v>5.6999999999999993</v>
      </c>
      <c r="G48" s="311">
        <f t="shared" si="8"/>
        <v>5.6999999999999993</v>
      </c>
      <c r="H48" s="249">
        <f t="shared" si="8"/>
        <v>0</v>
      </c>
      <c r="I48" s="380">
        <f t="shared" si="8"/>
        <v>0</v>
      </c>
      <c r="J48" s="367">
        <f t="shared" si="8"/>
        <v>7.3158534799999995</v>
      </c>
      <c r="K48" s="312">
        <f t="shared" si="8"/>
        <v>7.2178534799999996</v>
      </c>
      <c r="L48" s="312">
        <f t="shared" si="8"/>
        <v>7.1218534799999995</v>
      </c>
      <c r="M48" s="359">
        <f t="shared" si="8"/>
        <v>7.0708534799999994</v>
      </c>
      <c r="N48" s="358">
        <f t="shared" si="8"/>
        <v>0</v>
      </c>
      <c r="O48" s="311">
        <f t="shared" si="8"/>
        <v>0</v>
      </c>
      <c r="P48" s="311">
        <f t="shared" si="8"/>
        <v>0</v>
      </c>
      <c r="Q48" s="333">
        <f t="shared" si="8"/>
        <v>0</v>
      </c>
    </row>
    <row r="49" spans="1:17" x14ac:dyDescent="0.2">
      <c r="A49" s="397" t="s">
        <v>320</v>
      </c>
      <c r="B49" s="343">
        <v>-0.26025199999999998</v>
      </c>
      <c r="C49" s="351">
        <v>-0.2</v>
      </c>
      <c r="D49" s="230">
        <v>-0.4</v>
      </c>
      <c r="E49" s="352">
        <v>-0.66189999999999993</v>
      </c>
      <c r="F49" s="351">
        <v>-0.2</v>
      </c>
      <c r="G49" s="194">
        <v>-0.2</v>
      </c>
      <c r="H49" s="232"/>
      <c r="I49" s="373"/>
      <c r="J49" s="363">
        <v>-0.4</v>
      </c>
      <c r="K49" s="230">
        <v>-0.4</v>
      </c>
      <c r="L49" s="230">
        <v>-0.4</v>
      </c>
      <c r="M49" s="230">
        <v>-0.4</v>
      </c>
      <c r="N49" s="351"/>
      <c r="O49" s="194"/>
      <c r="P49" s="194"/>
      <c r="Q49" s="323"/>
    </row>
    <row r="50" spans="1:17" x14ac:dyDescent="0.2">
      <c r="A50" s="411" t="s">
        <v>81</v>
      </c>
      <c r="B50" s="347">
        <f>SUM(B48:B49)</f>
        <v>3.2569540000000003</v>
      </c>
      <c r="C50" s="358">
        <f t="shared" ref="C50:F50" si="9">SUM(C48:C49)</f>
        <v>5.3</v>
      </c>
      <c r="D50" s="312">
        <f>SUM(D48:D49)</f>
        <v>11.4</v>
      </c>
      <c r="E50" s="359">
        <f>SUM(E48:E49)</f>
        <v>8.5601674700000014</v>
      </c>
      <c r="F50" s="358">
        <f t="shared" si="9"/>
        <v>5.4999999999999991</v>
      </c>
      <c r="G50" s="311">
        <f t="shared" ref="G50:Q50" si="10">SUM(G48:G49)</f>
        <v>5.4999999999999991</v>
      </c>
      <c r="H50" s="249">
        <f t="shared" si="10"/>
        <v>0</v>
      </c>
      <c r="I50" s="380">
        <f t="shared" si="10"/>
        <v>0</v>
      </c>
      <c r="J50" s="367">
        <f>SUM(J48:J49)</f>
        <v>6.9158534799999991</v>
      </c>
      <c r="K50" s="312">
        <f>SUM(K48:K49)</f>
        <v>6.8178534799999992</v>
      </c>
      <c r="L50" s="312">
        <f>SUM(L48:L49)</f>
        <v>6.7218534799999992</v>
      </c>
      <c r="M50" s="359">
        <f>SUM(M48:M49)</f>
        <v>6.670853479999999</v>
      </c>
      <c r="N50" s="358">
        <f t="shared" si="10"/>
        <v>0</v>
      </c>
      <c r="O50" s="311">
        <f t="shared" si="10"/>
        <v>0</v>
      </c>
      <c r="P50" s="311">
        <f t="shared" si="10"/>
        <v>0</v>
      </c>
      <c r="Q50" s="333">
        <f t="shared" si="10"/>
        <v>0</v>
      </c>
    </row>
    <row r="51" spans="1:17" x14ac:dyDescent="0.2">
      <c r="A51" s="412" t="s">
        <v>393</v>
      </c>
      <c r="B51" s="346">
        <v>3.2569540000000003</v>
      </c>
      <c r="C51" s="356">
        <v>5.4</v>
      </c>
      <c r="D51" s="330">
        <v>11.4</v>
      </c>
      <c r="E51" s="359">
        <v>8.5601674700000014</v>
      </c>
      <c r="F51" s="356">
        <v>5.5</v>
      </c>
      <c r="G51" s="331">
        <v>5.5</v>
      </c>
      <c r="H51" s="378"/>
      <c r="I51" s="379"/>
      <c r="J51" s="366">
        <v>6.9158534799999991</v>
      </c>
      <c r="K51" s="330">
        <v>6.8178534799999992</v>
      </c>
      <c r="L51" s="330">
        <v>6.7218534799999992</v>
      </c>
      <c r="M51" s="357">
        <v>6.670853479999999</v>
      </c>
      <c r="N51" s="356"/>
      <c r="O51" s="331"/>
      <c r="P51" s="331"/>
      <c r="Q51" s="332"/>
    </row>
    <row r="52" spans="1:17" x14ac:dyDescent="0.2">
      <c r="A52" s="405" t="s">
        <v>302</v>
      </c>
      <c r="B52" s="406">
        <f>B50-SUM(B51:B51)</f>
        <v>0</v>
      </c>
      <c r="C52" s="407">
        <f t="shared" ref="C52" si="11">C50-SUM(C51:C51)</f>
        <v>-0.10000000000000053</v>
      </c>
      <c r="D52" s="408">
        <f>D50-SUM(D51:D51)</f>
        <v>0</v>
      </c>
      <c r="E52" s="409">
        <f>E50-SUM(E51:E51)</f>
        <v>0</v>
      </c>
      <c r="F52" s="407">
        <f t="shared" ref="F52" si="12">F50-SUM(F51:F51)</f>
        <v>0</v>
      </c>
      <c r="G52" s="410">
        <f t="shared" ref="G52" si="13">G50-SUM(G51:G51)</f>
        <v>0</v>
      </c>
      <c r="H52" s="413">
        <f t="shared" ref="H52" si="14">H50-SUM(H51:H51)</f>
        <v>0</v>
      </c>
      <c r="I52" s="414">
        <f t="shared" ref="I52" si="15">I50-SUM(I51:I51)</f>
        <v>0</v>
      </c>
      <c r="J52" s="415">
        <f>J50-SUM(J51:J51)</f>
        <v>0</v>
      </c>
      <c r="K52" s="408">
        <f>K50-SUM(K51:K51)</f>
        <v>0</v>
      </c>
      <c r="L52" s="408">
        <f>L50-SUM(L51:L51)</f>
        <v>0</v>
      </c>
      <c r="M52" s="409">
        <f>M50-SUM(M51:M51)</f>
        <v>0</v>
      </c>
      <c r="N52" s="407">
        <f t="shared" ref="N52" si="16">N50-SUM(N51:N51)</f>
        <v>0</v>
      </c>
      <c r="O52" s="410">
        <f t="shared" ref="O52" si="17">O50-SUM(O51:O51)</f>
        <v>0</v>
      </c>
      <c r="P52" s="410">
        <f t="shared" ref="P52" si="18">P50-SUM(P51:P51)</f>
        <v>0</v>
      </c>
      <c r="Q52" s="398">
        <f t="shared" ref="Q52" si="19">Q50-SUM(Q51:Q51)</f>
        <v>0</v>
      </c>
    </row>
    <row r="53" spans="1:17" x14ac:dyDescent="0.2">
      <c r="A53" s="304" t="s">
        <v>303</v>
      </c>
      <c r="B53" s="305">
        <v>0</v>
      </c>
      <c r="C53" s="305">
        <v>0</v>
      </c>
      <c r="D53" s="305">
        <v>0</v>
      </c>
      <c r="E53" s="305">
        <v>0</v>
      </c>
      <c r="F53" s="253">
        <v>0</v>
      </c>
      <c r="G53" s="305">
        <v>0</v>
      </c>
      <c r="H53" s="231">
        <v>0</v>
      </c>
      <c r="I53" s="231">
        <v>0</v>
      </c>
      <c r="J53" s="305">
        <v>0</v>
      </c>
      <c r="K53" s="305">
        <v>0</v>
      </c>
      <c r="L53" s="305">
        <v>0</v>
      </c>
      <c r="M53" s="253">
        <v>0</v>
      </c>
      <c r="N53" s="400">
        <v>0</v>
      </c>
      <c r="O53" s="305">
        <v>0</v>
      </c>
      <c r="P53" s="305">
        <v>0</v>
      </c>
      <c r="Q53" s="253">
        <v>0</v>
      </c>
    </row>
    <row r="54" spans="1:17" x14ac:dyDescent="0.2">
      <c r="A54" s="304" t="s">
        <v>449</v>
      </c>
      <c r="B54" s="305">
        <f>+B53-B52</f>
        <v>0</v>
      </c>
      <c r="C54" s="305">
        <f t="shared" ref="C54" si="20">+C53-C52</f>
        <v>0.10000000000000053</v>
      </c>
      <c r="D54" s="305">
        <f>+D53-D52</f>
        <v>0</v>
      </c>
      <c r="E54" s="305">
        <f>+E53-E52</f>
        <v>0</v>
      </c>
      <c r="F54" s="253">
        <f>+F53-F52</f>
        <v>0</v>
      </c>
      <c r="G54" s="253">
        <f t="shared" ref="G54:Q54" si="21">+G53-G52</f>
        <v>0</v>
      </c>
      <c r="H54" s="231">
        <f t="shared" si="21"/>
        <v>0</v>
      </c>
      <c r="I54" s="231">
        <f t="shared" si="21"/>
        <v>0</v>
      </c>
      <c r="J54" s="305">
        <f>+J53-J52</f>
        <v>0</v>
      </c>
      <c r="K54" s="305">
        <f>+K53-K52</f>
        <v>0</v>
      </c>
      <c r="L54" s="305">
        <f>+L53-L52</f>
        <v>0</v>
      </c>
      <c r="M54" s="253">
        <f>+M53-M52</f>
        <v>0</v>
      </c>
      <c r="N54" s="253">
        <f t="shared" si="21"/>
        <v>0</v>
      </c>
      <c r="O54" s="253">
        <f t="shared" si="21"/>
        <v>0</v>
      </c>
      <c r="P54" s="253">
        <f t="shared" si="21"/>
        <v>0</v>
      </c>
      <c r="Q54" s="253">
        <f t="shared" si="21"/>
        <v>0</v>
      </c>
    </row>
    <row r="55" spans="1:17" x14ac:dyDescent="0.2">
      <c r="A55" s="22"/>
      <c r="B55" s="21"/>
      <c r="C55" s="21"/>
      <c r="D55" s="21"/>
      <c r="E55" s="21"/>
      <c r="F55" s="21"/>
      <c r="G55" s="21"/>
      <c r="H55" s="21"/>
      <c r="I55" s="21"/>
      <c r="J55" s="21"/>
      <c r="K55" s="21"/>
      <c r="L55" s="21"/>
      <c r="M55" s="21"/>
      <c r="N55" s="21"/>
      <c r="O55" s="21"/>
      <c r="P55" s="297"/>
      <c r="Q55" s="297"/>
    </row>
    <row r="56" spans="1:17" x14ac:dyDescent="0.2">
      <c r="A56" s="22"/>
      <c r="B56" s="21"/>
      <c r="C56" s="21"/>
      <c r="D56" s="21"/>
      <c r="E56" s="21"/>
      <c r="F56" s="21"/>
      <c r="G56" s="21"/>
      <c r="H56" s="21"/>
      <c r="I56" s="21"/>
      <c r="J56" s="21"/>
      <c r="K56" s="21"/>
      <c r="L56" s="21"/>
      <c r="M56" s="21"/>
      <c r="N56" s="21"/>
      <c r="O56" s="21"/>
      <c r="P56" s="297"/>
      <c r="Q56" s="297"/>
    </row>
    <row r="57" spans="1:17" ht="18.75" x14ac:dyDescent="0.3">
      <c r="A57" s="218" t="s">
        <v>401</v>
      </c>
      <c r="E57" s="306"/>
      <c r="F57" s="306"/>
      <c r="G57" s="306"/>
      <c r="H57" s="306"/>
      <c r="I57" s="21"/>
      <c r="J57" s="21"/>
      <c r="K57" s="21"/>
      <c r="L57" s="21"/>
      <c r="M57" s="21"/>
      <c r="N57" s="21"/>
      <c r="O57" s="21"/>
      <c r="P57" s="297"/>
      <c r="Q57" s="297"/>
    </row>
    <row r="58" spans="1:17" ht="18.75" x14ac:dyDescent="0.3">
      <c r="A58" s="218"/>
      <c r="B58" s="307" t="s">
        <v>67</v>
      </c>
      <c r="D58" s="297"/>
      <c r="I58" s="21"/>
      <c r="J58" s="21"/>
      <c r="K58" s="21"/>
      <c r="L58" s="21"/>
      <c r="M58" s="21"/>
      <c r="N58" s="21"/>
      <c r="O58" s="21"/>
      <c r="P58" s="297"/>
      <c r="Q58" s="297"/>
    </row>
    <row r="59" spans="1:17" x14ac:dyDescent="0.2">
      <c r="A59" s="694" t="s">
        <v>326</v>
      </c>
      <c r="B59" s="416"/>
      <c r="D59" s="297"/>
      <c r="I59" s="21"/>
      <c r="J59" s="21"/>
      <c r="K59" s="21"/>
      <c r="L59" s="21"/>
      <c r="M59" s="21"/>
      <c r="N59" s="21"/>
      <c r="O59" s="21"/>
      <c r="P59" s="297"/>
      <c r="Q59" s="297"/>
    </row>
    <row r="60" spans="1:17" x14ac:dyDescent="0.2">
      <c r="A60" s="696"/>
      <c r="B60" s="419" t="s">
        <v>73</v>
      </c>
      <c r="D60" s="297"/>
      <c r="I60" s="21"/>
      <c r="J60" s="21"/>
      <c r="K60" s="21"/>
      <c r="L60" s="21"/>
      <c r="M60" s="21"/>
      <c r="N60" s="21"/>
      <c r="O60" s="21"/>
      <c r="P60" s="297"/>
      <c r="Q60" s="297"/>
    </row>
    <row r="61" spans="1:17" x14ac:dyDescent="0.2">
      <c r="A61" s="420" t="s">
        <v>421</v>
      </c>
      <c r="B61" s="421">
        <v>0</v>
      </c>
      <c r="D61" s="297"/>
      <c r="I61" s="21"/>
      <c r="J61" s="21"/>
      <c r="K61" s="21"/>
      <c r="L61" s="21"/>
      <c r="M61" s="21"/>
      <c r="N61" s="21"/>
      <c r="O61" s="21"/>
      <c r="P61" s="297"/>
      <c r="Q61" s="297"/>
    </row>
    <row r="62" spans="1:17" x14ac:dyDescent="0.2">
      <c r="A62" s="418" t="s">
        <v>74</v>
      </c>
      <c r="B62" s="417"/>
      <c r="D62" s="297"/>
      <c r="I62" s="21"/>
      <c r="J62" s="21"/>
      <c r="K62" s="21"/>
      <c r="L62" s="21"/>
      <c r="M62" s="21"/>
      <c r="N62" s="21"/>
      <c r="O62" s="21"/>
      <c r="P62" s="297"/>
      <c r="Q62" s="297"/>
    </row>
    <row r="63" spans="1:17" x14ac:dyDescent="0.2">
      <c r="A63" s="397" t="s">
        <v>75</v>
      </c>
      <c r="B63" s="417"/>
      <c r="D63" s="297"/>
      <c r="I63" s="21"/>
      <c r="J63" s="21"/>
      <c r="K63" s="21"/>
      <c r="L63" s="21"/>
      <c r="M63" s="21"/>
      <c r="N63" s="21"/>
      <c r="O63" s="21"/>
      <c r="P63" s="297"/>
      <c r="Q63" s="297"/>
    </row>
    <row r="64" spans="1:17" x14ac:dyDescent="0.2">
      <c r="A64" s="397" t="s">
        <v>316</v>
      </c>
      <c r="B64" s="417">
        <f>-H86</f>
        <v>-5.8999999999999995</v>
      </c>
      <c r="D64" s="656" t="s">
        <v>519</v>
      </c>
      <c r="E64" s="655"/>
      <c r="I64" s="21"/>
      <c r="J64" s="21"/>
      <c r="K64" s="21"/>
      <c r="L64" s="21"/>
      <c r="M64" s="21"/>
      <c r="N64" s="21"/>
      <c r="O64" s="21"/>
      <c r="P64" s="297"/>
      <c r="Q64" s="297"/>
    </row>
    <row r="65" spans="1:17" x14ac:dyDescent="0.2">
      <c r="A65" s="397" t="s">
        <v>317</v>
      </c>
      <c r="B65" s="417">
        <f>-H94</f>
        <v>0</v>
      </c>
      <c r="D65" s="654" t="s">
        <v>520</v>
      </c>
      <c r="E65" s="653"/>
      <c r="I65" s="21"/>
      <c r="J65" s="21"/>
      <c r="K65" s="21"/>
      <c r="L65" s="21"/>
      <c r="M65" s="21"/>
      <c r="N65" s="21"/>
      <c r="O65" s="21"/>
      <c r="P65" s="297"/>
      <c r="Q65" s="297"/>
    </row>
    <row r="66" spans="1:17" x14ac:dyDescent="0.2">
      <c r="A66" s="397" t="s">
        <v>76</v>
      </c>
      <c r="B66" s="417">
        <f>H139</f>
        <v>1.3959999999999999</v>
      </c>
      <c r="D66" s="652" t="s">
        <v>521</v>
      </c>
      <c r="E66" s="651"/>
      <c r="I66" s="21"/>
      <c r="J66" s="21"/>
      <c r="K66" s="21"/>
      <c r="L66" s="21"/>
      <c r="M66" s="21"/>
      <c r="N66" s="21"/>
      <c r="O66" s="21"/>
      <c r="P66" s="297"/>
      <c r="Q66" s="297"/>
    </row>
    <row r="67" spans="1:17" x14ac:dyDescent="0.2">
      <c r="A67" s="397" t="s">
        <v>420</v>
      </c>
      <c r="B67" s="417">
        <f>SUM(D20:D20)-SUM(J20:J20)</f>
        <v>4.4841465200000004</v>
      </c>
      <c r="D67" s="650" t="s">
        <v>522</v>
      </c>
      <c r="E67" s="649"/>
      <c r="I67" s="21"/>
      <c r="J67" s="21"/>
      <c r="K67" s="21"/>
      <c r="L67" s="21"/>
      <c r="M67" s="21"/>
      <c r="N67" s="21"/>
      <c r="O67" s="21"/>
      <c r="P67" s="297"/>
      <c r="Q67" s="297"/>
    </row>
    <row r="68" spans="1:17" x14ac:dyDescent="0.2">
      <c r="A68" s="422" t="s">
        <v>347</v>
      </c>
      <c r="B68" s="423"/>
      <c r="D68" s="297"/>
      <c r="I68" s="21"/>
      <c r="J68" s="21"/>
      <c r="K68" s="21"/>
      <c r="L68" s="21"/>
      <c r="M68" s="21"/>
      <c r="N68" s="21"/>
      <c r="O68" s="21"/>
      <c r="P68" s="297"/>
      <c r="Q68" s="297"/>
    </row>
    <row r="69" spans="1:17" x14ac:dyDescent="0.2">
      <c r="A69" s="411" t="s">
        <v>422</v>
      </c>
      <c r="B69" s="359">
        <f>SUM(B61:B68)</f>
        <v>-1.9853479999999202E-2</v>
      </c>
      <c r="D69" s="297"/>
      <c r="I69" s="21"/>
      <c r="J69" s="21"/>
      <c r="K69" s="21"/>
      <c r="L69" s="21"/>
      <c r="M69" s="21"/>
      <c r="N69" s="21"/>
      <c r="O69" s="21"/>
      <c r="P69" s="297"/>
      <c r="Q69" s="297"/>
    </row>
    <row r="70" spans="1:17" x14ac:dyDescent="0.2">
      <c r="A70" s="304" t="s">
        <v>112</v>
      </c>
      <c r="B70" s="304"/>
      <c r="C70" s="21"/>
      <c r="D70" s="21"/>
      <c r="E70" s="21"/>
      <c r="F70" s="21"/>
      <c r="G70" s="21"/>
      <c r="H70" s="21"/>
      <c r="I70" s="21"/>
      <c r="J70" s="21"/>
      <c r="K70" s="21"/>
      <c r="L70" s="21"/>
      <c r="M70" s="21"/>
      <c r="N70" s="21"/>
      <c r="O70" s="21"/>
      <c r="P70" s="297"/>
      <c r="Q70" s="297"/>
    </row>
    <row r="71" spans="1:17" x14ac:dyDescent="0.2">
      <c r="A71" s="22"/>
      <c r="B71" s="21"/>
      <c r="C71" s="21"/>
      <c r="D71" s="21"/>
      <c r="E71" s="21"/>
      <c r="F71" s="21"/>
      <c r="G71" s="21"/>
      <c r="H71" s="21"/>
      <c r="I71" s="21"/>
      <c r="J71" s="21"/>
      <c r="K71" s="21"/>
      <c r="L71" s="21"/>
      <c r="M71" s="21"/>
      <c r="N71" s="21"/>
      <c r="O71" s="21"/>
      <c r="P71" s="297"/>
      <c r="Q71" s="297"/>
    </row>
    <row r="72" spans="1:17" x14ac:dyDescent="0.2">
      <c r="A72" s="22"/>
      <c r="B72" s="21"/>
      <c r="C72" s="21"/>
      <c r="D72" s="21"/>
      <c r="E72" s="21"/>
      <c r="F72" s="21"/>
      <c r="G72" s="21"/>
      <c r="H72" s="21"/>
      <c r="I72" s="21"/>
      <c r="J72" s="21"/>
      <c r="K72" s="21"/>
      <c r="L72" s="21"/>
      <c r="M72" s="21"/>
      <c r="N72" s="21"/>
      <c r="O72" s="21"/>
      <c r="P72" s="297"/>
      <c r="Q72" s="297"/>
    </row>
    <row r="73" spans="1:17" ht="15.75" x14ac:dyDescent="0.25">
      <c r="A73" s="308" t="s">
        <v>527</v>
      </c>
      <c r="B73" s="20"/>
      <c r="C73" s="20"/>
      <c r="D73" s="20"/>
      <c r="E73" s="20"/>
      <c r="F73" s="20"/>
      <c r="G73" s="20"/>
      <c r="H73" s="20"/>
      <c r="I73" s="20"/>
      <c r="J73" s="20"/>
      <c r="K73" s="20"/>
      <c r="L73" s="20"/>
      <c r="M73" s="20"/>
      <c r="N73" s="21"/>
      <c r="O73" s="20"/>
    </row>
    <row r="74" spans="1:17" x14ac:dyDescent="0.2">
      <c r="A74" s="309" t="s">
        <v>423</v>
      </c>
      <c r="B74" s="20"/>
      <c r="C74" s="20"/>
      <c r="D74" s="20"/>
      <c r="E74" s="20"/>
      <c r="F74" s="20"/>
      <c r="G74" s="20"/>
      <c r="H74" s="20"/>
      <c r="I74" s="20"/>
      <c r="J74" s="20"/>
      <c r="K74" s="20"/>
      <c r="L74" s="20"/>
      <c r="M74" s="20"/>
      <c r="N74" s="21"/>
      <c r="O74" s="20"/>
    </row>
    <row r="75" spans="1:17" ht="14.25" customHeight="1" x14ac:dyDescent="0.2">
      <c r="A75" s="309"/>
      <c r="B75" s="23"/>
      <c r="C75" s="21"/>
      <c r="D75" s="708" t="s">
        <v>424</v>
      </c>
      <c r="E75" s="709"/>
      <c r="F75" s="709"/>
      <c r="G75" s="709"/>
      <c r="H75" s="711" t="s">
        <v>414</v>
      </c>
      <c r="I75" s="712"/>
      <c r="J75" s="712"/>
      <c r="K75" s="713"/>
      <c r="L75" s="708" t="s">
        <v>415</v>
      </c>
      <c r="M75" s="709"/>
      <c r="N75" s="709"/>
      <c r="O75" s="710"/>
    </row>
    <row r="76" spans="1:17" ht="27.75" customHeight="1" x14ac:dyDescent="0.2">
      <c r="A76" s="694" t="s">
        <v>104</v>
      </c>
      <c r="B76" s="424" t="s">
        <v>425</v>
      </c>
      <c r="C76" s="416" t="s">
        <v>426</v>
      </c>
      <c r="D76" s="424" t="s">
        <v>427</v>
      </c>
      <c r="E76" s="425" t="s">
        <v>428</v>
      </c>
      <c r="F76" s="426" t="s">
        <v>428</v>
      </c>
      <c r="G76" s="426" t="s">
        <v>429</v>
      </c>
      <c r="H76" s="427" t="s">
        <v>359</v>
      </c>
      <c r="I76" s="428" t="s">
        <v>361</v>
      </c>
      <c r="J76" s="428" t="s">
        <v>418</v>
      </c>
      <c r="K76" s="416" t="s">
        <v>419</v>
      </c>
      <c r="L76" s="424" t="s">
        <v>359</v>
      </c>
      <c r="M76" s="425" t="s">
        <v>361</v>
      </c>
      <c r="N76" s="425" t="s">
        <v>418</v>
      </c>
      <c r="O76" s="429" t="s">
        <v>419</v>
      </c>
      <c r="P76" s="20"/>
    </row>
    <row r="77" spans="1:17" ht="16.5" customHeight="1" x14ac:dyDescent="0.2">
      <c r="A77" s="696"/>
      <c r="B77" s="430" t="s">
        <v>73</v>
      </c>
      <c r="C77" s="419" t="s">
        <v>73</v>
      </c>
      <c r="D77" s="430" t="s">
        <v>73</v>
      </c>
      <c r="E77" s="431" t="s">
        <v>73</v>
      </c>
      <c r="F77" s="432" t="s">
        <v>73</v>
      </c>
      <c r="G77" s="432" t="s">
        <v>73</v>
      </c>
      <c r="H77" s="433" t="s">
        <v>73</v>
      </c>
      <c r="I77" s="434" t="s">
        <v>73</v>
      </c>
      <c r="J77" s="434" t="s">
        <v>73</v>
      </c>
      <c r="K77" s="419" t="s">
        <v>73</v>
      </c>
      <c r="L77" s="430" t="s">
        <v>73</v>
      </c>
      <c r="M77" s="431" t="s">
        <v>73</v>
      </c>
      <c r="N77" s="431" t="s">
        <v>73</v>
      </c>
      <c r="O77" s="435" t="s">
        <v>73</v>
      </c>
      <c r="P77" s="20"/>
    </row>
    <row r="78" spans="1:17" x14ac:dyDescent="0.2">
      <c r="A78" s="397" t="s">
        <v>430</v>
      </c>
      <c r="B78" s="436"/>
      <c r="C78" s="403"/>
      <c r="D78" s="436"/>
      <c r="E78" s="251"/>
      <c r="F78" s="231"/>
      <c r="G78" s="231"/>
      <c r="H78" s="404">
        <f>0.5+0.5+0.3</f>
        <v>1.3</v>
      </c>
      <c r="I78" s="230">
        <v>0.71199999999999997</v>
      </c>
      <c r="J78" s="230">
        <v>0.44</v>
      </c>
      <c r="K78" s="352">
        <v>0.1</v>
      </c>
      <c r="L78" s="401"/>
      <c r="M78" s="253"/>
      <c r="N78" s="253"/>
      <c r="O78" s="399"/>
      <c r="P78" s="20"/>
    </row>
    <row r="79" spans="1:17" x14ac:dyDescent="0.2">
      <c r="A79" s="397" t="s">
        <v>431</v>
      </c>
      <c r="B79" s="437"/>
      <c r="C79" s="362"/>
      <c r="D79" s="437"/>
      <c r="E79" s="254"/>
      <c r="F79" s="438"/>
      <c r="G79" s="439"/>
      <c r="H79" s="363">
        <f>0.1+1.3+1.4</f>
        <v>2.8</v>
      </c>
      <c r="I79" s="230"/>
      <c r="J79" s="230"/>
      <c r="K79" s="352"/>
      <c r="L79" s="351"/>
      <c r="M79" s="194"/>
      <c r="N79" s="194"/>
      <c r="O79" s="323"/>
      <c r="P79" s="20"/>
    </row>
    <row r="80" spans="1:17" x14ac:dyDescent="0.2">
      <c r="A80" s="397" t="s">
        <v>432</v>
      </c>
      <c r="B80" s="437"/>
      <c r="C80" s="362"/>
      <c r="D80" s="437"/>
      <c r="E80" s="254"/>
      <c r="F80" s="438"/>
      <c r="G80" s="439"/>
      <c r="H80" s="363"/>
      <c r="I80" s="230"/>
      <c r="J80" s="230"/>
      <c r="K80" s="352"/>
      <c r="L80" s="351"/>
      <c r="M80" s="194"/>
      <c r="N80" s="194"/>
      <c r="O80" s="323"/>
      <c r="P80" s="20"/>
    </row>
    <row r="81" spans="1:16" x14ac:dyDescent="0.2">
      <c r="A81" s="397" t="s">
        <v>433</v>
      </c>
      <c r="B81" s="437"/>
      <c r="C81" s="362"/>
      <c r="D81" s="437"/>
      <c r="E81" s="254"/>
      <c r="F81" s="438"/>
      <c r="G81" s="439"/>
      <c r="H81" s="363">
        <f>1.3</f>
        <v>1.3</v>
      </c>
      <c r="I81" s="230"/>
      <c r="J81" s="230"/>
      <c r="K81" s="352"/>
      <c r="L81" s="351"/>
      <c r="M81" s="194"/>
      <c r="N81" s="194"/>
      <c r="O81" s="323"/>
      <c r="P81" s="20"/>
    </row>
    <row r="82" spans="1:16" x14ac:dyDescent="0.2">
      <c r="A82" s="397" t="s">
        <v>434</v>
      </c>
      <c r="B82" s="437"/>
      <c r="C82" s="362"/>
      <c r="D82" s="437"/>
      <c r="E82" s="254"/>
      <c r="F82" s="438"/>
      <c r="G82" s="439"/>
      <c r="H82" s="363"/>
      <c r="I82" s="230"/>
      <c r="J82" s="230"/>
      <c r="K82" s="352"/>
      <c r="L82" s="351"/>
      <c r="M82" s="194"/>
      <c r="N82" s="194"/>
      <c r="O82" s="323"/>
      <c r="P82" s="20"/>
    </row>
    <row r="83" spans="1:16" x14ac:dyDescent="0.2">
      <c r="A83" s="397" t="s">
        <v>435</v>
      </c>
      <c r="B83" s="437"/>
      <c r="C83" s="362"/>
      <c r="D83" s="437"/>
      <c r="E83" s="254"/>
      <c r="F83" s="438"/>
      <c r="G83" s="439"/>
      <c r="H83" s="363"/>
      <c r="I83" s="230"/>
      <c r="J83" s="230"/>
      <c r="K83" s="352"/>
      <c r="L83" s="351"/>
      <c r="M83" s="194"/>
      <c r="N83" s="194"/>
      <c r="O83" s="323"/>
      <c r="P83" s="20"/>
    </row>
    <row r="84" spans="1:16" x14ac:dyDescent="0.2">
      <c r="A84" s="397" t="s">
        <v>169</v>
      </c>
      <c r="B84" s="437"/>
      <c r="C84" s="362"/>
      <c r="D84" s="437"/>
      <c r="E84" s="254"/>
      <c r="F84" s="232"/>
      <c r="G84" s="439"/>
      <c r="H84" s="363">
        <f>0.5</f>
        <v>0.5</v>
      </c>
      <c r="I84" s="230"/>
      <c r="J84" s="230"/>
      <c r="K84" s="352"/>
      <c r="L84" s="351"/>
      <c r="M84" s="194"/>
      <c r="N84" s="194"/>
      <c r="O84" s="323"/>
      <c r="P84" s="20"/>
    </row>
    <row r="85" spans="1:16" x14ac:dyDescent="0.2">
      <c r="A85" s="397" t="s">
        <v>436</v>
      </c>
      <c r="B85" s="351"/>
      <c r="C85" s="665"/>
      <c r="D85" s="351"/>
      <c r="E85" s="194"/>
      <c r="F85" s="232"/>
      <c r="G85" s="439"/>
      <c r="H85" s="363"/>
      <c r="I85" s="230"/>
      <c r="J85" s="230"/>
      <c r="K85" s="352"/>
      <c r="L85" s="351"/>
      <c r="M85" s="194"/>
      <c r="N85" s="194"/>
      <c r="O85" s="323"/>
      <c r="P85" s="20"/>
    </row>
    <row r="86" spans="1:16" s="10" customFormat="1" x14ac:dyDescent="0.2">
      <c r="A86" s="664" t="s">
        <v>390</v>
      </c>
      <c r="B86" s="358"/>
      <c r="C86" s="359">
        <f>SUM(C78:C85)</f>
        <v>0</v>
      </c>
      <c r="D86" s="358">
        <f t="shared" ref="D86:O86" si="22">SUM(D78:D85)</f>
        <v>0</v>
      </c>
      <c r="E86" s="311">
        <f t="shared" si="22"/>
        <v>0</v>
      </c>
      <c r="F86" s="249">
        <f t="shared" si="22"/>
        <v>0</v>
      </c>
      <c r="G86" s="249">
        <f t="shared" si="22"/>
        <v>0</v>
      </c>
      <c r="H86" s="367">
        <f t="shared" si="22"/>
        <v>5.8999999999999995</v>
      </c>
      <c r="I86" s="312">
        <f>SUM(I78:I85)</f>
        <v>0.71199999999999997</v>
      </c>
      <c r="J86" s="312">
        <f>SUM(J78:J85)</f>
        <v>0.44</v>
      </c>
      <c r="K86" s="359">
        <f>SUM(K78:K85)</f>
        <v>0.1</v>
      </c>
      <c r="L86" s="358">
        <f t="shared" si="22"/>
        <v>0</v>
      </c>
      <c r="M86" s="311">
        <f t="shared" si="22"/>
        <v>0</v>
      </c>
      <c r="N86" s="311">
        <f t="shared" si="22"/>
        <v>0</v>
      </c>
      <c r="O86" s="333">
        <f t="shared" si="22"/>
        <v>0</v>
      </c>
      <c r="P86" s="22"/>
    </row>
    <row r="87" spans="1:16" s="10" customFormat="1" x14ac:dyDescent="0.2">
      <c r="A87" s="397" t="s">
        <v>430</v>
      </c>
      <c r="B87" s="436"/>
      <c r="C87" s="403"/>
      <c r="D87" s="436"/>
      <c r="E87" s="251"/>
      <c r="F87" s="231"/>
      <c r="G87" s="440"/>
      <c r="H87" s="404"/>
      <c r="I87" s="252"/>
      <c r="J87" s="252"/>
      <c r="K87" s="402"/>
      <c r="L87" s="401"/>
      <c r="M87" s="253"/>
      <c r="N87" s="253"/>
      <c r="O87" s="399"/>
      <c r="P87" s="22"/>
    </row>
    <row r="88" spans="1:16" s="10" customFormat="1" x14ac:dyDescent="0.2">
      <c r="A88" s="397" t="s">
        <v>431</v>
      </c>
      <c r="B88" s="437"/>
      <c r="C88" s="362"/>
      <c r="D88" s="437"/>
      <c r="E88" s="254"/>
      <c r="F88" s="232"/>
      <c r="G88" s="439"/>
      <c r="H88" s="363"/>
      <c r="I88" s="230"/>
      <c r="J88" s="230"/>
      <c r="K88" s="352"/>
      <c r="L88" s="351"/>
      <c r="M88" s="194"/>
      <c r="N88" s="194"/>
      <c r="O88" s="323"/>
      <c r="P88" s="22"/>
    </row>
    <row r="89" spans="1:16" s="10" customFormat="1" x14ac:dyDescent="0.2">
      <c r="A89" s="397" t="s">
        <v>432</v>
      </c>
      <c r="B89" s="437"/>
      <c r="C89" s="362"/>
      <c r="D89" s="437"/>
      <c r="E89" s="254"/>
      <c r="F89" s="232"/>
      <c r="G89" s="439"/>
      <c r="H89" s="363"/>
      <c r="I89" s="230"/>
      <c r="J89" s="230"/>
      <c r="K89" s="352"/>
      <c r="L89" s="351"/>
      <c r="M89" s="194"/>
      <c r="N89" s="194"/>
      <c r="O89" s="323"/>
      <c r="P89" s="22"/>
    </row>
    <row r="90" spans="1:16" s="10" customFormat="1" x14ac:dyDescent="0.2">
      <c r="A90" s="397" t="s">
        <v>433</v>
      </c>
      <c r="B90" s="437"/>
      <c r="C90" s="362"/>
      <c r="D90" s="437"/>
      <c r="E90" s="254"/>
      <c r="F90" s="232"/>
      <c r="G90" s="439"/>
      <c r="H90" s="363"/>
      <c r="I90" s="230"/>
      <c r="J90" s="230"/>
      <c r="K90" s="352"/>
      <c r="L90" s="351"/>
      <c r="M90" s="194"/>
      <c r="N90" s="194"/>
      <c r="O90" s="323"/>
      <c r="P90" s="22"/>
    </row>
    <row r="91" spans="1:16" s="10" customFormat="1" x14ac:dyDescent="0.2">
      <c r="A91" s="397" t="s">
        <v>434</v>
      </c>
      <c r="B91" s="437"/>
      <c r="C91" s="362"/>
      <c r="D91" s="437"/>
      <c r="E91" s="254"/>
      <c r="F91" s="232"/>
      <c r="G91" s="439"/>
      <c r="H91" s="363"/>
      <c r="I91" s="230"/>
      <c r="J91" s="230"/>
      <c r="K91" s="352"/>
      <c r="L91" s="351"/>
      <c r="M91" s="194"/>
      <c r="N91" s="194"/>
      <c r="O91" s="323"/>
      <c r="P91" s="22"/>
    </row>
    <row r="92" spans="1:16" s="10" customFormat="1" x14ac:dyDescent="0.2">
      <c r="A92" s="397" t="s">
        <v>435</v>
      </c>
      <c r="B92" s="437"/>
      <c r="C92" s="362"/>
      <c r="D92" s="437"/>
      <c r="E92" s="254"/>
      <c r="F92" s="232"/>
      <c r="G92" s="439"/>
      <c r="H92" s="363"/>
      <c r="I92" s="230"/>
      <c r="J92" s="230"/>
      <c r="K92" s="352"/>
      <c r="L92" s="351"/>
      <c r="M92" s="194"/>
      <c r="N92" s="194"/>
      <c r="O92" s="323"/>
      <c r="P92" s="22"/>
    </row>
    <row r="93" spans="1:16" x14ac:dyDescent="0.2">
      <c r="A93" s="397" t="s">
        <v>169</v>
      </c>
      <c r="B93" s="437"/>
      <c r="C93" s="362"/>
      <c r="D93" s="437"/>
      <c r="E93" s="254"/>
      <c r="F93" s="232"/>
      <c r="G93" s="439"/>
      <c r="H93" s="363"/>
      <c r="I93" s="230"/>
      <c r="J93" s="230"/>
      <c r="K93" s="352"/>
      <c r="L93" s="351"/>
      <c r="M93" s="194"/>
      <c r="N93" s="194"/>
      <c r="O93" s="323"/>
      <c r="P93" s="20"/>
    </row>
    <row r="94" spans="1:16" x14ac:dyDescent="0.2">
      <c r="A94" s="664" t="s">
        <v>437</v>
      </c>
      <c r="B94" s="358"/>
      <c r="C94" s="359">
        <f>SUM(C87:C93)</f>
        <v>0</v>
      </c>
      <c r="D94" s="358">
        <f t="shared" ref="D94:O94" si="23">SUM(D87:D93)</f>
        <v>0</v>
      </c>
      <c r="E94" s="311">
        <f t="shared" si="23"/>
        <v>0</v>
      </c>
      <c r="F94" s="249">
        <f t="shared" si="23"/>
        <v>0</v>
      </c>
      <c r="G94" s="249">
        <f t="shared" si="23"/>
        <v>0</v>
      </c>
      <c r="H94" s="367">
        <f t="shared" si="23"/>
        <v>0</v>
      </c>
      <c r="I94" s="312">
        <f t="shared" si="23"/>
        <v>0</v>
      </c>
      <c r="J94" s="312">
        <f t="shared" si="23"/>
        <v>0</v>
      </c>
      <c r="K94" s="359">
        <f t="shared" si="23"/>
        <v>0</v>
      </c>
      <c r="L94" s="358">
        <f t="shared" si="23"/>
        <v>0</v>
      </c>
      <c r="M94" s="311">
        <f t="shared" si="23"/>
        <v>0</v>
      </c>
      <c r="N94" s="311">
        <f t="shared" si="23"/>
        <v>0</v>
      </c>
      <c r="O94" s="333">
        <f t="shared" si="23"/>
        <v>0</v>
      </c>
      <c r="P94" s="20"/>
    </row>
    <row r="95" spans="1:16" x14ac:dyDescent="0.2">
      <c r="A95" s="411" t="s">
        <v>105</v>
      </c>
      <c r="B95" s="358"/>
      <c r="C95" s="359">
        <f>+C94+C86</f>
        <v>0</v>
      </c>
      <c r="D95" s="358">
        <f t="shared" ref="D95:O95" si="24">+D94+D86</f>
        <v>0</v>
      </c>
      <c r="E95" s="311">
        <f t="shared" si="24"/>
        <v>0</v>
      </c>
      <c r="F95" s="249">
        <f t="shared" si="24"/>
        <v>0</v>
      </c>
      <c r="G95" s="249">
        <f t="shared" si="24"/>
        <v>0</v>
      </c>
      <c r="H95" s="367">
        <f t="shared" si="24"/>
        <v>5.8999999999999995</v>
      </c>
      <c r="I95" s="312">
        <f t="shared" si="24"/>
        <v>0.71199999999999997</v>
      </c>
      <c r="J95" s="312">
        <f t="shared" si="24"/>
        <v>0.44</v>
      </c>
      <c r="K95" s="359">
        <f t="shared" si="24"/>
        <v>0.1</v>
      </c>
      <c r="L95" s="358">
        <f t="shared" si="24"/>
        <v>0</v>
      </c>
      <c r="M95" s="311">
        <f t="shared" si="24"/>
        <v>0</v>
      </c>
      <c r="N95" s="311">
        <f t="shared" si="24"/>
        <v>0</v>
      </c>
      <c r="O95" s="333">
        <f t="shared" si="24"/>
        <v>0</v>
      </c>
      <c r="P95" s="20"/>
    </row>
    <row r="96" spans="1:16" x14ac:dyDescent="0.2">
      <c r="A96" s="441" t="s">
        <v>110</v>
      </c>
      <c r="B96" s="442" t="e">
        <f>+#REF!</f>
        <v>#REF!</v>
      </c>
      <c r="C96" s="443">
        <f>E50</f>
        <v>8.5601674700000014</v>
      </c>
      <c r="D96" s="442">
        <f t="shared" ref="D96:O96" si="25">F50</f>
        <v>5.4999999999999991</v>
      </c>
      <c r="E96" s="444">
        <f t="shared" si="25"/>
        <v>5.4999999999999991</v>
      </c>
      <c r="F96" s="445">
        <f t="shared" si="25"/>
        <v>0</v>
      </c>
      <c r="G96" s="445">
        <f t="shared" si="25"/>
        <v>0</v>
      </c>
      <c r="H96" s="446">
        <f>J50</f>
        <v>6.9158534799999991</v>
      </c>
      <c r="I96" s="447">
        <f>K50</f>
        <v>6.8178534799999992</v>
      </c>
      <c r="J96" s="447">
        <f>L50</f>
        <v>6.7218534799999992</v>
      </c>
      <c r="K96" s="443">
        <f>M50</f>
        <v>6.670853479999999</v>
      </c>
      <c r="L96" s="442">
        <f t="shared" si="25"/>
        <v>0</v>
      </c>
      <c r="M96" s="444">
        <f t="shared" si="25"/>
        <v>0</v>
      </c>
      <c r="N96" s="444">
        <f t="shared" si="25"/>
        <v>0</v>
      </c>
      <c r="O96" s="448">
        <f t="shared" si="25"/>
        <v>0</v>
      </c>
    </row>
    <row r="97" spans="1:16" ht="25.5" x14ac:dyDescent="0.2">
      <c r="A97" s="405" t="s">
        <v>438</v>
      </c>
      <c r="B97" s="449" t="e">
        <f>+B95/B96</f>
        <v>#REF!</v>
      </c>
      <c r="C97" s="450">
        <f>+C95/C96</f>
        <v>0</v>
      </c>
      <c r="D97" s="449">
        <f t="shared" ref="D97:O97" si="26">+D95/D96</f>
        <v>0</v>
      </c>
      <c r="E97" s="451">
        <f t="shared" si="26"/>
        <v>0</v>
      </c>
      <c r="F97" s="452" t="e">
        <f t="shared" si="26"/>
        <v>#DIV/0!</v>
      </c>
      <c r="G97" s="452" t="e">
        <f t="shared" si="26"/>
        <v>#DIV/0!</v>
      </c>
      <c r="H97" s="453">
        <f>+H95/H96</f>
        <v>0.8531123478920204</v>
      </c>
      <c r="I97" s="454">
        <f>+I95/I96</f>
        <v>0.10443169570725361</v>
      </c>
      <c r="J97" s="454">
        <f>+J95/J96</f>
        <v>6.5458136109208975E-2</v>
      </c>
      <c r="K97" s="450">
        <f>+K95/K96</f>
        <v>1.4990585582461335E-2</v>
      </c>
      <c r="L97" s="449" t="e">
        <f t="shared" si="26"/>
        <v>#DIV/0!</v>
      </c>
      <c r="M97" s="451" t="e">
        <f t="shared" si="26"/>
        <v>#DIV/0!</v>
      </c>
      <c r="N97" s="451" t="e">
        <f t="shared" si="26"/>
        <v>#DIV/0!</v>
      </c>
      <c r="O97" s="455" t="e">
        <f t="shared" si="26"/>
        <v>#DIV/0!</v>
      </c>
    </row>
    <row r="98" spans="1:16" x14ac:dyDescent="0.2">
      <c r="A98" s="219" t="s">
        <v>439</v>
      </c>
      <c r="N98" s="297"/>
    </row>
    <row r="99" spans="1:16" x14ac:dyDescent="0.2">
      <c r="H99" s="661" t="s">
        <v>528</v>
      </c>
      <c r="I99" s="662"/>
      <c r="J99" s="662"/>
      <c r="K99" s="649"/>
      <c r="N99" s="297"/>
    </row>
    <row r="100" spans="1:16" ht="15.75" x14ac:dyDescent="0.25">
      <c r="A100" s="308" t="s">
        <v>443</v>
      </c>
      <c r="B100" s="20"/>
      <c r="C100" s="20"/>
      <c r="D100" s="20"/>
      <c r="E100" s="20"/>
      <c r="F100" s="20"/>
      <c r="G100" s="20"/>
      <c r="H100" s="20"/>
      <c r="I100" s="20"/>
      <c r="J100" s="20"/>
      <c r="K100" s="20"/>
      <c r="L100" s="20"/>
      <c r="N100" s="297"/>
    </row>
    <row r="101" spans="1:16" x14ac:dyDescent="0.2">
      <c r="A101" s="309" t="s">
        <v>423</v>
      </c>
      <c r="B101" s="20"/>
      <c r="C101" s="20"/>
      <c r="D101" s="20"/>
      <c r="E101" s="20"/>
      <c r="F101" s="20"/>
      <c r="G101" s="20"/>
      <c r="H101" s="20"/>
      <c r="I101" s="20"/>
      <c r="J101" s="20"/>
      <c r="K101" s="20"/>
      <c r="L101" s="20"/>
      <c r="N101" s="297"/>
    </row>
    <row r="102" spans="1:16" ht="14.25" customHeight="1" x14ac:dyDescent="0.2">
      <c r="A102" s="309"/>
      <c r="B102" s="23"/>
      <c r="C102" s="21"/>
      <c r="D102" s="708" t="s">
        <v>424</v>
      </c>
      <c r="E102" s="709"/>
      <c r="F102" s="709"/>
      <c r="G102" s="709"/>
      <c r="H102" s="711" t="s">
        <v>414</v>
      </c>
      <c r="I102" s="712"/>
      <c r="J102" s="712"/>
      <c r="K102" s="713"/>
      <c r="L102" s="708" t="s">
        <v>415</v>
      </c>
      <c r="M102" s="709"/>
      <c r="N102" s="709"/>
      <c r="O102" s="710"/>
    </row>
    <row r="103" spans="1:16" ht="27.75" customHeight="1" x14ac:dyDescent="0.2">
      <c r="A103" s="694" t="s">
        <v>104</v>
      </c>
      <c r="B103" s="424" t="s">
        <v>425</v>
      </c>
      <c r="C103" s="416" t="s">
        <v>426</v>
      </c>
      <c r="D103" s="424" t="s">
        <v>427</v>
      </c>
      <c r="E103" s="425" t="s">
        <v>428</v>
      </c>
      <c r="F103" s="426" t="s">
        <v>428</v>
      </c>
      <c r="G103" s="426" t="s">
        <v>429</v>
      </c>
      <c r="H103" s="427" t="s">
        <v>359</v>
      </c>
      <c r="I103" s="428" t="s">
        <v>361</v>
      </c>
      <c r="J103" s="428" t="s">
        <v>418</v>
      </c>
      <c r="K103" s="416" t="s">
        <v>419</v>
      </c>
      <c r="L103" s="424" t="s">
        <v>359</v>
      </c>
      <c r="M103" s="425" t="s">
        <v>361</v>
      </c>
      <c r="N103" s="425" t="s">
        <v>418</v>
      </c>
      <c r="O103" s="429" t="s">
        <v>419</v>
      </c>
      <c r="P103" s="20"/>
    </row>
    <row r="104" spans="1:16" x14ac:dyDescent="0.2">
      <c r="A104" s="696"/>
      <c r="B104" s="430" t="s">
        <v>73</v>
      </c>
      <c r="C104" s="419" t="s">
        <v>73</v>
      </c>
      <c r="D104" s="430" t="s">
        <v>73</v>
      </c>
      <c r="E104" s="431" t="s">
        <v>73</v>
      </c>
      <c r="F104" s="432" t="s">
        <v>73</v>
      </c>
      <c r="G104" s="432" t="s">
        <v>73</v>
      </c>
      <c r="H104" s="433" t="s">
        <v>73</v>
      </c>
      <c r="I104" s="434" t="s">
        <v>73</v>
      </c>
      <c r="J104" s="434" t="s">
        <v>73</v>
      </c>
      <c r="K104" s="419" t="s">
        <v>73</v>
      </c>
      <c r="L104" s="430" t="s">
        <v>73</v>
      </c>
      <c r="M104" s="431" t="s">
        <v>73</v>
      </c>
      <c r="N104" s="431" t="s">
        <v>73</v>
      </c>
      <c r="O104" s="435" t="s">
        <v>73</v>
      </c>
      <c r="P104" s="20"/>
    </row>
    <row r="105" spans="1:16" x14ac:dyDescent="0.2">
      <c r="A105" s="397" t="s">
        <v>430</v>
      </c>
      <c r="B105" s="456">
        <f t="shared" ref="B105:D112" si="27">B78</f>
        <v>0</v>
      </c>
      <c r="C105" s="373">
        <f t="shared" si="27"/>
        <v>0</v>
      </c>
      <c r="D105" s="456">
        <f t="shared" si="27"/>
        <v>0</v>
      </c>
      <c r="E105" s="232">
        <f>D105+E78</f>
        <v>0</v>
      </c>
      <c r="F105" s="232"/>
      <c r="G105" s="232"/>
      <c r="H105" s="363">
        <f>H78</f>
        <v>1.3</v>
      </c>
      <c r="I105" s="230">
        <f t="shared" ref="I105:K105" si="28">I78</f>
        <v>0.71199999999999997</v>
      </c>
      <c r="J105" s="230">
        <f t="shared" si="28"/>
        <v>0.44</v>
      </c>
      <c r="K105" s="352">
        <f t="shared" si="28"/>
        <v>0.1</v>
      </c>
      <c r="L105" s="351">
        <f>L78</f>
        <v>0</v>
      </c>
      <c r="M105" s="194">
        <f>L105+M78</f>
        <v>0</v>
      </c>
      <c r="N105" s="194">
        <f t="shared" ref="N105:O105" si="29">M105+N78</f>
        <v>0</v>
      </c>
      <c r="O105" s="323">
        <f t="shared" si="29"/>
        <v>0</v>
      </c>
    </row>
    <row r="106" spans="1:16" x14ac:dyDescent="0.2">
      <c r="A106" s="397" t="s">
        <v>431</v>
      </c>
      <c r="B106" s="456">
        <f t="shared" si="27"/>
        <v>0</v>
      </c>
      <c r="C106" s="373">
        <f t="shared" si="27"/>
        <v>0</v>
      </c>
      <c r="D106" s="456">
        <f t="shared" si="27"/>
        <v>0</v>
      </c>
      <c r="E106" s="232">
        <f t="shared" ref="E106:E112" si="30">D106+E79</f>
        <v>0</v>
      </c>
      <c r="F106" s="438"/>
      <c r="G106" s="439"/>
      <c r="H106" s="363">
        <f t="shared" ref="H106:H112" si="31">H79</f>
        <v>2.8</v>
      </c>
      <c r="I106" s="230">
        <f t="shared" ref="I106:K112" si="32">H106+I79</f>
        <v>2.8</v>
      </c>
      <c r="J106" s="230">
        <f t="shared" si="32"/>
        <v>2.8</v>
      </c>
      <c r="K106" s="352">
        <f t="shared" si="32"/>
        <v>2.8</v>
      </c>
      <c r="L106" s="351">
        <f t="shared" ref="L106:L112" si="33">L79</f>
        <v>0</v>
      </c>
      <c r="M106" s="194">
        <f t="shared" ref="M106:O112" si="34">L106+M79</f>
        <v>0</v>
      </c>
      <c r="N106" s="194">
        <f t="shared" si="34"/>
        <v>0</v>
      </c>
      <c r="O106" s="323">
        <f t="shared" si="34"/>
        <v>0</v>
      </c>
    </row>
    <row r="107" spans="1:16" x14ac:dyDescent="0.2">
      <c r="A107" s="397" t="s">
        <v>432</v>
      </c>
      <c r="B107" s="456">
        <f t="shared" si="27"/>
        <v>0</v>
      </c>
      <c r="C107" s="373">
        <f t="shared" si="27"/>
        <v>0</v>
      </c>
      <c r="D107" s="456">
        <f t="shared" si="27"/>
        <v>0</v>
      </c>
      <c r="E107" s="232">
        <f t="shared" si="30"/>
        <v>0</v>
      </c>
      <c r="F107" s="438"/>
      <c r="G107" s="439"/>
      <c r="H107" s="363">
        <f t="shared" si="31"/>
        <v>0</v>
      </c>
      <c r="I107" s="230">
        <f t="shared" si="32"/>
        <v>0</v>
      </c>
      <c r="J107" s="230">
        <f t="shared" si="32"/>
        <v>0</v>
      </c>
      <c r="K107" s="352">
        <f t="shared" si="32"/>
        <v>0</v>
      </c>
      <c r="L107" s="351">
        <f t="shared" si="33"/>
        <v>0</v>
      </c>
      <c r="M107" s="194">
        <f t="shared" si="34"/>
        <v>0</v>
      </c>
      <c r="N107" s="194">
        <f t="shared" si="34"/>
        <v>0</v>
      </c>
      <c r="O107" s="323">
        <f t="shared" si="34"/>
        <v>0</v>
      </c>
    </row>
    <row r="108" spans="1:16" x14ac:dyDescent="0.2">
      <c r="A108" s="397" t="s">
        <v>433</v>
      </c>
      <c r="B108" s="456">
        <f t="shared" si="27"/>
        <v>0</v>
      </c>
      <c r="C108" s="373">
        <f t="shared" si="27"/>
        <v>0</v>
      </c>
      <c r="D108" s="456">
        <f t="shared" si="27"/>
        <v>0</v>
      </c>
      <c r="E108" s="232">
        <f t="shared" si="30"/>
        <v>0</v>
      </c>
      <c r="F108" s="438"/>
      <c r="G108" s="439"/>
      <c r="H108" s="363">
        <f t="shared" si="31"/>
        <v>1.3</v>
      </c>
      <c r="I108" s="230">
        <f t="shared" si="32"/>
        <v>1.3</v>
      </c>
      <c r="J108" s="230">
        <f t="shared" si="32"/>
        <v>1.3</v>
      </c>
      <c r="K108" s="352">
        <f t="shared" si="32"/>
        <v>1.3</v>
      </c>
      <c r="L108" s="351">
        <f t="shared" si="33"/>
        <v>0</v>
      </c>
      <c r="M108" s="194">
        <f t="shared" si="34"/>
        <v>0</v>
      </c>
      <c r="N108" s="194">
        <f t="shared" si="34"/>
        <v>0</v>
      </c>
      <c r="O108" s="323">
        <f t="shared" si="34"/>
        <v>0</v>
      </c>
    </row>
    <row r="109" spans="1:16" x14ac:dyDescent="0.2">
      <c r="A109" s="397" t="s">
        <v>434</v>
      </c>
      <c r="B109" s="456">
        <f t="shared" si="27"/>
        <v>0</v>
      </c>
      <c r="C109" s="373">
        <f t="shared" si="27"/>
        <v>0</v>
      </c>
      <c r="D109" s="456">
        <f t="shared" si="27"/>
        <v>0</v>
      </c>
      <c r="E109" s="232">
        <f t="shared" si="30"/>
        <v>0</v>
      </c>
      <c r="F109" s="438"/>
      <c r="G109" s="439"/>
      <c r="H109" s="363">
        <f t="shared" si="31"/>
        <v>0</v>
      </c>
      <c r="I109" s="230">
        <f t="shared" si="32"/>
        <v>0</v>
      </c>
      <c r="J109" s="230">
        <f t="shared" si="32"/>
        <v>0</v>
      </c>
      <c r="K109" s="352">
        <f t="shared" si="32"/>
        <v>0</v>
      </c>
      <c r="L109" s="351">
        <f t="shared" si="33"/>
        <v>0</v>
      </c>
      <c r="M109" s="194">
        <f t="shared" si="34"/>
        <v>0</v>
      </c>
      <c r="N109" s="194">
        <f t="shared" si="34"/>
        <v>0</v>
      </c>
      <c r="O109" s="323">
        <f t="shared" si="34"/>
        <v>0</v>
      </c>
    </row>
    <row r="110" spans="1:16" x14ac:dyDescent="0.2">
      <c r="A110" s="397" t="s">
        <v>435</v>
      </c>
      <c r="B110" s="456">
        <f t="shared" si="27"/>
        <v>0</v>
      </c>
      <c r="C110" s="373">
        <f t="shared" si="27"/>
        <v>0</v>
      </c>
      <c r="D110" s="456">
        <f t="shared" si="27"/>
        <v>0</v>
      </c>
      <c r="E110" s="232">
        <f t="shared" si="30"/>
        <v>0</v>
      </c>
      <c r="F110" s="438"/>
      <c r="G110" s="439"/>
      <c r="H110" s="363">
        <f t="shared" si="31"/>
        <v>0</v>
      </c>
      <c r="I110" s="230">
        <f t="shared" si="32"/>
        <v>0</v>
      </c>
      <c r="J110" s="230">
        <f t="shared" si="32"/>
        <v>0</v>
      </c>
      <c r="K110" s="352">
        <f t="shared" si="32"/>
        <v>0</v>
      </c>
      <c r="L110" s="351">
        <f t="shared" si="33"/>
        <v>0</v>
      </c>
      <c r="M110" s="194">
        <f t="shared" si="34"/>
        <v>0</v>
      </c>
      <c r="N110" s="194">
        <f t="shared" si="34"/>
        <v>0</v>
      </c>
      <c r="O110" s="323">
        <f t="shared" si="34"/>
        <v>0</v>
      </c>
    </row>
    <row r="111" spans="1:16" x14ac:dyDescent="0.2">
      <c r="A111" s="397" t="s">
        <v>169</v>
      </c>
      <c r="B111" s="456">
        <f t="shared" si="27"/>
        <v>0</v>
      </c>
      <c r="C111" s="373">
        <f t="shared" si="27"/>
        <v>0</v>
      </c>
      <c r="D111" s="456">
        <f t="shared" si="27"/>
        <v>0</v>
      </c>
      <c r="E111" s="232">
        <f t="shared" si="30"/>
        <v>0</v>
      </c>
      <c r="F111" s="232"/>
      <c r="G111" s="439"/>
      <c r="H111" s="363">
        <f t="shared" si="31"/>
        <v>0.5</v>
      </c>
      <c r="I111" s="230">
        <f>H111+I78</f>
        <v>1.212</v>
      </c>
      <c r="J111" s="230">
        <f>I111+J78</f>
        <v>1.6519999999999999</v>
      </c>
      <c r="K111" s="352">
        <f>J111+K78</f>
        <v>1.752</v>
      </c>
      <c r="L111" s="351">
        <f t="shared" si="33"/>
        <v>0</v>
      </c>
      <c r="M111" s="194">
        <f t="shared" si="34"/>
        <v>0</v>
      </c>
      <c r="N111" s="194">
        <f t="shared" si="34"/>
        <v>0</v>
      </c>
      <c r="O111" s="323">
        <f t="shared" si="34"/>
        <v>0</v>
      </c>
    </row>
    <row r="112" spans="1:16" x14ac:dyDescent="0.2">
      <c r="A112" s="397" t="s">
        <v>436</v>
      </c>
      <c r="B112" s="351">
        <f t="shared" si="27"/>
        <v>0</v>
      </c>
      <c r="C112" s="352">
        <f t="shared" si="27"/>
        <v>0</v>
      </c>
      <c r="D112" s="351">
        <f t="shared" si="27"/>
        <v>0</v>
      </c>
      <c r="E112" s="194">
        <f t="shared" si="30"/>
        <v>0</v>
      </c>
      <c r="F112" s="232"/>
      <c r="G112" s="439"/>
      <c r="H112" s="363">
        <f t="shared" si="31"/>
        <v>0</v>
      </c>
      <c r="I112" s="230">
        <f t="shared" si="32"/>
        <v>0</v>
      </c>
      <c r="J112" s="230">
        <f t="shared" si="32"/>
        <v>0</v>
      </c>
      <c r="K112" s="352">
        <f t="shared" si="32"/>
        <v>0</v>
      </c>
      <c r="L112" s="351">
        <f t="shared" si="33"/>
        <v>0</v>
      </c>
      <c r="M112" s="194">
        <f t="shared" si="34"/>
        <v>0</v>
      </c>
      <c r="N112" s="194">
        <f t="shared" si="34"/>
        <v>0</v>
      </c>
      <c r="O112" s="323">
        <f t="shared" si="34"/>
        <v>0</v>
      </c>
    </row>
    <row r="113" spans="1:15" x14ac:dyDescent="0.2">
      <c r="A113" s="411" t="s">
        <v>390</v>
      </c>
      <c r="B113" s="358"/>
      <c r="C113" s="359">
        <f>SUM(C105:C112)</f>
        <v>0</v>
      </c>
      <c r="D113" s="358">
        <f t="shared" ref="D113:O113" si="35">SUM(D105:D112)</f>
        <v>0</v>
      </c>
      <c r="E113" s="311">
        <f t="shared" si="35"/>
        <v>0</v>
      </c>
      <c r="F113" s="249">
        <f t="shared" si="35"/>
        <v>0</v>
      </c>
      <c r="G113" s="249">
        <f t="shared" si="35"/>
        <v>0</v>
      </c>
      <c r="H113" s="367">
        <f t="shared" si="35"/>
        <v>5.8999999999999995</v>
      </c>
      <c r="I113" s="312">
        <f t="shared" si="35"/>
        <v>6.0239999999999991</v>
      </c>
      <c r="J113" s="312">
        <f t="shared" si="35"/>
        <v>6.1920000000000002</v>
      </c>
      <c r="K113" s="359">
        <f t="shared" si="35"/>
        <v>5.952</v>
      </c>
      <c r="L113" s="358">
        <f t="shared" si="35"/>
        <v>0</v>
      </c>
      <c r="M113" s="311">
        <f t="shared" si="35"/>
        <v>0</v>
      </c>
      <c r="N113" s="311">
        <f t="shared" si="35"/>
        <v>0</v>
      </c>
      <c r="O113" s="333">
        <f t="shared" si="35"/>
        <v>0</v>
      </c>
    </row>
    <row r="114" spans="1:15" x14ac:dyDescent="0.2">
      <c r="A114" s="397" t="s">
        <v>430</v>
      </c>
      <c r="B114" s="456">
        <f t="shared" ref="B114:D120" si="36">B87</f>
        <v>0</v>
      </c>
      <c r="C114" s="373">
        <f t="shared" si="36"/>
        <v>0</v>
      </c>
      <c r="D114" s="456">
        <f t="shared" si="36"/>
        <v>0</v>
      </c>
      <c r="E114" s="232">
        <f t="shared" ref="E114:E120" si="37">D114+E87</f>
        <v>0</v>
      </c>
      <c r="F114" s="232"/>
      <c r="G114" s="439"/>
      <c r="H114" s="363">
        <f t="shared" ref="H114:H120" si="38">H87</f>
        <v>0</v>
      </c>
      <c r="I114" s="230">
        <f t="shared" ref="I114:K120" si="39">H114+I87</f>
        <v>0</v>
      </c>
      <c r="J114" s="230">
        <f t="shared" si="39"/>
        <v>0</v>
      </c>
      <c r="K114" s="352">
        <f t="shared" si="39"/>
        <v>0</v>
      </c>
      <c r="L114" s="351">
        <f t="shared" ref="L114:L120" si="40">L87</f>
        <v>0</v>
      </c>
      <c r="M114" s="194">
        <f t="shared" ref="M114:O120" si="41">L114+M87</f>
        <v>0</v>
      </c>
      <c r="N114" s="194">
        <f t="shared" si="41"/>
        <v>0</v>
      </c>
      <c r="O114" s="323">
        <f t="shared" si="41"/>
        <v>0</v>
      </c>
    </row>
    <row r="115" spans="1:15" x14ac:dyDescent="0.2">
      <c r="A115" s="397" t="s">
        <v>431</v>
      </c>
      <c r="B115" s="456">
        <f t="shared" si="36"/>
        <v>0</v>
      </c>
      <c r="C115" s="373">
        <f t="shared" si="36"/>
        <v>0</v>
      </c>
      <c r="D115" s="456">
        <f t="shared" si="36"/>
        <v>0</v>
      </c>
      <c r="E115" s="232">
        <f t="shared" si="37"/>
        <v>0</v>
      </c>
      <c r="F115" s="232"/>
      <c r="G115" s="439"/>
      <c r="H115" s="363">
        <f t="shared" si="38"/>
        <v>0</v>
      </c>
      <c r="I115" s="230">
        <f t="shared" si="39"/>
        <v>0</v>
      </c>
      <c r="J115" s="230">
        <f t="shared" si="39"/>
        <v>0</v>
      </c>
      <c r="K115" s="352">
        <f t="shared" si="39"/>
        <v>0</v>
      </c>
      <c r="L115" s="351">
        <f t="shared" si="40"/>
        <v>0</v>
      </c>
      <c r="M115" s="194">
        <f t="shared" si="41"/>
        <v>0</v>
      </c>
      <c r="N115" s="194">
        <f t="shared" si="41"/>
        <v>0</v>
      </c>
      <c r="O115" s="323">
        <f t="shared" si="41"/>
        <v>0</v>
      </c>
    </row>
    <row r="116" spans="1:15" x14ac:dyDescent="0.2">
      <c r="A116" s="397" t="s">
        <v>432</v>
      </c>
      <c r="B116" s="456">
        <f t="shared" si="36"/>
        <v>0</v>
      </c>
      <c r="C116" s="373">
        <f t="shared" si="36"/>
        <v>0</v>
      </c>
      <c r="D116" s="456">
        <f t="shared" si="36"/>
        <v>0</v>
      </c>
      <c r="E116" s="232">
        <f t="shared" si="37"/>
        <v>0</v>
      </c>
      <c r="F116" s="232"/>
      <c r="G116" s="439"/>
      <c r="H116" s="363">
        <f t="shared" si="38"/>
        <v>0</v>
      </c>
      <c r="I116" s="230">
        <f t="shared" si="39"/>
        <v>0</v>
      </c>
      <c r="J116" s="230">
        <f t="shared" si="39"/>
        <v>0</v>
      </c>
      <c r="K116" s="352">
        <f t="shared" si="39"/>
        <v>0</v>
      </c>
      <c r="L116" s="351">
        <f t="shared" si="40"/>
        <v>0</v>
      </c>
      <c r="M116" s="194">
        <f t="shared" si="41"/>
        <v>0</v>
      </c>
      <c r="N116" s="194">
        <f t="shared" si="41"/>
        <v>0</v>
      </c>
      <c r="O116" s="323">
        <f t="shared" si="41"/>
        <v>0</v>
      </c>
    </row>
    <row r="117" spans="1:15" x14ac:dyDescent="0.2">
      <c r="A117" s="397" t="s">
        <v>433</v>
      </c>
      <c r="B117" s="456">
        <f t="shared" si="36"/>
        <v>0</v>
      </c>
      <c r="C117" s="373">
        <f t="shared" si="36"/>
        <v>0</v>
      </c>
      <c r="D117" s="456">
        <f t="shared" si="36"/>
        <v>0</v>
      </c>
      <c r="E117" s="232">
        <f t="shared" si="37"/>
        <v>0</v>
      </c>
      <c r="F117" s="232"/>
      <c r="G117" s="439"/>
      <c r="H117" s="363">
        <f t="shared" si="38"/>
        <v>0</v>
      </c>
      <c r="I117" s="230">
        <f t="shared" si="39"/>
        <v>0</v>
      </c>
      <c r="J117" s="230">
        <f t="shared" si="39"/>
        <v>0</v>
      </c>
      <c r="K117" s="352">
        <f t="shared" si="39"/>
        <v>0</v>
      </c>
      <c r="L117" s="351">
        <f t="shared" si="40"/>
        <v>0</v>
      </c>
      <c r="M117" s="194">
        <f t="shared" si="41"/>
        <v>0</v>
      </c>
      <c r="N117" s="194">
        <f t="shared" si="41"/>
        <v>0</v>
      </c>
      <c r="O117" s="323">
        <f t="shared" si="41"/>
        <v>0</v>
      </c>
    </row>
    <row r="118" spans="1:15" x14ac:dyDescent="0.2">
      <c r="A118" s="397" t="s">
        <v>434</v>
      </c>
      <c r="B118" s="456">
        <f t="shared" si="36"/>
        <v>0</v>
      </c>
      <c r="C118" s="373">
        <f t="shared" si="36"/>
        <v>0</v>
      </c>
      <c r="D118" s="456">
        <f t="shared" si="36"/>
        <v>0</v>
      </c>
      <c r="E118" s="232">
        <f t="shared" si="37"/>
        <v>0</v>
      </c>
      <c r="F118" s="232"/>
      <c r="G118" s="439"/>
      <c r="H118" s="363">
        <f t="shared" si="38"/>
        <v>0</v>
      </c>
      <c r="I118" s="230">
        <f t="shared" si="39"/>
        <v>0</v>
      </c>
      <c r="J118" s="230">
        <f t="shared" si="39"/>
        <v>0</v>
      </c>
      <c r="K118" s="352">
        <f t="shared" si="39"/>
        <v>0</v>
      </c>
      <c r="L118" s="351">
        <f t="shared" si="40"/>
        <v>0</v>
      </c>
      <c r="M118" s="194">
        <f t="shared" si="41"/>
        <v>0</v>
      </c>
      <c r="N118" s="194">
        <f t="shared" si="41"/>
        <v>0</v>
      </c>
      <c r="O118" s="323">
        <f t="shared" si="41"/>
        <v>0</v>
      </c>
    </row>
    <row r="119" spans="1:15" x14ac:dyDescent="0.2">
      <c r="A119" s="397" t="s">
        <v>435</v>
      </c>
      <c r="B119" s="456">
        <f t="shared" si="36"/>
        <v>0</v>
      </c>
      <c r="C119" s="373">
        <f t="shared" si="36"/>
        <v>0</v>
      </c>
      <c r="D119" s="456">
        <f t="shared" si="36"/>
        <v>0</v>
      </c>
      <c r="E119" s="232">
        <f t="shared" si="37"/>
        <v>0</v>
      </c>
      <c r="F119" s="232"/>
      <c r="G119" s="439"/>
      <c r="H119" s="363">
        <f t="shared" si="38"/>
        <v>0</v>
      </c>
      <c r="I119" s="230">
        <f t="shared" si="39"/>
        <v>0</v>
      </c>
      <c r="J119" s="230">
        <f t="shared" si="39"/>
        <v>0</v>
      </c>
      <c r="K119" s="352">
        <f t="shared" si="39"/>
        <v>0</v>
      </c>
      <c r="L119" s="351">
        <f t="shared" si="40"/>
        <v>0</v>
      </c>
      <c r="M119" s="194">
        <f t="shared" si="41"/>
        <v>0</v>
      </c>
      <c r="N119" s="194">
        <f t="shared" si="41"/>
        <v>0</v>
      </c>
      <c r="O119" s="323">
        <f t="shared" si="41"/>
        <v>0</v>
      </c>
    </row>
    <row r="120" spans="1:15" x14ac:dyDescent="0.2">
      <c r="A120" s="397" t="s">
        <v>169</v>
      </c>
      <c r="B120" s="456">
        <f t="shared" si="36"/>
        <v>0</v>
      </c>
      <c r="C120" s="373">
        <f t="shared" si="36"/>
        <v>0</v>
      </c>
      <c r="D120" s="456">
        <f t="shared" si="36"/>
        <v>0</v>
      </c>
      <c r="E120" s="232">
        <f t="shared" si="37"/>
        <v>0</v>
      </c>
      <c r="F120" s="232"/>
      <c r="G120" s="439"/>
      <c r="H120" s="363">
        <f t="shared" si="38"/>
        <v>0</v>
      </c>
      <c r="I120" s="230">
        <f t="shared" si="39"/>
        <v>0</v>
      </c>
      <c r="J120" s="230">
        <f t="shared" si="39"/>
        <v>0</v>
      </c>
      <c r="K120" s="352">
        <f t="shared" si="39"/>
        <v>0</v>
      </c>
      <c r="L120" s="351">
        <f t="shared" si="40"/>
        <v>0</v>
      </c>
      <c r="M120" s="194">
        <f t="shared" si="41"/>
        <v>0</v>
      </c>
      <c r="N120" s="194">
        <f t="shared" si="41"/>
        <v>0</v>
      </c>
      <c r="O120" s="323">
        <f t="shared" si="41"/>
        <v>0</v>
      </c>
    </row>
    <row r="121" spans="1:15" x14ac:dyDescent="0.2">
      <c r="A121" s="411" t="s">
        <v>437</v>
      </c>
      <c r="B121" s="358"/>
      <c r="C121" s="359">
        <f>SUM(C114:C120)</f>
        <v>0</v>
      </c>
      <c r="D121" s="358">
        <f t="shared" ref="D121:O121" si="42">SUM(D114:D120)</f>
        <v>0</v>
      </c>
      <c r="E121" s="311">
        <f t="shared" si="42"/>
        <v>0</v>
      </c>
      <c r="F121" s="249">
        <f t="shared" si="42"/>
        <v>0</v>
      </c>
      <c r="G121" s="249">
        <f t="shared" si="42"/>
        <v>0</v>
      </c>
      <c r="H121" s="367">
        <f t="shared" si="42"/>
        <v>0</v>
      </c>
      <c r="I121" s="312">
        <f t="shared" si="42"/>
        <v>0</v>
      </c>
      <c r="J121" s="312">
        <f t="shared" si="42"/>
        <v>0</v>
      </c>
      <c r="K121" s="359">
        <f t="shared" si="42"/>
        <v>0</v>
      </c>
      <c r="L121" s="358">
        <f t="shared" si="42"/>
        <v>0</v>
      </c>
      <c r="M121" s="311">
        <f t="shared" si="42"/>
        <v>0</v>
      </c>
      <c r="N121" s="311">
        <f t="shared" si="42"/>
        <v>0</v>
      </c>
      <c r="O121" s="333">
        <f t="shared" si="42"/>
        <v>0</v>
      </c>
    </row>
    <row r="122" spans="1:15" x14ac:dyDescent="0.2">
      <c r="B122" s="358">
        <f>+B121+B113</f>
        <v>0</v>
      </c>
      <c r="C122" s="359">
        <f>+C121+C113</f>
        <v>0</v>
      </c>
      <c r="D122" s="358">
        <f>+D121+D113</f>
        <v>0</v>
      </c>
      <c r="E122" s="311">
        <f>+E113+E121</f>
        <v>0</v>
      </c>
      <c r="F122" s="249">
        <f>+F121+F113</f>
        <v>0</v>
      </c>
      <c r="G122" s="249">
        <f>+G121+G113</f>
        <v>0</v>
      </c>
      <c r="H122" s="367">
        <f>+H121+H113</f>
        <v>5.8999999999999995</v>
      </c>
      <c r="I122" s="312">
        <f>+I113+I121</f>
        <v>6.0239999999999991</v>
      </c>
      <c r="J122" s="312">
        <f>+J113+J121</f>
        <v>6.1920000000000002</v>
      </c>
      <c r="K122" s="359">
        <f>+K113+K121</f>
        <v>5.952</v>
      </c>
      <c r="L122" s="358">
        <f>+L121+L113</f>
        <v>0</v>
      </c>
      <c r="M122" s="311">
        <f>+M121+M113</f>
        <v>0</v>
      </c>
      <c r="N122" s="311">
        <f>+N121+N113</f>
        <v>0</v>
      </c>
      <c r="O122" s="333">
        <f>+O121+O113</f>
        <v>0</v>
      </c>
    </row>
    <row r="123" spans="1:15" x14ac:dyDescent="0.2">
      <c r="A123" s="441" t="s">
        <v>110</v>
      </c>
      <c r="B123" s="442">
        <f>C50</f>
        <v>5.3</v>
      </c>
      <c r="C123" s="443">
        <f>E50</f>
        <v>8.5601674700000014</v>
      </c>
      <c r="D123" s="442">
        <f t="shared" ref="D123:O123" si="43">F50</f>
        <v>5.4999999999999991</v>
      </c>
      <c r="E123" s="444">
        <f t="shared" si="43"/>
        <v>5.4999999999999991</v>
      </c>
      <c r="F123" s="445">
        <f t="shared" si="43"/>
        <v>0</v>
      </c>
      <c r="G123" s="445">
        <f t="shared" si="43"/>
        <v>0</v>
      </c>
      <c r="H123" s="446">
        <f>J50</f>
        <v>6.9158534799999991</v>
      </c>
      <c r="I123" s="447">
        <f>K50</f>
        <v>6.8178534799999992</v>
      </c>
      <c r="J123" s="447">
        <f>L50</f>
        <v>6.7218534799999992</v>
      </c>
      <c r="K123" s="443">
        <f>M50</f>
        <v>6.670853479999999</v>
      </c>
      <c r="L123" s="442">
        <f t="shared" si="43"/>
        <v>0</v>
      </c>
      <c r="M123" s="444">
        <f t="shared" si="43"/>
        <v>0</v>
      </c>
      <c r="N123" s="444">
        <f t="shared" si="43"/>
        <v>0</v>
      </c>
      <c r="O123" s="448">
        <f t="shared" si="43"/>
        <v>0</v>
      </c>
    </row>
    <row r="124" spans="1:15" ht="25.5" x14ac:dyDescent="0.2">
      <c r="A124" s="405" t="s">
        <v>438</v>
      </c>
      <c r="B124" s="449">
        <f>+B122/B123</f>
        <v>0</v>
      </c>
      <c r="C124" s="450">
        <f>+C122/C123</f>
        <v>0</v>
      </c>
      <c r="D124" s="449">
        <f t="shared" ref="D124:O124" si="44">+D122/D123</f>
        <v>0</v>
      </c>
      <c r="E124" s="451">
        <f t="shared" si="44"/>
        <v>0</v>
      </c>
      <c r="F124" s="452" t="e">
        <f t="shared" si="44"/>
        <v>#DIV/0!</v>
      </c>
      <c r="G124" s="452" t="e">
        <f t="shared" si="44"/>
        <v>#DIV/0!</v>
      </c>
      <c r="H124" s="453">
        <f>+H122/H123</f>
        <v>0.8531123478920204</v>
      </c>
      <c r="I124" s="454">
        <f>+I122/I123</f>
        <v>0.88356254907372989</v>
      </c>
      <c r="J124" s="454">
        <f>+J122/J123</f>
        <v>0.92117449724595912</v>
      </c>
      <c r="K124" s="450">
        <f>+K122/K123</f>
        <v>0.89223965386809856</v>
      </c>
      <c r="L124" s="449" t="e">
        <f t="shared" si="44"/>
        <v>#DIV/0!</v>
      </c>
      <c r="M124" s="451" t="e">
        <f t="shared" si="44"/>
        <v>#DIV/0!</v>
      </c>
      <c r="N124" s="451" t="e">
        <f t="shared" si="44"/>
        <v>#DIV/0!</v>
      </c>
      <c r="O124" s="455" t="e">
        <f t="shared" si="44"/>
        <v>#DIV/0!</v>
      </c>
    </row>
    <row r="125" spans="1:15" x14ac:dyDescent="0.2">
      <c r="A125" s="219" t="s">
        <v>439</v>
      </c>
      <c r="N125" s="297"/>
    </row>
    <row r="126" spans="1:15" x14ac:dyDescent="0.2">
      <c r="N126" s="297"/>
    </row>
    <row r="127" spans="1:15" ht="15.75" x14ac:dyDescent="0.25">
      <c r="A127" s="308" t="s">
        <v>444</v>
      </c>
      <c r="N127" s="297"/>
    </row>
    <row r="128" spans="1:15" x14ac:dyDescent="0.2">
      <c r="N128" s="297"/>
    </row>
    <row r="129" spans="1:15" ht="30.75" customHeight="1" x14ac:dyDescent="0.2">
      <c r="A129" s="309"/>
      <c r="B129" s="24"/>
      <c r="C129" s="20"/>
      <c r="D129" s="714" t="s">
        <v>440</v>
      </c>
      <c r="E129" s="715"/>
      <c r="F129" s="715"/>
      <c r="G129" s="716"/>
      <c r="H129" s="711" t="s">
        <v>414</v>
      </c>
      <c r="I129" s="712"/>
      <c r="J129" s="712"/>
      <c r="K129" s="713"/>
      <c r="L129" s="708" t="s">
        <v>415</v>
      </c>
      <c r="M129" s="709"/>
      <c r="N129" s="709"/>
      <c r="O129" s="710"/>
    </row>
    <row r="130" spans="1:15" ht="39.75" customHeight="1" x14ac:dyDescent="0.2">
      <c r="A130" s="694" t="s">
        <v>441</v>
      </c>
      <c r="B130" s="457" t="s">
        <v>362</v>
      </c>
      <c r="C130" s="458" t="s">
        <v>363</v>
      </c>
      <c r="D130" s="457" t="s">
        <v>427</v>
      </c>
      <c r="E130" s="426" t="s">
        <v>428</v>
      </c>
      <c r="F130" s="426" t="s">
        <v>428</v>
      </c>
      <c r="G130" s="458" t="s">
        <v>429</v>
      </c>
      <c r="H130" s="427" t="s">
        <v>359</v>
      </c>
      <c r="I130" s="428" t="s">
        <v>361</v>
      </c>
      <c r="J130" s="428" t="s">
        <v>418</v>
      </c>
      <c r="K130" s="416" t="s">
        <v>419</v>
      </c>
      <c r="L130" s="424" t="s">
        <v>359</v>
      </c>
      <c r="M130" s="425" t="s">
        <v>361</v>
      </c>
      <c r="N130" s="425" t="s">
        <v>418</v>
      </c>
      <c r="O130" s="429" t="s">
        <v>419</v>
      </c>
    </row>
    <row r="131" spans="1:15" ht="16.5" customHeight="1" x14ac:dyDescent="0.2">
      <c r="A131" s="696"/>
      <c r="B131" s="459" t="s">
        <v>73</v>
      </c>
      <c r="C131" s="460" t="s">
        <v>73</v>
      </c>
      <c r="D131" s="459" t="s">
        <v>73</v>
      </c>
      <c r="E131" s="432" t="s">
        <v>73</v>
      </c>
      <c r="F131" s="432" t="s">
        <v>73</v>
      </c>
      <c r="G131" s="460" t="s">
        <v>73</v>
      </c>
      <c r="H131" s="433" t="s">
        <v>73</v>
      </c>
      <c r="I131" s="434" t="s">
        <v>73</v>
      </c>
      <c r="J131" s="434" t="s">
        <v>73</v>
      </c>
      <c r="K131" s="419" t="s">
        <v>73</v>
      </c>
      <c r="L131" s="430" t="s">
        <v>73</v>
      </c>
      <c r="M131" s="431" t="s">
        <v>73</v>
      </c>
      <c r="N131" s="431" t="s">
        <v>73</v>
      </c>
      <c r="O131" s="435" t="s">
        <v>73</v>
      </c>
    </row>
    <row r="132" spans="1:15" ht="45" x14ac:dyDescent="0.25">
      <c r="A132" s="663" t="s">
        <v>523</v>
      </c>
      <c r="B132" s="456"/>
      <c r="C132" s="373"/>
      <c r="D132" s="456"/>
      <c r="E132" s="232"/>
      <c r="F132" s="232"/>
      <c r="G132" s="373"/>
      <c r="H132" s="363">
        <v>0.68799999999999994</v>
      </c>
      <c r="I132" s="230"/>
      <c r="J132" s="230"/>
      <c r="K132" s="352">
        <v>4.9000000000000002E-2</v>
      </c>
      <c r="L132" s="351"/>
      <c r="M132" s="194"/>
      <c r="N132" s="194"/>
      <c r="O132" s="323"/>
    </row>
    <row r="133" spans="1:15" ht="60" x14ac:dyDescent="0.25">
      <c r="A133" s="663" t="s">
        <v>525</v>
      </c>
      <c r="B133" s="461"/>
      <c r="C133" s="373"/>
      <c r="D133" s="461"/>
      <c r="E133" s="232"/>
      <c r="F133" s="232"/>
      <c r="G133" s="373"/>
      <c r="H133" s="363"/>
      <c r="I133" s="230">
        <v>0.13500000000000001</v>
      </c>
      <c r="J133" s="230"/>
      <c r="K133" s="230"/>
      <c r="L133" s="351"/>
      <c r="M133" s="194"/>
      <c r="N133" s="194"/>
      <c r="O133" s="323"/>
    </row>
    <row r="134" spans="1:15" ht="44.25" customHeight="1" x14ac:dyDescent="0.25">
      <c r="A134" s="663" t="s">
        <v>526</v>
      </c>
      <c r="B134" s="461"/>
      <c r="C134" s="373"/>
      <c r="D134" s="461"/>
      <c r="E134" s="232"/>
      <c r="F134" s="232"/>
      <c r="G134" s="373"/>
      <c r="H134" s="363">
        <v>0.61</v>
      </c>
      <c r="I134" s="230">
        <v>0.39</v>
      </c>
      <c r="J134" s="230">
        <v>0.2</v>
      </c>
      <c r="K134" s="352"/>
      <c r="L134" s="351"/>
      <c r="M134" s="194"/>
      <c r="N134" s="194"/>
      <c r="O134" s="323"/>
    </row>
    <row r="135" spans="1:15" ht="36.75" customHeight="1" x14ac:dyDescent="0.25">
      <c r="A135" s="663" t="s">
        <v>524</v>
      </c>
      <c r="B135" s="461"/>
      <c r="C135" s="373"/>
      <c r="D135" s="461"/>
      <c r="E135" s="232"/>
      <c r="F135" s="232"/>
      <c r="G135" s="373"/>
      <c r="H135" s="363">
        <v>9.7999999999999976E-2</v>
      </c>
      <c r="I135" s="230">
        <v>8.8999999999999968E-2</v>
      </c>
      <c r="J135" s="230">
        <v>0.14399999999999996</v>
      </c>
      <c r="K135" s="352">
        <v>0</v>
      </c>
      <c r="L135" s="351"/>
      <c r="M135" s="194"/>
      <c r="N135" s="194"/>
      <c r="O135" s="323"/>
    </row>
    <row r="136" spans="1:15" x14ac:dyDescent="0.2">
      <c r="A136" s="397"/>
      <c r="B136" s="461"/>
      <c r="C136" s="373"/>
      <c r="D136" s="461"/>
      <c r="E136" s="232"/>
      <c r="F136" s="232"/>
      <c r="G136" s="373"/>
      <c r="H136" s="363"/>
      <c r="I136" s="230"/>
      <c r="J136" s="230"/>
      <c r="K136" s="352"/>
      <c r="L136" s="351"/>
      <c r="M136" s="194"/>
      <c r="N136" s="194"/>
      <c r="O136" s="323"/>
    </row>
    <row r="137" spans="1:15" x14ac:dyDescent="0.2">
      <c r="A137" s="397"/>
      <c r="B137" s="461"/>
      <c r="C137" s="373"/>
      <c r="D137" s="461"/>
      <c r="E137" s="232"/>
      <c r="F137" s="232"/>
      <c r="G137" s="373"/>
      <c r="H137" s="363"/>
      <c r="I137" s="230"/>
      <c r="J137" s="230"/>
      <c r="K137" s="352"/>
      <c r="L137" s="351"/>
      <c r="M137" s="194"/>
      <c r="N137" s="194"/>
      <c r="O137" s="323"/>
    </row>
    <row r="138" spans="1:15" x14ac:dyDescent="0.2">
      <c r="A138" s="397"/>
      <c r="B138" s="461"/>
      <c r="C138" s="373"/>
      <c r="D138" s="461"/>
      <c r="E138" s="232"/>
      <c r="F138" s="232"/>
      <c r="G138" s="373"/>
      <c r="H138" s="363"/>
      <c r="I138" s="230"/>
      <c r="J138" s="230"/>
      <c r="K138" s="352"/>
      <c r="L138" s="351"/>
      <c r="M138" s="194"/>
      <c r="N138" s="194"/>
      <c r="O138" s="323"/>
    </row>
    <row r="139" spans="1:15" x14ac:dyDescent="0.2">
      <c r="A139" s="648" t="s">
        <v>442</v>
      </c>
      <c r="B139" s="462">
        <f>SUM(B132:B138)</f>
        <v>0</v>
      </c>
      <c r="C139" s="380">
        <f>SUM(C132:C138)</f>
        <v>0</v>
      </c>
      <c r="D139" s="462">
        <f>SUM(D132:D138)</f>
        <v>0</v>
      </c>
      <c r="E139" s="249">
        <f>SUM(E132:E138)</f>
        <v>0</v>
      </c>
      <c r="F139" s="249">
        <f>SUM(F132:F138)</f>
        <v>0</v>
      </c>
      <c r="G139" s="380" t="s">
        <v>301</v>
      </c>
      <c r="H139" s="367">
        <f t="shared" ref="H139:O139" si="45">SUM(H132:H138)</f>
        <v>1.3959999999999999</v>
      </c>
      <c r="I139" s="312">
        <f t="shared" si="45"/>
        <v>0.61399999999999999</v>
      </c>
      <c r="J139" s="312">
        <f t="shared" si="45"/>
        <v>0.34399999999999997</v>
      </c>
      <c r="K139" s="359">
        <f t="shared" si="45"/>
        <v>4.9000000000000002E-2</v>
      </c>
      <c r="L139" s="358">
        <f t="shared" si="45"/>
        <v>0</v>
      </c>
      <c r="M139" s="311">
        <f t="shared" si="45"/>
        <v>0</v>
      </c>
      <c r="N139" s="311">
        <f t="shared" si="45"/>
        <v>0</v>
      </c>
      <c r="O139" s="333">
        <f t="shared" si="45"/>
        <v>0</v>
      </c>
    </row>
    <row r="140" spans="1:15" x14ac:dyDescent="0.2">
      <c r="A140" s="441" t="s">
        <v>110</v>
      </c>
      <c r="B140" s="463" t="e">
        <f>+B96</f>
        <v>#REF!</v>
      </c>
      <c r="C140" s="464" t="e">
        <f>+B140</f>
        <v>#REF!</v>
      </c>
      <c r="D140" s="463">
        <f>+D96</f>
        <v>5.4999999999999991</v>
      </c>
      <c r="E140" s="445">
        <f>+E96</f>
        <v>5.4999999999999991</v>
      </c>
      <c r="F140" s="445">
        <f>+F96</f>
        <v>0</v>
      </c>
      <c r="G140" s="464">
        <f>+G96</f>
        <v>0</v>
      </c>
      <c r="H140" s="446">
        <f>J50</f>
        <v>6.9158534799999991</v>
      </c>
      <c r="I140" s="447">
        <f>+I96</f>
        <v>6.8178534799999992</v>
      </c>
      <c r="J140" s="447">
        <f>+J96</f>
        <v>6.7218534799999992</v>
      </c>
      <c r="K140" s="443">
        <f>+K96</f>
        <v>6.670853479999999</v>
      </c>
      <c r="L140" s="442">
        <f>+L96</f>
        <v>0</v>
      </c>
      <c r="M140" s="444">
        <f>+N96</f>
        <v>0</v>
      </c>
      <c r="N140" s="444">
        <f>+O96</f>
        <v>0</v>
      </c>
      <c r="O140" s="448">
        <f>+O96</f>
        <v>0</v>
      </c>
    </row>
    <row r="141" spans="1:15" x14ac:dyDescent="0.2">
      <c r="A141" s="405" t="s">
        <v>111</v>
      </c>
      <c r="B141" s="465" t="e">
        <f t="shared" ref="B141:D141" si="46">+B139/B140</f>
        <v>#REF!</v>
      </c>
      <c r="C141" s="466" t="e">
        <f t="shared" si="46"/>
        <v>#REF!</v>
      </c>
      <c r="D141" s="465">
        <f t="shared" si="46"/>
        <v>0</v>
      </c>
      <c r="E141" s="467">
        <f>+E139/E140</f>
        <v>0</v>
      </c>
      <c r="F141" s="467" t="e">
        <f>+F139/F140</f>
        <v>#DIV/0!</v>
      </c>
      <c r="G141" s="466" t="s">
        <v>301</v>
      </c>
      <c r="H141" s="468">
        <f>+H139/H140</f>
        <v>0.20185505723004415</v>
      </c>
      <c r="I141" s="469">
        <f>+I139/I140</f>
        <v>9.0057670174513646E-2</v>
      </c>
      <c r="J141" s="469">
        <f>+J139/J140</f>
        <v>5.1176360958108839E-2</v>
      </c>
      <c r="K141" s="470">
        <f>+K139/K140</f>
        <v>7.3453869354060536E-3</v>
      </c>
      <c r="L141" s="471" t="e">
        <f t="shared" ref="L141:O141" si="47">+L139/L140</f>
        <v>#DIV/0!</v>
      </c>
      <c r="M141" s="472" t="e">
        <f t="shared" si="47"/>
        <v>#DIV/0!</v>
      </c>
      <c r="N141" s="472" t="e">
        <f t="shared" si="47"/>
        <v>#DIV/0!</v>
      </c>
      <c r="O141" s="473" t="e">
        <f t="shared" si="47"/>
        <v>#DIV/0!</v>
      </c>
    </row>
    <row r="142" spans="1:15" x14ac:dyDescent="0.2">
      <c r="N142" s="297"/>
    </row>
  </sheetData>
  <sheetProtection password="8D9A" sheet="1" objects="1" scenarios="1"/>
  <mergeCells count="26">
    <mergeCell ref="A103:A104"/>
    <mergeCell ref="D129:G129"/>
    <mergeCell ref="H129:K129"/>
    <mergeCell ref="L129:O129"/>
    <mergeCell ref="A130:A131"/>
    <mergeCell ref="N43:Q43"/>
    <mergeCell ref="D75:G75"/>
    <mergeCell ref="H75:K75"/>
    <mergeCell ref="L75:O75"/>
    <mergeCell ref="D102:G102"/>
    <mergeCell ref="H102:K102"/>
    <mergeCell ref="L102:O102"/>
    <mergeCell ref="K3:N3"/>
    <mergeCell ref="A33:D33"/>
    <mergeCell ref="A27:D27"/>
    <mergeCell ref="A7:A9"/>
    <mergeCell ref="A28:D28"/>
    <mergeCell ref="K4:N4"/>
    <mergeCell ref="F7:I7"/>
    <mergeCell ref="J7:M7"/>
    <mergeCell ref="N7:Q7"/>
    <mergeCell ref="A43:A45"/>
    <mergeCell ref="F43:I43"/>
    <mergeCell ref="J43:M43"/>
    <mergeCell ref="A59:A60"/>
    <mergeCell ref="A76:A77"/>
  </mergeCells>
  <phoneticPr fontId="0" type="noConversion"/>
  <conditionalFormatting sqref="F32:G33">
    <cfRule type="cellIs" dxfId="3" priority="3" stopIfTrue="1" operator="greaterThan">
      <formula>0</formula>
    </cfRule>
    <cfRule type="cellIs" dxfId="2" priority="4" stopIfTrue="1" operator="lessThanOrEqual">
      <formula>0</formula>
    </cfRule>
  </conditionalFormatting>
  <conditionalFormatting sqref="F34:F35">
    <cfRule type="cellIs" dxfId="1" priority="1" stopIfTrue="1" operator="greaterThan">
      <formula>0</formula>
    </cfRule>
    <cfRule type="cellIs" dxfId="0" priority="2" stopIfTrue="1" operator="lessThanOrEqual">
      <formula>0</formula>
    </cfRule>
  </conditionalFormatting>
  <pageMargins left="0.27559055118110237" right="0.23622047244094491" top="0.27559055118110237" bottom="0.39370078740157483" header="0.15748031496062992" footer="0.23622047244094491"/>
  <pageSetup paperSize="8" scale="47" fitToHeight="2" orientation="portrait" r:id="rId1"/>
  <headerFooter alignWithMargins="0">
    <oddHeader>&amp;C&amp;F</oddHeader>
  </headerFooter>
  <rowBreaks count="3" manualBreakCount="3">
    <brk id="38" max="17" man="1"/>
    <brk id="54" max="17" man="1"/>
    <brk id="72"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35"/>
  <sheetViews>
    <sheetView zoomScaleNormal="100" zoomScaleSheetLayoutView="85" workbookViewId="0">
      <selection activeCell="E25" sqref="E25"/>
    </sheetView>
  </sheetViews>
  <sheetFormatPr defaultRowHeight="12.75" x14ac:dyDescent="0.2"/>
  <cols>
    <col min="1" max="1" width="35.85546875" style="219" customWidth="1"/>
    <col min="2" max="6" width="12.7109375" style="219" customWidth="1"/>
    <col min="7" max="7" width="3" style="250" customWidth="1"/>
    <col min="8" max="10" width="12.7109375" style="219" customWidth="1"/>
    <col min="11" max="11" width="3.85546875" style="250" customWidth="1"/>
    <col min="12" max="13" width="14.7109375" style="219" customWidth="1"/>
    <col min="14" max="14" width="12.7109375" style="219" customWidth="1"/>
    <col min="15" max="15" width="3.85546875" style="250" customWidth="1"/>
    <col min="16" max="16" width="14.7109375" style="219" customWidth="1"/>
    <col min="17" max="17" width="11.140625" style="219" customWidth="1"/>
    <col min="18" max="18" width="4.7109375" style="219" customWidth="1"/>
    <col min="19" max="20" width="13" style="219" customWidth="1"/>
    <col min="21" max="16384" width="9.140625" style="219"/>
  </cols>
  <sheetData>
    <row r="1" spans="1:20" ht="18.75" x14ac:dyDescent="0.3">
      <c r="A1" s="488" t="s">
        <v>402</v>
      </c>
    </row>
    <row r="2" spans="1:20" x14ac:dyDescent="0.2">
      <c r="A2" s="10"/>
      <c r="E2" s="297"/>
    </row>
    <row r="3" spans="1:20" x14ac:dyDescent="0.2">
      <c r="A3" s="10"/>
    </row>
    <row r="4" spans="1:20" x14ac:dyDescent="0.2">
      <c r="A4" s="10" t="s">
        <v>403</v>
      </c>
    </row>
    <row r="5" spans="1:20" x14ac:dyDescent="0.2">
      <c r="A5" s="10"/>
      <c r="H5" s="723"/>
      <c r="I5" s="723"/>
      <c r="J5" s="723"/>
      <c r="L5" s="723"/>
      <c r="M5" s="723"/>
      <c r="N5" s="723"/>
      <c r="P5" s="723"/>
      <c r="Q5" s="723"/>
    </row>
    <row r="6" spans="1:20" s="22" customFormat="1" x14ac:dyDescent="0.2">
      <c r="B6" s="718" t="s">
        <v>346</v>
      </c>
      <c r="C6" s="719"/>
      <c r="D6" s="719"/>
      <c r="E6" s="719"/>
      <c r="F6" s="720"/>
      <c r="G6" s="489"/>
      <c r="H6" s="718" t="s">
        <v>359</v>
      </c>
      <c r="I6" s="719"/>
      <c r="J6" s="720"/>
      <c r="K6" s="490"/>
      <c r="L6" s="718" t="s">
        <v>361</v>
      </c>
      <c r="M6" s="719"/>
      <c r="N6" s="720"/>
      <c r="O6" s="490"/>
      <c r="P6" s="721" t="s">
        <v>418</v>
      </c>
      <c r="Q6" s="722"/>
      <c r="S6" s="721" t="s">
        <v>419</v>
      </c>
      <c r="T6" s="722"/>
    </row>
    <row r="7" spans="1:20" s="25" customFormat="1" ht="63.75" x14ac:dyDescent="0.2">
      <c r="A7" s="694"/>
      <c r="B7" s="491" t="s">
        <v>450</v>
      </c>
      <c r="C7" s="425" t="s">
        <v>364</v>
      </c>
      <c r="D7" s="425" t="s">
        <v>451</v>
      </c>
      <c r="E7" s="492" t="s">
        <v>452</v>
      </c>
      <c r="F7" s="493" t="s">
        <v>453</v>
      </c>
      <c r="G7" s="494"/>
      <c r="H7" s="491" t="s">
        <v>482</v>
      </c>
      <c r="I7" s="425" t="s">
        <v>454</v>
      </c>
      <c r="J7" s="493" t="s">
        <v>366</v>
      </c>
      <c r="K7" s="494"/>
      <c r="L7" s="491" t="s">
        <v>482</v>
      </c>
      <c r="M7" s="425" t="s">
        <v>454</v>
      </c>
      <c r="N7" s="493" t="s">
        <v>366</v>
      </c>
      <c r="O7" s="494"/>
      <c r="P7" s="424" t="s">
        <v>454</v>
      </c>
      <c r="Q7" s="458" t="s">
        <v>367</v>
      </c>
      <c r="R7" s="495"/>
      <c r="S7" s="424" t="s">
        <v>454</v>
      </c>
      <c r="T7" s="458" t="s">
        <v>367</v>
      </c>
    </row>
    <row r="8" spans="1:20" s="20" customFormat="1" x14ac:dyDescent="0.2">
      <c r="A8" s="695"/>
      <c r="B8" s="496" t="s">
        <v>346</v>
      </c>
      <c r="C8" s="310" t="s">
        <v>346</v>
      </c>
      <c r="D8" s="310" t="s">
        <v>346</v>
      </c>
      <c r="E8" s="497" t="s">
        <v>346</v>
      </c>
      <c r="F8" s="498" t="s">
        <v>346</v>
      </c>
      <c r="G8" s="499"/>
      <c r="H8" s="496" t="s">
        <v>359</v>
      </c>
      <c r="I8" s="310" t="s">
        <v>359</v>
      </c>
      <c r="J8" s="498" t="s">
        <v>359</v>
      </c>
      <c r="K8" s="499"/>
      <c r="L8" s="496" t="s">
        <v>361</v>
      </c>
      <c r="M8" s="310" t="s">
        <v>361</v>
      </c>
      <c r="N8" s="498" t="s">
        <v>361</v>
      </c>
      <c r="O8" s="499"/>
      <c r="P8" s="500" t="s">
        <v>418</v>
      </c>
      <c r="Q8" s="474" t="s">
        <v>418</v>
      </c>
      <c r="R8" s="21"/>
      <c r="S8" s="500" t="s">
        <v>419</v>
      </c>
      <c r="T8" s="474" t="s">
        <v>419</v>
      </c>
    </row>
    <row r="9" spans="1:20" s="20" customFormat="1" x14ac:dyDescent="0.2">
      <c r="A9" s="695"/>
      <c r="B9" s="496" t="s">
        <v>73</v>
      </c>
      <c r="C9" s="310" t="s">
        <v>73</v>
      </c>
      <c r="D9" s="310" t="s">
        <v>73</v>
      </c>
      <c r="E9" s="497" t="s">
        <v>73</v>
      </c>
      <c r="F9" s="498" t="s">
        <v>73</v>
      </c>
      <c r="G9" s="499"/>
      <c r="H9" s="496" t="s">
        <v>73</v>
      </c>
      <c r="I9" s="310" t="s">
        <v>73</v>
      </c>
      <c r="J9" s="498" t="s">
        <v>73</v>
      </c>
      <c r="K9" s="499"/>
      <c r="L9" s="496" t="s">
        <v>73</v>
      </c>
      <c r="M9" s="310" t="s">
        <v>73</v>
      </c>
      <c r="N9" s="498" t="s">
        <v>73</v>
      </c>
      <c r="O9" s="499"/>
      <c r="P9" s="500" t="s">
        <v>73</v>
      </c>
      <c r="Q9" s="474" t="s">
        <v>73</v>
      </c>
      <c r="R9" s="21"/>
      <c r="S9" s="500" t="s">
        <v>73</v>
      </c>
      <c r="T9" s="474" t="s">
        <v>73</v>
      </c>
    </row>
    <row r="10" spans="1:20" s="20" customFormat="1" x14ac:dyDescent="0.2">
      <c r="A10" s="513" t="s">
        <v>445</v>
      </c>
      <c r="B10" s="321">
        <f>'Revenuesummary1-4'!C10</f>
        <v>0</v>
      </c>
      <c r="C10" s="321">
        <f>'Revenuesummary1-4'!D10</f>
        <v>0.71099999999999997</v>
      </c>
      <c r="D10" s="475">
        <f>'Revenuesummary1-4'!E10</f>
        <v>0.69159311999999995</v>
      </c>
      <c r="E10" s="321">
        <f>+C10-B10</f>
        <v>0.71099999999999997</v>
      </c>
      <c r="F10" s="476">
        <f>+D10-B10</f>
        <v>0.69159311999999995</v>
      </c>
      <c r="G10" s="255"/>
      <c r="H10" s="349">
        <f>'Revenuesummary1-4'!F10</f>
        <v>0</v>
      </c>
      <c r="I10" s="475">
        <f>'Revenuesummary1-4'!J10</f>
        <v>0.86599999999999999</v>
      </c>
      <c r="J10" s="480">
        <f t="shared" ref="J10:J12" si="0">+I10-H10</f>
        <v>0.86599999999999999</v>
      </c>
      <c r="K10" s="255"/>
      <c r="L10" s="501">
        <f>'Revenuesummary1-4'!G10</f>
        <v>0</v>
      </c>
      <c r="M10" s="475">
        <f>'Revenuesummary1-4'!K10</f>
        <v>0.89500000000000002</v>
      </c>
      <c r="N10" s="480">
        <f t="shared" ref="N10:N12" si="1">+M10-L10</f>
        <v>0.89500000000000002</v>
      </c>
      <c r="O10" s="255"/>
      <c r="P10" s="501">
        <f>'Revenuesummary1-4'!L10</f>
        <v>0.92400000000000004</v>
      </c>
      <c r="Q10" s="372"/>
      <c r="S10" s="501">
        <f>'Revenuesummary1-4'!M10</f>
        <v>0.93300000000000005</v>
      </c>
      <c r="T10" s="372"/>
    </row>
    <row r="11" spans="1:20" s="20" customFormat="1" x14ac:dyDescent="0.2">
      <c r="A11" s="397" t="s">
        <v>446</v>
      </c>
      <c r="B11" s="194">
        <f>'Revenuesummary1-4'!C11</f>
        <v>1.8</v>
      </c>
      <c r="C11" s="194">
        <f>'Revenuesummary1-4'!D11</f>
        <v>1.92</v>
      </c>
      <c r="D11" s="256">
        <f>'Revenuesummary1-4'!E11</f>
        <v>2.3080957199999999</v>
      </c>
      <c r="E11" s="194">
        <f t="shared" ref="E11:E12" si="2">+C11-B11</f>
        <v>0.11999999999999988</v>
      </c>
      <c r="F11" s="477">
        <f t="shared" ref="F11:F12" si="3">+D11-B11</f>
        <v>0.50809571999999981</v>
      </c>
      <c r="G11" s="255"/>
      <c r="H11" s="351">
        <f>'Revenuesummary1-4'!F11</f>
        <v>1.2</v>
      </c>
      <c r="I11" s="256">
        <f>'Revenuesummary1-4'!J11</f>
        <v>1.4870000000000001</v>
      </c>
      <c r="J11" s="481">
        <f t="shared" si="0"/>
        <v>0.28700000000000014</v>
      </c>
      <c r="K11" s="255"/>
      <c r="L11" s="502">
        <f>'Revenuesummary1-4'!G11</f>
        <v>1.2</v>
      </c>
      <c r="M11" s="256">
        <f>'Revenuesummary1-4'!K11</f>
        <v>1.627</v>
      </c>
      <c r="N11" s="481">
        <f t="shared" si="1"/>
        <v>0.42700000000000005</v>
      </c>
      <c r="O11" s="255"/>
      <c r="P11" s="502">
        <f>'Revenuesummary1-4'!L11</f>
        <v>1.409</v>
      </c>
      <c r="Q11" s="373"/>
      <c r="S11" s="502">
        <f>'Revenuesummary1-4'!M11</f>
        <v>1.4259999999999999</v>
      </c>
      <c r="T11" s="373"/>
    </row>
    <row r="12" spans="1:20" s="20" customFormat="1" x14ac:dyDescent="0.2">
      <c r="A12" s="422" t="s">
        <v>447</v>
      </c>
      <c r="B12" s="325">
        <f>'Revenuesummary1-4'!C15</f>
        <v>0.8</v>
      </c>
      <c r="C12" s="325">
        <f>'Revenuesummary1-4'!D15</f>
        <v>1.956</v>
      </c>
      <c r="D12" s="478">
        <f>'Revenuesummary1-4'!E15</f>
        <v>1.8913800000000001</v>
      </c>
      <c r="E12" s="325">
        <f t="shared" si="2"/>
        <v>1.1559999999999999</v>
      </c>
      <c r="F12" s="479">
        <f t="shared" si="3"/>
        <v>1.09138</v>
      </c>
      <c r="G12" s="255"/>
      <c r="H12" s="353">
        <f>'Revenuesummary1-4'!F15</f>
        <v>0.9</v>
      </c>
      <c r="I12" s="478">
        <f>'Revenuesummary1-4'!J15</f>
        <v>1.5518534799999999</v>
      </c>
      <c r="J12" s="482">
        <f t="shared" si="0"/>
        <v>0.65185347999999987</v>
      </c>
      <c r="K12" s="255"/>
      <c r="L12" s="503">
        <f>'Revenuesummary1-4'!G15</f>
        <v>0.9</v>
      </c>
      <c r="M12" s="478">
        <f>'Revenuesummary1-4'!K15</f>
        <v>1.5838534799999999</v>
      </c>
      <c r="N12" s="482">
        <f t="shared" si="1"/>
        <v>0.6838534799999999</v>
      </c>
      <c r="O12" s="255"/>
      <c r="P12" s="503">
        <f>'Revenuesummary1-4'!L15</f>
        <v>1.66585348</v>
      </c>
      <c r="Q12" s="375"/>
      <c r="S12" s="503">
        <f>'Revenuesummary1-4'!M15</f>
        <v>1.67785348</v>
      </c>
      <c r="T12" s="375"/>
    </row>
    <row r="13" spans="1:20" s="22" customFormat="1" x14ac:dyDescent="0.2">
      <c r="A13" s="411" t="s">
        <v>319</v>
      </c>
      <c r="B13" s="311">
        <f>SUM(B10:B12)</f>
        <v>2.6</v>
      </c>
      <c r="C13" s="311">
        <f>SUM(C10:C12)</f>
        <v>4.5869999999999997</v>
      </c>
      <c r="D13" s="504">
        <f>SUM(D10:D12)</f>
        <v>4.89106884</v>
      </c>
      <c r="E13" s="311">
        <f>SUM(E10:E12)</f>
        <v>1.9869999999999997</v>
      </c>
      <c r="F13" s="505">
        <f>SUM(F10:F12)</f>
        <v>2.2910688399999999</v>
      </c>
      <c r="G13" s="506"/>
      <c r="H13" s="358">
        <f>SUM(H10:H12)</f>
        <v>2.1</v>
      </c>
      <c r="I13" s="504">
        <f>SUM(I10:I12)</f>
        <v>3.9048534799999999</v>
      </c>
      <c r="J13" s="507">
        <f>SUM(J10:J12)</f>
        <v>1.8048534799999998</v>
      </c>
      <c r="K13" s="506"/>
      <c r="L13" s="508">
        <f>SUM(L10:L12)</f>
        <v>2.1</v>
      </c>
      <c r="M13" s="504">
        <f>SUM(M10:M12)</f>
        <v>4.1058534800000004</v>
      </c>
      <c r="N13" s="507">
        <f>SUM(N10:N12)</f>
        <v>2.0058534799999999</v>
      </c>
      <c r="O13" s="506"/>
      <c r="P13" s="508">
        <f>SUM(P10:P12)</f>
        <v>3.9988534800000002</v>
      </c>
      <c r="Q13" s="379">
        <f>SUM(Q10:Q12)</f>
        <v>0</v>
      </c>
      <c r="S13" s="508">
        <f>SUM(S10:S12)</f>
        <v>4.0368534799999995</v>
      </c>
      <c r="T13" s="372">
        <f>SUM(T10:T12)</f>
        <v>0</v>
      </c>
    </row>
    <row r="14" spans="1:20" s="20" customFormat="1" x14ac:dyDescent="0.2">
      <c r="A14" s="412" t="s">
        <v>448</v>
      </c>
      <c r="B14" s="331">
        <f>'Revenuesummary1-4'!C17</f>
        <v>-0.2</v>
      </c>
      <c r="C14" s="331">
        <f>'Revenuesummary1-4'!D17</f>
        <v>-0.4</v>
      </c>
      <c r="D14" s="484">
        <f>'Revenuesummary1-4'!E17</f>
        <v>-0.66189999999999993</v>
      </c>
      <c r="E14" s="331">
        <f t="shared" ref="E14:E15" si="4">+C14-B14</f>
        <v>-0.2</v>
      </c>
      <c r="F14" s="485">
        <f t="shared" ref="F14:F15" si="5">+D14-B14</f>
        <v>-0.46189999999999992</v>
      </c>
      <c r="G14" s="255"/>
      <c r="H14" s="356">
        <f>'Revenuesummary1-4'!F17</f>
        <v>-0.2</v>
      </c>
      <c r="I14" s="484">
        <f>'Revenuesummary1-4'!J17</f>
        <v>-0.4</v>
      </c>
      <c r="J14" s="486">
        <f t="shared" ref="J14" si="6">+I14-H14</f>
        <v>-0.2</v>
      </c>
      <c r="K14" s="255"/>
      <c r="L14" s="509">
        <f>'Revenuesummary1-4'!G17</f>
        <v>-0.2</v>
      </c>
      <c r="M14" s="484">
        <f>'Revenuesummary1-4'!K17</f>
        <v>-0.4</v>
      </c>
      <c r="N14" s="486">
        <f t="shared" ref="N14" si="7">+M14-L14</f>
        <v>-0.2</v>
      </c>
      <c r="O14" s="255"/>
      <c r="P14" s="509">
        <f>'Revenuesummary1-4'!L17</f>
        <v>-0.4</v>
      </c>
      <c r="Q14" s="379"/>
      <c r="S14" s="503">
        <f>'Revenuesummary1-4'!M17</f>
        <v>-0.4</v>
      </c>
      <c r="T14" s="483"/>
    </row>
    <row r="15" spans="1:20" s="22" customFormat="1" x14ac:dyDescent="0.2">
      <c r="A15" s="411" t="s">
        <v>349</v>
      </c>
      <c r="B15" s="311">
        <f>SUM(B14:B14)</f>
        <v>-0.2</v>
      </c>
      <c r="C15" s="311">
        <f>SUM(C14:C14)</f>
        <v>-0.4</v>
      </c>
      <c r="D15" s="504">
        <f>SUM(D14:D14)</f>
        <v>-0.66189999999999993</v>
      </c>
      <c r="E15" s="311">
        <f t="shared" si="4"/>
        <v>-0.2</v>
      </c>
      <c r="F15" s="505">
        <f t="shared" si="5"/>
        <v>-0.46189999999999992</v>
      </c>
      <c r="G15" s="506"/>
      <c r="H15" s="358">
        <f t="shared" ref="H15:J15" si="8">SUM(H14:H14)</f>
        <v>-0.2</v>
      </c>
      <c r="I15" s="504">
        <f t="shared" si="8"/>
        <v>-0.4</v>
      </c>
      <c r="J15" s="507">
        <f t="shared" si="8"/>
        <v>-0.2</v>
      </c>
      <c r="K15" s="506"/>
      <c r="L15" s="508">
        <f t="shared" ref="L15:N15" si="9">SUM(L14:L14)</f>
        <v>-0.2</v>
      </c>
      <c r="M15" s="504">
        <f t="shared" si="9"/>
        <v>-0.4</v>
      </c>
      <c r="N15" s="507">
        <f t="shared" si="9"/>
        <v>-0.2</v>
      </c>
      <c r="O15" s="506"/>
      <c r="P15" s="508">
        <f t="shared" ref="P15:Q15" si="10">SUM(P14:P14)</f>
        <v>-0.4</v>
      </c>
      <c r="Q15" s="379">
        <f t="shared" si="10"/>
        <v>0</v>
      </c>
      <c r="S15" s="508">
        <f t="shared" ref="S15:T15" si="11">SUM(S14:S14)</f>
        <v>-0.4</v>
      </c>
      <c r="T15" s="379">
        <f t="shared" si="11"/>
        <v>0</v>
      </c>
    </row>
    <row r="16" spans="1:20" s="20" customFormat="1" x14ac:dyDescent="0.2">
      <c r="A16" s="411" t="s">
        <v>81</v>
      </c>
      <c r="B16" s="311">
        <f>+B15+B13</f>
        <v>2.4</v>
      </c>
      <c r="C16" s="311">
        <f>+C15+C13</f>
        <v>4.1869999999999994</v>
      </c>
      <c r="D16" s="311">
        <f>SUM(D10:D15)</f>
        <v>8.4583376800000014</v>
      </c>
      <c r="E16" s="311">
        <f>+E15+E13</f>
        <v>1.7869999999999997</v>
      </c>
      <c r="F16" s="333">
        <f>+F15+F13</f>
        <v>1.8291688399999999</v>
      </c>
      <c r="G16" s="515"/>
      <c r="H16" s="358">
        <f>+H15+H13</f>
        <v>1.9000000000000001</v>
      </c>
      <c r="I16" s="311">
        <f>+I15+I13</f>
        <v>3.50485348</v>
      </c>
      <c r="J16" s="507">
        <f>+J15+J13</f>
        <v>1.6048534799999998</v>
      </c>
      <c r="K16" s="515"/>
      <c r="L16" s="358">
        <f>SUM(L10:L15)</f>
        <v>3.8</v>
      </c>
      <c r="M16" s="311">
        <f>SUM(M10:M15)</f>
        <v>7.4117069600000001</v>
      </c>
      <c r="N16" s="507">
        <f>SUM(N10:N15)</f>
        <v>3.6117069599999994</v>
      </c>
      <c r="O16" s="515"/>
      <c r="P16" s="358">
        <f>SUM(P10:P15)</f>
        <v>7.1977069599999997</v>
      </c>
      <c r="Q16" s="380">
        <f>SUM(Q10:Q15)</f>
        <v>0</v>
      </c>
      <c r="S16" s="358">
        <f>SUM(S10:S15)</f>
        <v>7.2737069599999984</v>
      </c>
      <c r="T16" s="380">
        <f>SUM(T10:T15)</f>
        <v>0</v>
      </c>
    </row>
    <row r="17" spans="1:20" s="20" customFormat="1" x14ac:dyDescent="0.2">
      <c r="A17" s="412" t="s">
        <v>393</v>
      </c>
      <c r="B17" s="331">
        <f>'Revenuesummary1-4'!C20</f>
        <v>5.4</v>
      </c>
      <c r="C17" s="331">
        <f>'Revenuesummary1-4'!D20</f>
        <v>11.4</v>
      </c>
      <c r="D17" s="331">
        <f>'Revenuesummary1-4'!E20</f>
        <v>8.5601674700000014</v>
      </c>
      <c r="E17" s="331">
        <f>C17-B17</f>
        <v>6</v>
      </c>
      <c r="F17" s="332">
        <f>+D17-B17</f>
        <v>3.1601674700000011</v>
      </c>
      <c r="G17" s="255"/>
      <c r="H17" s="356">
        <f>'Revenuesummary1-4'!F20</f>
        <v>5.5</v>
      </c>
      <c r="I17" s="331">
        <f>'Revenuesummary1-4'!J20</f>
        <v>6.91585348</v>
      </c>
      <c r="J17" s="486">
        <f t="shared" ref="J17" si="12">+I17-H17</f>
        <v>1.41585348</v>
      </c>
      <c r="K17" s="515"/>
      <c r="L17" s="356">
        <f>'Revenuesummary1-4'!G20</f>
        <v>5.5</v>
      </c>
      <c r="M17" s="331">
        <f>'Revenuesummary1-4'!K20</f>
        <v>6.8178534800000001</v>
      </c>
      <c r="N17" s="486">
        <f t="shared" ref="N17" si="13">+M17-L17</f>
        <v>1.3178534800000001</v>
      </c>
      <c r="O17" s="515"/>
      <c r="P17" s="356">
        <f>'Revenuesummary1-4'!L20</f>
        <v>6.72185348</v>
      </c>
      <c r="Q17" s="379"/>
      <c r="S17" s="356">
        <f>'Revenuesummary1-4'!M20</f>
        <v>6.6708534799999999</v>
      </c>
      <c r="T17" s="379"/>
    </row>
    <row r="18" spans="1:20" s="20" customFormat="1" x14ac:dyDescent="0.2">
      <c r="A18" s="514" t="s">
        <v>302</v>
      </c>
      <c r="B18" s="510">
        <f>B16-SUM(B17:B17)</f>
        <v>-3.0000000000000004</v>
      </c>
      <c r="C18" s="510">
        <f t="shared" ref="C18:F18" si="14">C16-SUM(C17:C17)</f>
        <v>-7.213000000000001</v>
      </c>
      <c r="D18" s="510">
        <f t="shared" si="14"/>
        <v>-0.10182979000000003</v>
      </c>
      <c r="E18" s="510">
        <f t="shared" si="14"/>
        <v>-4.2130000000000001</v>
      </c>
      <c r="F18" s="511">
        <f t="shared" si="14"/>
        <v>-1.3309986300000012</v>
      </c>
      <c r="G18" s="23"/>
      <c r="H18" s="512">
        <f t="shared" ref="H18:J18" si="15">H16-SUM(H17:H17)</f>
        <v>-3.5999999999999996</v>
      </c>
      <c r="I18" s="510">
        <f t="shared" si="15"/>
        <v>-3.411</v>
      </c>
      <c r="J18" s="511">
        <f t="shared" si="15"/>
        <v>0.18899999999999983</v>
      </c>
      <c r="K18" s="516"/>
      <c r="L18" s="512">
        <f t="shared" ref="L18:N18" si="16">L16-SUM(L17:L17)</f>
        <v>-1.7000000000000002</v>
      </c>
      <c r="M18" s="510">
        <f t="shared" si="16"/>
        <v>0.59385347999999993</v>
      </c>
      <c r="N18" s="511">
        <f t="shared" si="16"/>
        <v>2.2938534799999992</v>
      </c>
      <c r="O18" s="23"/>
      <c r="P18" s="512">
        <f t="shared" ref="P18:Q18" si="17">P16-SUM(P17:P17)</f>
        <v>0.47585347999999961</v>
      </c>
      <c r="Q18" s="487">
        <f t="shared" si="17"/>
        <v>0</v>
      </c>
      <c r="S18" s="512">
        <f t="shared" ref="S18" si="18">S16-SUM(S17:S17)</f>
        <v>0.6028534799999985</v>
      </c>
      <c r="T18" s="487">
        <f t="shared" ref="T18" si="19">T16-SUM(T17:T17)</f>
        <v>0</v>
      </c>
    </row>
    <row r="19" spans="1:20" s="20" customFormat="1" x14ac:dyDescent="0.2">
      <c r="G19" s="23"/>
      <c r="K19" s="23"/>
      <c r="O19" s="23"/>
    </row>
    <row r="20" spans="1:20" s="20" customFormat="1" x14ac:dyDescent="0.2">
      <c r="A20" s="717"/>
      <c r="B20" s="717"/>
      <c r="C20" s="717"/>
      <c r="D20" s="717"/>
      <c r="E20" s="717"/>
      <c r="F20" s="717"/>
      <c r="G20" s="717"/>
      <c r="H20" s="717"/>
      <c r="I20" s="717"/>
      <c r="J20" s="717"/>
      <c r="K20" s="717"/>
      <c r="L20" s="717"/>
      <c r="M20" s="717"/>
      <c r="N20" s="717"/>
      <c r="O20" s="23"/>
    </row>
    <row r="21" spans="1:20" s="20" customFormat="1" x14ac:dyDescent="0.2">
      <c r="G21" s="23"/>
      <c r="K21" s="23"/>
      <c r="O21" s="23"/>
    </row>
    <row r="22" spans="1:20" s="20" customFormat="1" x14ac:dyDescent="0.2">
      <c r="G22" s="23"/>
      <c r="K22" s="23"/>
      <c r="O22" s="23"/>
    </row>
    <row r="23" spans="1:20" s="20" customFormat="1" x14ac:dyDescent="0.2">
      <c r="G23" s="23"/>
      <c r="K23" s="23"/>
      <c r="O23" s="23"/>
    </row>
    <row r="24" spans="1:20" s="20" customFormat="1" x14ac:dyDescent="0.2">
      <c r="G24" s="23"/>
      <c r="K24" s="23"/>
      <c r="O24" s="23"/>
    </row>
    <row r="25" spans="1:20" s="20" customFormat="1" x14ac:dyDescent="0.2">
      <c r="G25" s="23"/>
      <c r="K25" s="23"/>
      <c r="O25" s="23"/>
    </row>
    <row r="26" spans="1:20" s="20" customFormat="1" x14ac:dyDescent="0.2">
      <c r="F26" s="21"/>
      <c r="G26" s="23"/>
      <c r="K26" s="23"/>
      <c r="O26" s="23"/>
    </row>
    <row r="27" spans="1:20" s="20" customFormat="1" x14ac:dyDescent="0.2">
      <c r="G27" s="23"/>
      <c r="K27" s="23"/>
      <c r="O27" s="23"/>
    </row>
    <row r="28" spans="1:20" s="20" customFormat="1" x14ac:dyDescent="0.2">
      <c r="G28" s="23"/>
      <c r="K28" s="23"/>
      <c r="O28" s="23"/>
    </row>
    <row r="29" spans="1:20" s="20" customFormat="1" x14ac:dyDescent="0.2">
      <c r="G29" s="23"/>
      <c r="K29" s="23"/>
      <c r="O29" s="23"/>
    </row>
    <row r="30" spans="1:20" s="20" customFormat="1" x14ac:dyDescent="0.2">
      <c r="G30" s="23"/>
      <c r="K30" s="23"/>
      <c r="O30" s="23"/>
    </row>
    <row r="31" spans="1:20" s="20" customFormat="1" x14ac:dyDescent="0.2">
      <c r="G31" s="23"/>
      <c r="K31" s="23"/>
      <c r="O31" s="23"/>
    </row>
    <row r="32" spans="1:20" s="20" customFormat="1" x14ac:dyDescent="0.2">
      <c r="G32" s="23"/>
      <c r="K32" s="23"/>
      <c r="O32" s="23"/>
    </row>
    <row r="33" spans="7:15" s="20" customFormat="1" x14ac:dyDescent="0.2">
      <c r="G33" s="23"/>
      <c r="K33" s="23"/>
      <c r="O33" s="23"/>
    </row>
    <row r="34" spans="7:15" s="20" customFormat="1" x14ac:dyDescent="0.2">
      <c r="G34" s="23"/>
      <c r="K34" s="23"/>
      <c r="O34" s="23"/>
    </row>
    <row r="35" spans="7:15" s="20" customFormat="1" x14ac:dyDescent="0.2">
      <c r="G35" s="23"/>
      <c r="K35" s="23"/>
      <c r="O35" s="23"/>
    </row>
  </sheetData>
  <sheetProtection password="8D9A" sheet="1" objects="1" scenarios="1"/>
  <mergeCells count="10">
    <mergeCell ref="S6:T6"/>
    <mergeCell ref="H5:J5"/>
    <mergeCell ref="L5:N5"/>
    <mergeCell ref="P5:Q5"/>
    <mergeCell ref="P6:Q6"/>
    <mergeCell ref="A20:N20"/>
    <mergeCell ref="A7:A9"/>
    <mergeCell ref="B6:F6"/>
    <mergeCell ref="H6:J6"/>
    <mergeCell ref="L6:N6"/>
  </mergeCells>
  <phoneticPr fontId="0" type="noConversion"/>
  <pageMargins left="0.31496062992125984" right="0.31496062992125984" top="0.35433070866141736" bottom="0.78740157480314965" header="0.23622047244094491" footer="0.39370078740157483"/>
  <pageSetup paperSize="8" scale="80" orientation="landscape" r:id="rId1"/>
  <headerFooter alignWithMargins="0">
    <oddHeader xml:space="preserve">&amp;C&amp;F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zoomScale="90" zoomScaleNormal="90" zoomScaleSheetLayoutView="100" workbookViewId="0">
      <selection activeCell="G82" sqref="G82"/>
    </sheetView>
  </sheetViews>
  <sheetFormatPr defaultRowHeight="12.75" x14ac:dyDescent="0.2"/>
  <cols>
    <col min="1" max="1" width="26.140625" style="192" customWidth="1"/>
    <col min="2" max="2" width="11.85546875" style="192" bestFit="1" customWidth="1"/>
    <col min="3" max="3" width="14.5703125" style="192" customWidth="1"/>
    <col min="4" max="4" width="13.140625" style="192" customWidth="1"/>
    <col min="5" max="5" width="13.28515625" style="192" customWidth="1"/>
    <col min="6" max="6" width="14.140625" style="192" customWidth="1"/>
    <col min="7" max="7" width="13.5703125" style="192" customWidth="1"/>
    <col min="8" max="8" width="14.28515625" style="192" customWidth="1"/>
    <col min="9" max="18" width="13.140625" style="192" customWidth="1"/>
    <col min="19" max="20" width="12.7109375" style="192" customWidth="1"/>
    <col min="21" max="16384" width="9.140625" style="192"/>
  </cols>
  <sheetData>
    <row r="1" spans="1:20" ht="15.75" x14ac:dyDescent="0.25">
      <c r="A1" s="607" t="s">
        <v>483</v>
      </c>
    </row>
    <row r="3" spans="1:20" x14ac:dyDescent="0.2">
      <c r="A3" s="12" t="s">
        <v>513</v>
      </c>
      <c r="I3" s="556"/>
      <c r="J3" s="556"/>
    </row>
    <row r="4" spans="1:20" ht="15.75" x14ac:dyDescent="0.25">
      <c r="A4" s="608" t="s">
        <v>484</v>
      </c>
      <c r="B4" s="608"/>
      <c r="I4" s="556"/>
      <c r="J4" s="556"/>
    </row>
    <row r="5" spans="1:20" x14ac:dyDescent="0.2">
      <c r="J5" s="556"/>
      <c r="L5" s="219"/>
    </row>
    <row r="6" spans="1:20" x14ac:dyDescent="0.2">
      <c r="A6" s="219"/>
      <c r="B6" s="219"/>
      <c r="C6" s="219"/>
      <c r="D6" s="219"/>
      <c r="E6" s="219"/>
      <c r="F6" s="219"/>
      <c r="G6" s="219"/>
      <c r="H6" s="219"/>
      <c r="I6" s="219"/>
      <c r="J6" s="219"/>
      <c r="K6" s="219"/>
      <c r="M6" s="219"/>
      <c r="N6" s="219"/>
      <c r="O6" s="219"/>
      <c r="P6" s="219"/>
      <c r="Q6" s="219"/>
      <c r="R6" s="219"/>
    </row>
    <row r="7" spans="1:20" ht="51" x14ac:dyDescent="0.2">
      <c r="A7" s="694" t="s">
        <v>485</v>
      </c>
      <c r="B7" s="609" t="s">
        <v>100</v>
      </c>
      <c r="C7" s="491" t="s">
        <v>486</v>
      </c>
      <c r="D7" s="428" t="s">
        <v>487</v>
      </c>
      <c r="E7" s="429" t="s">
        <v>488</v>
      </c>
      <c r="F7" s="491" t="s">
        <v>489</v>
      </c>
      <c r="G7" s="428" t="s">
        <v>454</v>
      </c>
      <c r="H7" s="429" t="s">
        <v>490</v>
      </c>
      <c r="I7" s="491" t="s">
        <v>489</v>
      </c>
      <c r="J7" s="428" t="s">
        <v>454</v>
      </c>
      <c r="K7" s="429" t="s">
        <v>491</v>
      </c>
      <c r="L7" s="610" t="s">
        <v>489</v>
      </c>
      <c r="M7" s="428" t="s">
        <v>454</v>
      </c>
      <c r="N7" s="429" t="s">
        <v>492</v>
      </c>
      <c r="O7" s="610" t="s">
        <v>489</v>
      </c>
      <c r="P7" s="428" t="s">
        <v>454</v>
      </c>
      <c r="Q7" s="429" t="s">
        <v>493</v>
      </c>
      <c r="R7" s="219"/>
      <c r="S7" s="219"/>
    </row>
    <row r="8" spans="1:20" x14ac:dyDescent="0.2">
      <c r="A8" s="695"/>
      <c r="B8" s="611" t="s">
        <v>494</v>
      </c>
      <c r="C8" s="496" t="s">
        <v>348</v>
      </c>
      <c r="D8" s="612" t="s">
        <v>348</v>
      </c>
      <c r="E8" s="613" t="s">
        <v>348</v>
      </c>
      <c r="F8" s="496" t="s">
        <v>354</v>
      </c>
      <c r="G8" s="612" t="s">
        <v>354</v>
      </c>
      <c r="H8" s="613" t="s">
        <v>354</v>
      </c>
      <c r="I8" s="496" t="s">
        <v>495</v>
      </c>
      <c r="J8" s="612" t="s">
        <v>495</v>
      </c>
      <c r="K8" s="613" t="s">
        <v>495</v>
      </c>
      <c r="L8" s="614" t="s">
        <v>416</v>
      </c>
      <c r="M8" s="612" t="s">
        <v>416</v>
      </c>
      <c r="N8" s="613" t="s">
        <v>416</v>
      </c>
      <c r="O8" s="614" t="s">
        <v>417</v>
      </c>
      <c r="P8" s="612" t="s">
        <v>417</v>
      </c>
      <c r="Q8" s="613" t="s">
        <v>417</v>
      </c>
      <c r="R8" s="219"/>
      <c r="S8" s="219"/>
    </row>
    <row r="9" spans="1:20" x14ac:dyDescent="0.2">
      <c r="A9" s="696"/>
      <c r="B9" s="615" t="s">
        <v>73</v>
      </c>
      <c r="C9" s="616" t="s">
        <v>73</v>
      </c>
      <c r="D9" s="434" t="s">
        <v>73</v>
      </c>
      <c r="E9" s="435" t="s">
        <v>73</v>
      </c>
      <c r="F9" s="616" t="s">
        <v>73</v>
      </c>
      <c r="G9" s="434" t="s">
        <v>73</v>
      </c>
      <c r="H9" s="435" t="s">
        <v>73</v>
      </c>
      <c r="I9" s="616" t="s">
        <v>73</v>
      </c>
      <c r="J9" s="434" t="s">
        <v>73</v>
      </c>
      <c r="K9" s="435" t="s">
        <v>73</v>
      </c>
      <c r="L9" s="617" t="s">
        <v>73</v>
      </c>
      <c r="M9" s="434" t="s">
        <v>73</v>
      </c>
      <c r="N9" s="435" t="s">
        <v>73</v>
      </c>
      <c r="O9" s="617" t="s">
        <v>73</v>
      </c>
      <c r="P9" s="434" t="s">
        <v>73</v>
      </c>
      <c r="Q9" s="435" t="s">
        <v>73</v>
      </c>
      <c r="R9" s="219"/>
      <c r="S9" s="219"/>
    </row>
    <row r="10" spans="1:20" x14ac:dyDescent="0.2">
      <c r="A10" s="606" t="s">
        <v>496</v>
      </c>
      <c r="B10" s="618"/>
      <c r="C10" s="619">
        <v>0</v>
      </c>
      <c r="D10" s="252">
        <f>B14</f>
        <v>0</v>
      </c>
      <c r="E10" s="399">
        <f>D10-C10</f>
        <v>0</v>
      </c>
      <c r="F10" s="620">
        <f>C14</f>
        <v>0</v>
      </c>
      <c r="G10" s="253"/>
      <c r="H10" s="621">
        <f>G10-D10</f>
        <v>0</v>
      </c>
      <c r="I10" s="620">
        <f>F14</f>
        <v>0</v>
      </c>
      <c r="J10" s="253">
        <f>G14</f>
        <v>0</v>
      </c>
      <c r="K10" s="621">
        <f>J10-G10</f>
        <v>0</v>
      </c>
      <c r="L10" s="436">
        <f>I14</f>
        <v>0</v>
      </c>
      <c r="M10" s="253">
        <f>J14</f>
        <v>0</v>
      </c>
      <c r="N10" s="621">
        <f>M10-J10</f>
        <v>0</v>
      </c>
      <c r="O10" s="436">
        <f>L14</f>
        <v>0</v>
      </c>
      <c r="P10" s="253">
        <f>M14</f>
        <v>0</v>
      </c>
      <c r="Q10" s="621">
        <f>P10-M10</f>
        <v>0</v>
      </c>
      <c r="R10" s="219"/>
      <c r="S10" s="219"/>
      <c r="T10" s="219"/>
    </row>
    <row r="11" spans="1:20" x14ac:dyDescent="0.2">
      <c r="A11" s="397" t="s">
        <v>497</v>
      </c>
      <c r="B11" s="343"/>
      <c r="C11" s="619"/>
      <c r="D11" s="230"/>
      <c r="E11" s="399"/>
      <c r="F11" s="619"/>
      <c r="G11" s="230"/>
      <c r="H11" s="622"/>
      <c r="I11" s="619"/>
      <c r="J11" s="230"/>
      <c r="K11" s="622"/>
      <c r="L11" s="437"/>
      <c r="M11" s="230"/>
      <c r="N11" s="622"/>
      <c r="O11" s="437"/>
      <c r="P11" s="230"/>
      <c r="Q11" s="622"/>
      <c r="R11" s="219"/>
      <c r="S11" s="219"/>
      <c r="T11" s="219"/>
    </row>
    <row r="12" spans="1:20" x14ac:dyDescent="0.2">
      <c r="A12" s="397" t="s">
        <v>498</v>
      </c>
      <c r="B12" s="343"/>
      <c r="C12" s="619">
        <v>0</v>
      </c>
      <c r="D12" s="230"/>
      <c r="E12" s="399">
        <f>D12-B12</f>
        <v>0</v>
      </c>
      <c r="F12" s="619">
        <v>0</v>
      </c>
      <c r="G12" s="230"/>
      <c r="H12" s="622">
        <f>G12-D12</f>
        <v>0</v>
      </c>
      <c r="I12" s="619">
        <v>0</v>
      </c>
      <c r="J12" s="230"/>
      <c r="K12" s="622">
        <f>J12-G12</f>
        <v>0</v>
      </c>
      <c r="L12" s="437"/>
      <c r="M12" s="230"/>
      <c r="N12" s="622">
        <f>M12-J12</f>
        <v>0</v>
      </c>
      <c r="O12" s="437"/>
      <c r="P12" s="230"/>
      <c r="Q12" s="622">
        <f>P12-M12</f>
        <v>0</v>
      </c>
      <c r="R12" s="219"/>
      <c r="S12" s="219"/>
      <c r="T12" s="219"/>
    </row>
    <row r="13" spans="1:20" x14ac:dyDescent="0.2">
      <c r="A13" s="397" t="s">
        <v>499</v>
      </c>
      <c r="B13" s="343"/>
      <c r="C13" s="619">
        <v>0</v>
      </c>
      <c r="D13" s="230"/>
      <c r="E13" s="399">
        <f>D13-B13</f>
        <v>0</v>
      </c>
      <c r="F13" s="619">
        <v>0</v>
      </c>
      <c r="G13" s="230"/>
      <c r="H13" s="622">
        <f>G13-D13</f>
        <v>0</v>
      </c>
      <c r="I13" s="619">
        <v>0</v>
      </c>
      <c r="J13" s="230"/>
      <c r="K13" s="622">
        <f>J13-G13</f>
        <v>0</v>
      </c>
      <c r="L13" s="437"/>
      <c r="M13" s="230"/>
      <c r="N13" s="622">
        <f>M13-J13</f>
        <v>0</v>
      </c>
      <c r="O13" s="437"/>
      <c r="P13" s="230"/>
      <c r="Q13" s="622">
        <f>P13-M13</f>
        <v>0</v>
      </c>
      <c r="R13" s="219"/>
      <c r="S13" s="219"/>
      <c r="T13" s="219"/>
    </row>
    <row r="14" spans="1:20" x14ac:dyDescent="0.2">
      <c r="A14" s="605" t="s">
        <v>500</v>
      </c>
      <c r="B14" s="623">
        <f t="shared" ref="B14:Q14" si="0">SUM(B10:B13)</f>
        <v>0</v>
      </c>
      <c r="C14" s="624">
        <f t="shared" si="0"/>
        <v>0</v>
      </c>
      <c r="D14" s="625">
        <f t="shared" si="0"/>
        <v>0</v>
      </c>
      <c r="E14" s="626">
        <f t="shared" si="0"/>
        <v>0</v>
      </c>
      <c r="F14" s="624">
        <f t="shared" si="0"/>
        <v>0</v>
      </c>
      <c r="G14" s="625">
        <f t="shared" si="0"/>
        <v>0</v>
      </c>
      <c r="H14" s="627">
        <f t="shared" si="0"/>
        <v>0</v>
      </c>
      <c r="I14" s="624">
        <f t="shared" si="0"/>
        <v>0</v>
      </c>
      <c r="J14" s="625">
        <f t="shared" si="0"/>
        <v>0</v>
      </c>
      <c r="K14" s="627">
        <f t="shared" si="0"/>
        <v>0</v>
      </c>
      <c r="L14" s="628">
        <f t="shared" si="0"/>
        <v>0</v>
      </c>
      <c r="M14" s="625">
        <f t="shared" si="0"/>
        <v>0</v>
      </c>
      <c r="N14" s="627">
        <f t="shared" si="0"/>
        <v>0</v>
      </c>
      <c r="O14" s="628">
        <f t="shared" si="0"/>
        <v>0</v>
      </c>
      <c r="P14" s="625">
        <f t="shared" si="0"/>
        <v>0</v>
      </c>
      <c r="Q14" s="627">
        <f t="shared" si="0"/>
        <v>0</v>
      </c>
      <c r="R14" s="219"/>
      <c r="S14" s="219"/>
      <c r="T14" s="219"/>
    </row>
    <row r="15" spans="1:20" x14ac:dyDescent="0.2">
      <c r="A15" s="605" t="s">
        <v>501</v>
      </c>
      <c r="B15" s="623"/>
      <c r="C15" s="629"/>
      <c r="D15" s="625"/>
      <c r="E15" s="626"/>
      <c r="F15" s="629"/>
      <c r="G15" s="625"/>
      <c r="H15" s="626"/>
      <c r="I15" s="629"/>
      <c r="J15" s="625"/>
      <c r="K15" s="626"/>
      <c r="L15" s="628"/>
      <c r="M15" s="625"/>
      <c r="N15" s="626"/>
      <c r="O15" s="628"/>
      <c r="P15" s="625"/>
      <c r="Q15" s="626"/>
      <c r="R15" s="219"/>
      <c r="S15" s="219"/>
      <c r="T15" s="219"/>
    </row>
    <row r="16" spans="1:20" x14ac:dyDescent="0.2">
      <c r="A16" s="338"/>
      <c r="B16" s="343"/>
      <c r="C16" s="363"/>
      <c r="D16" s="230"/>
      <c r="E16" s="323">
        <f t="shared" ref="E16:E26" si="1">D16-B16</f>
        <v>0</v>
      </c>
      <c r="F16" s="363"/>
      <c r="G16" s="230"/>
      <c r="H16" s="323">
        <f t="shared" ref="H16:H26" si="2">G16-D16</f>
        <v>0</v>
      </c>
      <c r="I16" s="363"/>
      <c r="J16" s="230"/>
      <c r="K16" s="323">
        <f t="shared" ref="K16:K26" si="3">J16-G16</f>
        <v>0</v>
      </c>
      <c r="L16" s="437"/>
      <c r="M16" s="230"/>
      <c r="N16" s="323">
        <f t="shared" ref="N16:N26" si="4">M16-J16</f>
        <v>0</v>
      </c>
      <c r="O16" s="437"/>
      <c r="P16" s="230"/>
      <c r="Q16" s="323">
        <f t="shared" ref="Q16:Q26" si="5">P16-M16</f>
        <v>0</v>
      </c>
      <c r="R16" s="219"/>
      <c r="S16" s="219"/>
      <c r="T16" s="219"/>
    </row>
    <row r="17" spans="1:20" x14ac:dyDescent="0.2">
      <c r="A17" s="338"/>
      <c r="B17" s="343"/>
      <c r="C17" s="363"/>
      <c r="D17" s="230"/>
      <c r="E17" s="323">
        <f t="shared" si="1"/>
        <v>0</v>
      </c>
      <c r="F17" s="363"/>
      <c r="G17" s="230"/>
      <c r="H17" s="323">
        <f t="shared" si="2"/>
        <v>0</v>
      </c>
      <c r="I17" s="363"/>
      <c r="J17" s="230"/>
      <c r="K17" s="323">
        <f t="shared" si="3"/>
        <v>0</v>
      </c>
      <c r="L17" s="437"/>
      <c r="M17" s="230"/>
      <c r="N17" s="323">
        <f t="shared" si="4"/>
        <v>0</v>
      </c>
      <c r="O17" s="437"/>
      <c r="P17" s="230"/>
      <c r="Q17" s="323">
        <f t="shared" si="5"/>
        <v>0</v>
      </c>
      <c r="R17" s="219"/>
      <c r="S17" s="219"/>
      <c r="T17" s="219"/>
    </row>
    <row r="18" spans="1:20" x14ac:dyDescent="0.2">
      <c r="A18" s="338"/>
      <c r="B18" s="343"/>
      <c r="C18" s="363"/>
      <c r="D18" s="230"/>
      <c r="E18" s="323">
        <f t="shared" si="1"/>
        <v>0</v>
      </c>
      <c r="F18" s="363"/>
      <c r="G18" s="230"/>
      <c r="H18" s="323">
        <f t="shared" si="2"/>
        <v>0</v>
      </c>
      <c r="I18" s="363"/>
      <c r="J18" s="230"/>
      <c r="K18" s="323">
        <f t="shared" si="3"/>
        <v>0</v>
      </c>
      <c r="L18" s="437"/>
      <c r="M18" s="230"/>
      <c r="N18" s="323">
        <f t="shared" si="4"/>
        <v>0</v>
      </c>
      <c r="O18" s="437"/>
      <c r="P18" s="230"/>
      <c r="Q18" s="323">
        <f t="shared" si="5"/>
        <v>0</v>
      </c>
      <c r="R18" s="219"/>
      <c r="S18" s="219"/>
      <c r="T18" s="219"/>
    </row>
    <row r="19" spans="1:20" x14ac:dyDescent="0.2">
      <c r="A19" s="338"/>
      <c r="B19" s="343"/>
      <c r="C19" s="363"/>
      <c r="D19" s="230"/>
      <c r="E19" s="323">
        <f t="shared" si="1"/>
        <v>0</v>
      </c>
      <c r="F19" s="363"/>
      <c r="G19" s="230"/>
      <c r="H19" s="323">
        <f t="shared" si="2"/>
        <v>0</v>
      </c>
      <c r="I19" s="363"/>
      <c r="J19" s="230"/>
      <c r="K19" s="323">
        <f t="shared" si="3"/>
        <v>0</v>
      </c>
      <c r="L19" s="437"/>
      <c r="M19" s="230"/>
      <c r="N19" s="323">
        <f t="shared" si="4"/>
        <v>0</v>
      </c>
      <c r="O19" s="437"/>
      <c r="P19" s="230"/>
      <c r="Q19" s="323">
        <f t="shared" si="5"/>
        <v>0</v>
      </c>
      <c r="R19" s="219"/>
      <c r="S19" s="219"/>
      <c r="T19" s="219"/>
    </row>
    <row r="20" spans="1:20" x14ac:dyDescent="0.2">
      <c r="A20" s="338"/>
      <c r="B20" s="343"/>
      <c r="C20" s="363"/>
      <c r="D20" s="230"/>
      <c r="E20" s="323">
        <f t="shared" si="1"/>
        <v>0</v>
      </c>
      <c r="F20" s="363"/>
      <c r="G20" s="230"/>
      <c r="H20" s="323">
        <f t="shared" si="2"/>
        <v>0</v>
      </c>
      <c r="I20" s="363"/>
      <c r="J20" s="230"/>
      <c r="K20" s="323">
        <f t="shared" si="3"/>
        <v>0</v>
      </c>
      <c r="L20" s="437"/>
      <c r="M20" s="230"/>
      <c r="N20" s="323">
        <f t="shared" si="4"/>
        <v>0</v>
      </c>
      <c r="O20" s="437"/>
      <c r="P20" s="230"/>
      <c r="Q20" s="323">
        <f t="shared" si="5"/>
        <v>0</v>
      </c>
      <c r="R20" s="219"/>
      <c r="S20" s="219"/>
      <c r="T20" s="219"/>
    </row>
    <row r="21" spans="1:20" x14ac:dyDescent="0.2">
      <c r="A21" s="338"/>
      <c r="B21" s="343"/>
      <c r="C21" s="363"/>
      <c r="D21" s="230"/>
      <c r="E21" s="323">
        <f t="shared" si="1"/>
        <v>0</v>
      </c>
      <c r="F21" s="363"/>
      <c r="G21" s="230"/>
      <c r="H21" s="323">
        <f t="shared" si="2"/>
        <v>0</v>
      </c>
      <c r="I21" s="363"/>
      <c r="J21" s="230"/>
      <c r="K21" s="323">
        <f t="shared" si="3"/>
        <v>0</v>
      </c>
      <c r="L21" s="437"/>
      <c r="M21" s="230"/>
      <c r="N21" s="323">
        <f t="shared" si="4"/>
        <v>0</v>
      </c>
      <c r="O21" s="437"/>
      <c r="P21" s="230"/>
      <c r="Q21" s="323">
        <f t="shared" si="5"/>
        <v>0</v>
      </c>
      <c r="R21" s="219"/>
      <c r="S21" s="219"/>
      <c r="T21" s="219"/>
    </row>
    <row r="22" spans="1:20" x14ac:dyDescent="0.2">
      <c r="A22" s="338"/>
      <c r="B22" s="343"/>
      <c r="C22" s="363"/>
      <c r="D22" s="230"/>
      <c r="E22" s="323">
        <f t="shared" si="1"/>
        <v>0</v>
      </c>
      <c r="F22" s="363"/>
      <c r="G22" s="230"/>
      <c r="H22" s="323">
        <f t="shared" si="2"/>
        <v>0</v>
      </c>
      <c r="I22" s="363"/>
      <c r="J22" s="230"/>
      <c r="K22" s="323">
        <f t="shared" si="3"/>
        <v>0</v>
      </c>
      <c r="L22" s="437"/>
      <c r="M22" s="230"/>
      <c r="N22" s="323">
        <f t="shared" si="4"/>
        <v>0</v>
      </c>
      <c r="O22" s="437"/>
      <c r="P22" s="230"/>
      <c r="Q22" s="323">
        <f t="shared" si="5"/>
        <v>0</v>
      </c>
      <c r="R22" s="219"/>
      <c r="S22" s="219"/>
      <c r="T22" s="219"/>
    </row>
    <row r="23" spans="1:20" x14ac:dyDescent="0.2">
      <c r="A23" s="338"/>
      <c r="B23" s="343"/>
      <c r="C23" s="363"/>
      <c r="D23" s="230"/>
      <c r="E23" s="323">
        <f t="shared" si="1"/>
        <v>0</v>
      </c>
      <c r="F23" s="363"/>
      <c r="G23" s="230"/>
      <c r="H23" s="323">
        <f t="shared" si="2"/>
        <v>0</v>
      </c>
      <c r="I23" s="363"/>
      <c r="J23" s="230"/>
      <c r="K23" s="323">
        <f t="shared" si="3"/>
        <v>0</v>
      </c>
      <c r="L23" s="437"/>
      <c r="M23" s="230"/>
      <c r="N23" s="323">
        <f t="shared" si="4"/>
        <v>0</v>
      </c>
      <c r="O23" s="437"/>
      <c r="P23" s="230"/>
      <c r="Q23" s="323">
        <f t="shared" si="5"/>
        <v>0</v>
      </c>
      <c r="R23" s="219"/>
      <c r="S23" s="219"/>
      <c r="T23" s="219"/>
    </row>
    <row r="24" spans="1:20" x14ac:dyDescent="0.2">
      <c r="A24" s="338"/>
      <c r="B24" s="343"/>
      <c r="C24" s="363"/>
      <c r="D24" s="230"/>
      <c r="E24" s="323">
        <f t="shared" si="1"/>
        <v>0</v>
      </c>
      <c r="F24" s="363"/>
      <c r="G24" s="230"/>
      <c r="H24" s="323">
        <f t="shared" si="2"/>
        <v>0</v>
      </c>
      <c r="I24" s="363"/>
      <c r="J24" s="230"/>
      <c r="K24" s="323">
        <f t="shared" si="3"/>
        <v>0</v>
      </c>
      <c r="L24" s="437"/>
      <c r="M24" s="230"/>
      <c r="N24" s="323">
        <f t="shared" si="4"/>
        <v>0</v>
      </c>
      <c r="O24" s="437"/>
      <c r="P24" s="230"/>
      <c r="Q24" s="323">
        <f t="shared" si="5"/>
        <v>0</v>
      </c>
      <c r="R24" s="219"/>
      <c r="S24" s="219"/>
      <c r="T24" s="219"/>
    </row>
    <row r="25" spans="1:20" x14ac:dyDescent="0.2">
      <c r="A25" s="338"/>
      <c r="B25" s="343"/>
      <c r="C25" s="363"/>
      <c r="D25" s="230"/>
      <c r="E25" s="323">
        <f t="shared" si="1"/>
        <v>0</v>
      </c>
      <c r="F25" s="363"/>
      <c r="G25" s="230"/>
      <c r="H25" s="323">
        <f t="shared" si="2"/>
        <v>0</v>
      </c>
      <c r="I25" s="363"/>
      <c r="J25" s="230"/>
      <c r="K25" s="323">
        <f t="shared" si="3"/>
        <v>0</v>
      </c>
      <c r="L25" s="437"/>
      <c r="M25" s="230"/>
      <c r="N25" s="323">
        <f t="shared" si="4"/>
        <v>0</v>
      </c>
      <c r="O25" s="437"/>
      <c r="P25" s="230"/>
      <c r="Q25" s="323">
        <f t="shared" si="5"/>
        <v>0</v>
      </c>
      <c r="R25" s="219"/>
      <c r="S25" s="219"/>
      <c r="T25" s="219"/>
    </row>
    <row r="26" spans="1:20" x14ac:dyDescent="0.2">
      <c r="A26" s="386" t="s">
        <v>502</v>
      </c>
      <c r="B26" s="344"/>
      <c r="C26" s="364"/>
      <c r="D26" s="324"/>
      <c r="E26" s="326">
        <f t="shared" si="1"/>
        <v>0</v>
      </c>
      <c r="F26" s="364"/>
      <c r="G26" s="324"/>
      <c r="H26" s="326">
        <f t="shared" si="2"/>
        <v>0</v>
      </c>
      <c r="I26" s="364"/>
      <c r="J26" s="324"/>
      <c r="K26" s="326">
        <f t="shared" si="3"/>
        <v>0</v>
      </c>
      <c r="L26" s="630"/>
      <c r="M26" s="324"/>
      <c r="N26" s="326">
        <f t="shared" si="4"/>
        <v>0</v>
      </c>
      <c r="O26" s="630"/>
      <c r="P26" s="324"/>
      <c r="Q26" s="326">
        <f t="shared" si="5"/>
        <v>0</v>
      </c>
      <c r="R26" s="219"/>
      <c r="S26" s="219"/>
      <c r="T26" s="219"/>
    </row>
    <row r="27" spans="1:20" x14ac:dyDescent="0.2">
      <c r="A27" s="340" t="s">
        <v>503</v>
      </c>
      <c r="B27" s="347">
        <f t="shared" ref="B27:Q27" si="6">SUM(B16:B26)</f>
        <v>0</v>
      </c>
      <c r="C27" s="367">
        <f t="shared" si="6"/>
        <v>0</v>
      </c>
      <c r="D27" s="312">
        <f t="shared" si="6"/>
        <v>0</v>
      </c>
      <c r="E27" s="333">
        <f t="shared" si="6"/>
        <v>0</v>
      </c>
      <c r="F27" s="367">
        <f t="shared" si="6"/>
        <v>0</v>
      </c>
      <c r="G27" s="312">
        <f t="shared" si="6"/>
        <v>0</v>
      </c>
      <c r="H27" s="333">
        <f t="shared" si="6"/>
        <v>0</v>
      </c>
      <c r="I27" s="367">
        <f t="shared" si="6"/>
        <v>0</v>
      </c>
      <c r="J27" s="312">
        <f t="shared" si="6"/>
        <v>0</v>
      </c>
      <c r="K27" s="333">
        <f t="shared" si="6"/>
        <v>0</v>
      </c>
      <c r="L27" s="631">
        <f t="shared" si="6"/>
        <v>0</v>
      </c>
      <c r="M27" s="312">
        <f t="shared" si="6"/>
        <v>0</v>
      </c>
      <c r="N27" s="333">
        <f t="shared" si="6"/>
        <v>0</v>
      </c>
      <c r="O27" s="631">
        <f t="shared" si="6"/>
        <v>0</v>
      </c>
      <c r="P27" s="312">
        <f t="shared" si="6"/>
        <v>0</v>
      </c>
      <c r="Q27" s="333">
        <f t="shared" si="6"/>
        <v>0</v>
      </c>
      <c r="R27" s="219"/>
      <c r="S27" s="219"/>
      <c r="T27" s="219"/>
    </row>
    <row r="28" spans="1:20" x14ac:dyDescent="0.2">
      <c r="A28" s="724" t="s">
        <v>504</v>
      </c>
      <c r="B28" s="724"/>
      <c r="C28" s="724"/>
      <c r="D28" s="724"/>
      <c r="E28" s="724"/>
      <c r="F28" s="724"/>
      <c r="G28" s="724"/>
      <c r="H28" s="724"/>
      <c r="I28" s="724"/>
      <c r="J28" s="724"/>
      <c r="K28" s="219"/>
      <c r="M28" s="219"/>
      <c r="N28" s="219"/>
      <c r="O28" s="219"/>
      <c r="P28" s="219"/>
      <c r="Q28" s="219"/>
      <c r="R28" s="219"/>
    </row>
    <row r="29" spans="1:20" x14ac:dyDescent="0.2">
      <c r="A29" s="26"/>
      <c r="B29" s="20"/>
      <c r="C29" s="20"/>
      <c r="D29" s="20"/>
      <c r="E29" s="20"/>
      <c r="F29" s="20"/>
      <c r="G29" s="20"/>
      <c r="H29" s="20"/>
      <c r="I29" s="20"/>
      <c r="J29" s="20"/>
      <c r="K29" s="219"/>
      <c r="L29" s="219"/>
      <c r="M29" s="219"/>
      <c r="N29" s="219"/>
      <c r="O29" s="219"/>
      <c r="P29" s="219"/>
      <c r="Q29" s="219"/>
      <c r="R29" s="219"/>
    </row>
    <row r="30" spans="1:20" x14ac:dyDescent="0.2">
      <c r="A30" s="20"/>
      <c r="B30" s="20"/>
      <c r="C30" s="20"/>
      <c r="D30" s="21"/>
      <c r="E30" s="20"/>
      <c r="F30" s="20"/>
      <c r="G30" s="20"/>
      <c r="H30" s="20"/>
      <c r="I30" s="20"/>
      <c r="J30" s="20"/>
      <c r="K30" s="219"/>
      <c r="L30" s="219"/>
      <c r="M30" s="219"/>
      <c r="N30" s="219"/>
      <c r="O30" s="219"/>
      <c r="P30" s="219"/>
      <c r="Q30" s="219"/>
      <c r="R30" s="219"/>
    </row>
    <row r="31" spans="1:20" x14ac:dyDescent="0.2">
      <c r="A31" s="22" t="s">
        <v>514</v>
      </c>
      <c r="B31" s="20"/>
      <c r="C31" s="20"/>
      <c r="D31" s="20"/>
      <c r="E31" s="20"/>
      <c r="F31" s="20"/>
      <c r="G31" s="20"/>
      <c r="H31" s="20"/>
      <c r="I31" s="20"/>
      <c r="J31" s="20"/>
      <c r="K31" s="219"/>
      <c r="L31" s="219"/>
      <c r="M31" s="219"/>
      <c r="N31" s="219"/>
      <c r="O31" s="219"/>
      <c r="P31" s="219"/>
      <c r="Q31" s="219"/>
      <c r="R31" s="219"/>
    </row>
    <row r="32" spans="1:20" ht="15.75" x14ac:dyDescent="0.25">
      <c r="A32" s="632" t="s">
        <v>505</v>
      </c>
      <c r="B32" s="20"/>
      <c r="C32" s="20"/>
      <c r="D32" s="20"/>
      <c r="E32" s="20"/>
      <c r="F32" s="20"/>
      <c r="G32" s="20"/>
      <c r="H32" s="20"/>
      <c r="I32" s="24"/>
      <c r="J32" s="24"/>
      <c r="K32" s="219"/>
      <c r="L32" s="219"/>
      <c r="M32" s="219"/>
      <c r="N32" s="219"/>
      <c r="O32" s="219"/>
      <c r="P32" s="219"/>
      <c r="Q32" s="219"/>
      <c r="R32" s="219"/>
    </row>
    <row r="33" spans="1:20" ht="15.75" x14ac:dyDescent="0.25">
      <c r="A33" s="632"/>
      <c r="B33" s="20"/>
      <c r="C33" s="20"/>
      <c r="D33" s="20"/>
      <c r="E33" s="20"/>
      <c r="F33" s="20"/>
      <c r="G33" s="20"/>
      <c r="H33" s="20"/>
      <c r="I33" s="24"/>
      <c r="J33" s="24"/>
      <c r="K33" s="219"/>
      <c r="L33" s="219"/>
      <c r="M33" s="219"/>
      <c r="N33" s="219"/>
      <c r="O33" s="219"/>
      <c r="P33" s="219"/>
      <c r="Q33" s="219"/>
      <c r="R33" s="219"/>
    </row>
    <row r="34" spans="1:20" ht="51" x14ac:dyDescent="0.2">
      <c r="A34" s="705" t="s">
        <v>506</v>
      </c>
      <c r="B34" s="491" t="s">
        <v>507</v>
      </c>
      <c r="C34" s="416" t="s">
        <v>311</v>
      </c>
      <c r="D34" s="491" t="s">
        <v>489</v>
      </c>
      <c r="E34" s="416" t="s">
        <v>508</v>
      </c>
      <c r="F34" s="424" t="s">
        <v>489</v>
      </c>
      <c r="G34" s="416" t="s">
        <v>454</v>
      </c>
      <c r="H34" s="457" t="s">
        <v>489</v>
      </c>
      <c r="I34" s="416" t="s">
        <v>454</v>
      </c>
      <c r="J34" s="457" t="s">
        <v>489</v>
      </c>
      <c r="K34" s="416" t="s">
        <v>454</v>
      </c>
      <c r="M34" s="219"/>
      <c r="N34" s="219"/>
      <c r="O34" s="219"/>
      <c r="P34" s="219"/>
      <c r="Q34" s="219"/>
      <c r="R34" s="219"/>
      <c r="S34" s="219"/>
      <c r="T34" s="219"/>
    </row>
    <row r="35" spans="1:20" x14ac:dyDescent="0.2">
      <c r="A35" s="706"/>
      <c r="B35" s="633" t="s">
        <v>346</v>
      </c>
      <c r="C35" s="634" t="s">
        <v>346</v>
      </c>
      <c r="D35" s="633" t="s">
        <v>359</v>
      </c>
      <c r="E35" s="634" t="s">
        <v>359</v>
      </c>
      <c r="F35" s="500" t="s">
        <v>361</v>
      </c>
      <c r="G35" s="634" t="s">
        <v>361</v>
      </c>
      <c r="H35" s="635" t="s">
        <v>418</v>
      </c>
      <c r="I35" s="634" t="s">
        <v>418</v>
      </c>
      <c r="J35" s="635" t="s">
        <v>419</v>
      </c>
      <c r="K35" s="634" t="s">
        <v>419</v>
      </c>
      <c r="M35" s="219"/>
      <c r="N35" s="219"/>
      <c r="O35" s="219"/>
      <c r="P35" s="219"/>
      <c r="Q35" s="219"/>
      <c r="R35" s="219"/>
      <c r="S35" s="219"/>
      <c r="T35" s="219"/>
    </row>
    <row r="36" spans="1:20" x14ac:dyDescent="0.2">
      <c r="A36" s="386"/>
      <c r="B36" s="616" t="s">
        <v>73</v>
      </c>
      <c r="C36" s="419" t="s">
        <v>73</v>
      </c>
      <c r="D36" s="616" t="s">
        <v>73</v>
      </c>
      <c r="E36" s="419" t="s">
        <v>73</v>
      </c>
      <c r="F36" s="430" t="s">
        <v>73</v>
      </c>
      <c r="G36" s="419" t="s">
        <v>73</v>
      </c>
      <c r="H36" s="459" t="s">
        <v>73</v>
      </c>
      <c r="I36" s="419" t="s">
        <v>73</v>
      </c>
      <c r="J36" s="459" t="s">
        <v>73</v>
      </c>
      <c r="K36" s="419" t="s">
        <v>73</v>
      </c>
      <c r="M36" s="219"/>
      <c r="N36" s="219"/>
      <c r="O36" s="219"/>
      <c r="P36" s="219"/>
      <c r="Q36" s="219"/>
      <c r="R36" s="219"/>
      <c r="S36" s="219"/>
      <c r="T36" s="219"/>
    </row>
    <row r="37" spans="1:20" x14ac:dyDescent="0.2">
      <c r="A37" s="337" t="s">
        <v>509</v>
      </c>
      <c r="B37" s="636">
        <v>0</v>
      </c>
      <c r="C37" s="637"/>
      <c r="D37" s="636">
        <v>0</v>
      </c>
      <c r="E37" s="637"/>
      <c r="F37" s="636">
        <v>0</v>
      </c>
      <c r="G37" s="637"/>
      <c r="H37" s="638"/>
      <c r="I37" s="637"/>
      <c r="J37" s="638"/>
      <c r="K37" s="637"/>
      <c r="L37" s="556"/>
      <c r="M37" s="219"/>
      <c r="N37" s="219"/>
      <c r="O37" s="219" t="s">
        <v>510</v>
      </c>
      <c r="P37" s="219"/>
      <c r="Q37" s="219"/>
      <c r="R37" s="219"/>
      <c r="S37" s="219"/>
      <c r="T37" s="219"/>
    </row>
    <row r="38" spans="1:20" x14ac:dyDescent="0.2">
      <c r="A38" s="339" t="s">
        <v>511</v>
      </c>
      <c r="B38" s="639">
        <v>0</v>
      </c>
      <c r="C38" s="640"/>
      <c r="D38" s="639">
        <v>0</v>
      </c>
      <c r="E38" s="640"/>
      <c r="F38" s="639">
        <v>0</v>
      </c>
      <c r="G38" s="640"/>
      <c r="H38" s="641"/>
      <c r="I38" s="640"/>
      <c r="J38" s="641"/>
      <c r="K38" s="640"/>
      <c r="M38" s="219"/>
      <c r="N38" s="219"/>
      <c r="O38" s="219"/>
      <c r="P38" s="219"/>
      <c r="Q38" s="219"/>
      <c r="R38" s="219"/>
      <c r="S38" s="219"/>
      <c r="T38" s="219"/>
    </row>
    <row r="39" spans="1:20" x14ac:dyDescent="0.2">
      <c r="A39" s="386" t="s">
        <v>512</v>
      </c>
      <c r="B39" s="642">
        <f t="shared" ref="B39:K39" si="7">SUM(B37:B38)</f>
        <v>0</v>
      </c>
      <c r="C39" s="470">
        <f t="shared" si="7"/>
        <v>0</v>
      </c>
      <c r="D39" s="643">
        <f t="shared" si="7"/>
        <v>0</v>
      </c>
      <c r="E39" s="470">
        <f t="shared" si="7"/>
        <v>0</v>
      </c>
      <c r="F39" s="643">
        <f t="shared" si="7"/>
        <v>0</v>
      </c>
      <c r="G39" s="470">
        <f t="shared" si="7"/>
        <v>0</v>
      </c>
      <c r="H39" s="465">
        <f t="shared" si="7"/>
        <v>0</v>
      </c>
      <c r="I39" s="470">
        <f t="shared" si="7"/>
        <v>0</v>
      </c>
      <c r="J39" s="465">
        <f t="shared" si="7"/>
        <v>0</v>
      </c>
      <c r="K39" s="470">
        <f t="shared" si="7"/>
        <v>0</v>
      </c>
      <c r="M39" s="219"/>
      <c r="N39" s="219"/>
      <c r="O39" s="219"/>
      <c r="P39" s="219"/>
      <c r="Q39" s="219"/>
      <c r="R39" s="219"/>
      <c r="S39" s="219"/>
      <c r="T39" s="219"/>
    </row>
    <row r="40" spans="1:20" x14ac:dyDescent="0.2">
      <c r="A40" s="20"/>
      <c r="B40" s="20"/>
      <c r="C40" s="20"/>
      <c r="D40" s="20"/>
      <c r="E40" s="20"/>
      <c r="F40" s="20"/>
      <c r="G40" s="21"/>
      <c r="H40" s="20"/>
      <c r="I40" s="24"/>
      <c r="J40" s="644"/>
    </row>
    <row r="41" spans="1:20" x14ac:dyDescent="0.2">
      <c r="A41" s="20"/>
      <c r="B41" s="20"/>
      <c r="C41" s="20"/>
      <c r="D41" s="20"/>
      <c r="E41" s="20"/>
      <c r="F41" s="20"/>
      <c r="G41" s="20"/>
      <c r="H41" s="20"/>
      <c r="I41" s="20"/>
      <c r="J41" s="645"/>
    </row>
    <row r="42" spans="1:20" ht="22.5" customHeight="1" x14ac:dyDescent="0.2">
      <c r="A42" s="646"/>
      <c r="B42" s="646"/>
      <c r="C42" s="646"/>
      <c r="D42" s="646"/>
      <c r="E42" s="646"/>
      <c r="F42" s="646"/>
      <c r="G42" s="646"/>
      <c r="H42" s="646"/>
      <c r="I42" s="646"/>
      <c r="J42" s="646"/>
    </row>
    <row r="43" spans="1:20" s="219" customFormat="1" x14ac:dyDescent="0.2">
      <c r="A43" s="20"/>
      <c r="B43" s="20"/>
      <c r="C43" s="20"/>
      <c r="D43" s="20"/>
      <c r="E43" s="20"/>
      <c r="F43" s="20"/>
      <c r="G43" s="20"/>
      <c r="H43" s="20"/>
      <c r="I43" s="20"/>
      <c r="J43" s="20"/>
    </row>
    <row r="44" spans="1:20" s="219" customFormat="1" x14ac:dyDescent="0.2">
      <c r="A44" s="20"/>
      <c r="B44" s="20"/>
      <c r="C44" s="20"/>
      <c r="D44" s="20"/>
      <c r="E44" s="20"/>
      <c r="F44" s="20"/>
      <c r="G44" s="20"/>
      <c r="H44" s="20"/>
      <c r="I44" s="20"/>
      <c r="J44" s="20"/>
    </row>
    <row r="45" spans="1:20" s="219" customFormat="1" x14ac:dyDescent="0.2">
      <c r="A45" s="20"/>
      <c r="B45" s="20"/>
      <c r="C45" s="20"/>
      <c r="D45" s="20"/>
      <c r="E45" s="20"/>
      <c r="F45" s="20"/>
      <c r="G45" s="20"/>
      <c r="H45" s="20"/>
      <c r="I45" s="20"/>
      <c r="J45" s="20"/>
    </row>
    <row r="46" spans="1:20" s="219" customFormat="1" x14ac:dyDescent="0.2">
      <c r="A46" s="20"/>
      <c r="B46" s="20"/>
      <c r="C46" s="20"/>
      <c r="D46" s="20"/>
      <c r="E46" s="20"/>
      <c r="F46" s="20"/>
      <c r="G46" s="20"/>
      <c r="H46" s="20"/>
      <c r="I46" s="20"/>
      <c r="J46" s="20"/>
    </row>
    <row r="47" spans="1:20" s="219" customFormat="1" x14ac:dyDescent="0.2">
      <c r="A47" s="20"/>
      <c r="B47" s="20"/>
      <c r="C47" s="20"/>
      <c r="D47" s="20"/>
      <c r="E47" s="20"/>
      <c r="F47" s="20"/>
      <c r="G47" s="20"/>
      <c r="H47" s="20"/>
      <c r="I47" s="20"/>
      <c r="J47" s="20"/>
    </row>
    <row r="48" spans="1:20" s="219" customFormat="1" x14ac:dyDescent="0.2">
      <c r="A48" s="20"/>
      <c r="B48" s="20"/>
      <c r="C48" s="20"/>
      <c r="D48" s="20"/>
      <c r="E48" s="20"/>
      <c r="F48" s="20"/>
      <c r="G48" s="20"/>
      <c r="H48" s="20"/>
      <c r="I48" s="20"/>
      <c r="J48" s="20"/>
    </row>
    <row r="49" spans="1:10" s="219" customFormat="1" x14ac:dyDescent="0.2">
      <c r="A49" s="20"/>
      <c r="B49" s="20"/>
      <c r="C49" s="20"/>
      <c r="D49" s="20"/>
      <c r="E49" s="20"/>
      <c r="F49" s="20"/>
      <c r="G49" s="20"/>
      <c r="H49" s="20"/>
      <c r="I49" s="20"/>
      <c r="J49" s="20"/>
    </row>
    <row r="50" spans="1:10" s="219" customFormat="1" x14ac:dyDescent="0.2"/>
    <row r="51" spans="1:10" ht="15.75" x14ac:dyDescent="0.25">
      <c r="A51" s="647"/>
      <c r="I51" s="520"/>
    </row>
  </sheetData>
  <sheetProtection password="8D9A" sheet="1" objects="1" scenarios="1"/>
  <mergeCells count="3">
    <mergeCell ref="A7:A9"/>
    <mergeCell ref="A28:J28"/>
    <mergeCell ref="A34:A35"/>
  </mergeCells>
  <pageMargins left="0.43307086614173229" right="0.23622047244094491" top="0.74803149606299213" bottom="0.47244094488188981" header="0.39370078740157483" footer="0.39370078740157483"/>
  <pageSetup paperSize="8" scale="81" orientation="landscape" r:id="rId1"/>
  <headerFooter alignWithMargins="0">
    <oddHeader xml:space="preserve">&amp;CLFEPA NOVEMBER SUBMISSION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T167"/>
  <sheetViews>
    <sheetView topLeftCell="A25" zoomScaleNormal="100" zoomScaleSheetLayoutView="85" workbookViewId="0">
      <selection activeCell="G82" sqref="G82"/>
    </sheetView>
  </sheetViews>
  <sheetFormatPr defaultRowHeight="12.75" x14ac:dyDescent="0.2"/>
  <cols>
    <col min="1" max="1" width="22.42578125" style="192" customWidth="1"/>
    <col min="2" max="2" width="21" style="192" customWidth="1"/>
    <col min="3" max="4" width="11.28515625" style="192" customWidth="1"/>
    <col min="5" max="5" width="11.28515625" style="517" customWidth="1"/>
    <col min="6" max="6" width="11.28515625" style="192" customWidth="1"/>
    <col min="7" max="7" width="11.28515625" style="517" customWidth="1"/>
    <col min="8" max="8" width="11.28515625" style="192" customWidth="1"/>
    <col min="9" max="9" width="11.28515625" style="517" customWidth="1"/>
    <col min="10" max="10" width="11.5703125" style="192" customWidth="1"/>
    <col min="11" max="11" width="12.5703125" style="192" customWidth="1"/>
    <col min="12" max="12" width="11.28515625" style="192" customWidth="1"/>
    <col min="13" max="13" width="12.28515625" style="192" customWidth="1"/>
    <col min="14" max="14" width="12" style="192" customWidth="1"/>
    <col min="15" max="15" width="12.42578125" style="192" customWidth="1"/>
    <col min="16" max="16" width="12.28515625" style="192" customWidth="1"/>
    <col min="17" max="17" width="11.7109375" style="192" customWidth="1"/>
    <col min="18" max="18" width="11.85546875" style="192" customWidth="1"/>
    <col min="19" max="19" width="12.140625" style="192" customWidth="1"/>
    <col min="20" max="21" width="9.140625" style="192"/>
    <col min="22" max="22" width="11.140625" style="192" customWidth="1"/>
    <col min="23" max="16384" width="9.140625" style="192"/>
  </cols>
  <sheetData>
    <row r="1" spans="1:20" x14ac:dyDescent="0.2">
      <c r="A1" s="12" t="s">
        <v>404</v>
      </c>
      <c r="B1" s="12"/>
      <c r="T1" s="518"/>
    </row>
    <row r="2" spans="1:20" ht="18.75" x14ac:dyDescent="0.3">
      <c r="A2" s="519" t="s">
        <v>405</v>
      </c>
      <c r="B2" s="519"/>
      <c r="I2" s="520"/>
    </row>
    <row r="3" spans="1:20" ht="63.75" x14ac:dyDescent="0.2">
      <c r="A3" s="694"/>
      <c r="B3" s="457" t="s">
        <v>455</v>
      </c>
      <c r="C3" s="426" t="s">
        <v>456</v>
      </c>
      <c r="D3" s="458" t="s">
        <v>457</v>
      </c>
      <c r="E3" s="457" t="s">
        <v>458</v>
      </c>
      <c r="F3" s="416" t="s">
        <v>459</v>
      </c>
      <c r="G3" s="457" t="s">
        <v>460</v>
      </c>
      <c r="H3" s="416" t="s">
        <v>368</v>
      </c>
      <c r="I3" s="457" t="s">
        <v>461</v>
      </c>
      <c r="J3" s="416" t="s">
        <v>462</v>
      </c>
      <c r="K3" s="457" t="s">
        <v>461</v>
      </c>
      <c r="L3" s="416" t="s">
        <v>463</v>
      </c>
      <c r="M3" s="521"/>
      <c r="N3" s="521"/>
      <c r="O3" s="521"/>
      <c r="P3" s="521"/>
      <c r="Q3" s="521"/>
      <c r="R3" s="521"/>
    </row>
    <row r="4" spans="1:20" x14ac:dyDescent="0.2">
      <c r="A4" s="696"/>
      <c r="B4" s="459" t="s">
        <v>73</v>
      </c>
      <c r="C4" s="432" t="s">
        <v>73</v>
      </c>
      <c r="D4" s="460" t="s">
        <v>73</v>
      </c>
      <c r="E4" s="459" t="s">
        <v>73</v>
      </c>
      <c r="F4" s="419" t="s">
        <v>73</v>
      </c>
      <c r="G4" s="459" t="s">
        <v>73</v>
      </c>
      <c r="H4" s="419" t="s">
        <v>73</v>
      </c>
      <c r="I4" s="459" t="s">
        <v>73</v>
      </c>
      <c r="J4" s="419" t="s">
        <v>73</v>
      </c>
      <c r="K4" s="459" t="s">
        <v>73</v>
      </c>
      <c r="L4" s="419" t="s">
        <v>73</v>
      </c>
      <c r="M4" s="521"/>
      <c r="N4" s="521"/>
      <c r="O4" s="521"/>
      <c r="P4" s="521"/>
      <c r="Q4" s="521"/>
      <c r="R4" s="521"/>
    </row>
    <row r="5" spans="1:20" x14ac:dyDescent="0.2">
      <c r="A5" s="513"/>
      <c r="B5" s="534"/>
      <c r="C5" s="523"/>
      <c r="D5" s="535"/>
      <c r="E5" s="534"/>
      <c r="F5" s="524"/>
      <c r="G5" s="534"/>
      <c r="H5" s="524"/>
      <c r="I5" s="534"/>
      <c r="J5" s="524"/>
      <c r="K5" s="534"/>
      <c r="L5" s="524"/>
      <c r="M5" s="521"/>
      <c r="N5" s="521"/>
      <c r="O5" s="521"/>
      <c r="P5" s="521"/>
      <c r="Q5" s="521"/>
      <c r="R5" s="521"/>
    </row>
    <row r="6" spans="1:20" x14ac:dyDescent="0.2">
      <c r="A6" s="397"/>
      <c r="B6" s="536"/>
      <c r="C6" s="234"/>
      <c r="D6" s="537"/>
      <c r="E6" s="536"/>
      <c r="F6" s="525"/>
      <c r="G6" s="536"/>
      <c r="H6" s="525"/>
      <c r="I6" s="536"/>
      <c r="J6" s="525"/>
      <c r="K6" s="536"/>
      <c r="L6" s="525"/>
      <c r="M6" s="521"/>
      <c r="N6" s="521"/>
      <c r="O6" s="521"/>
      <c r="P6" s="521"/>
      <c r="Q6" s="521"/>
      <c r="R6" s="521"/>
    </row>
    <row r="7" spans="1:20" x14ac:dyDescent="0.2">
      <c r="A7" s="397"/>
      <c r="B7" s="536"/>
      <c r="C7" s="234"/>
      <c r="D7" s="537"/>
      <c r="E7" s="536"/>
      <c r="F7" s="525"/>
      <c r="G7" s="536"/>
      <c r="H7" s="525"/>
      <c r="I7" s="536"/>
      <c r="J7" s="525"/>
      <c r="K7" s="536"/>
      <c r="L7" s="525"/>
      <c r="M7" s="521"/>
      <c r="N7" s="521"/>
      <c r="O7" s="521"/>
      <c r="P7" s="521"/>
      <c r="Q7" s="521"/>
      <c r="R7" s="521"/>
    </row>
    <row r="8" spans="1:20" x14ac:dyDescent="0.2">
      <c r="A8" s="397"/>
      <c r="B8" s="536"/>
      <c r="C8" s="234"/>
      <c r="D8" s="537"/>
      <c r="E8" s="536"/>
      <c r="F8" s="525"/>
      <c r="G8" s="536"/>
      <c r="H8" s="525"/>
      <c r="I8" s="536"/>
      <c r="J8" s="525"/>
      <c r="K8" s="536"/>
      <c r="L8" s="525"/>
      <c r="M8" s="521"/>
      <c r="N8" s="521"/>
      <c r="O8" s="521"/>
      <c r="P8" s="521"/>
      <c r="Q8" s="521"/>
      <c r="R8" s="521"/>
    </row>
    <row r="9" spans="1:20" x14ac:dyDescent="0.2">
      <c r="A9" s="397"/>
      <c r="B9" s="536"/>
      <c r="C9" s="234"/>
      <c r="D9" s="537"/>
      <c r="E9" s="536"/>
      <c r="F9" s="525"/>
      <c r="G9" s="536"/>
      <c r="H9" s="525"/>
      <c r="I9" s="536"/>
      <c r="J9" s="525"/>
      <c r="K9" s="536"/>
      <c r="L9" s="525"/>
      <c r="M9" s="521"/>
      <c r="N9" s="521"/>
      <c r="O9" s="521"/>
      <c r="P9" s="521"/>
      <c r="Q9" s="521"/>
      <c r="R9" s="521"/>
    </row>
    <row r="10" spans="1:20" x14ac:dyDescent="0.2">
      <c r="A10" s="397"/>
      <c r="B10" s="536"/>
      <c r="C10" s="234"/>
      <c r="D10" s="537"/>
      <c r="E10" s="536"/>
      <c r="F10" s="525"/>
      <c r="G10" s="536"/>
      <c r="H10" s="525"/>
      <c r="I10" s="536"/>
      <c r="J10" s="525"/>
      <c r="K10" s="536"/>
      <c r="L10" s="525"/>
      <c r="M10" s="521"/>
      <c r="N10" s="521"/>
      <c r="O10" s="521"/>
      <c r="P10" s="521"/>
      <c r="Q10" s="521"/>
      <c r="R10" s="521"/>
    </row>
    <row r="11" spans="1:20" x14ac:dyDescent="0.2">
      <c r="A11" s="397"/>
      <c r="B11" s="536"/>
      <c r="C11" s="234"/>
      <c r="D11" s="537"/>
      <c r="E11" s="536"/>
      <c r="F11" s="525"/>
      <c r="G11" s="536"/>
      <c r="H11" s="525"/>
      <c r="I11" s="536"/>
      <c r="J11" s="525"/>
      <c r="K11" s="536"/>
      <c r="L11" s="525"/>
      <c r="M11" s="521"/>
      <c r="N11" s="521"/>
      <c r="O11" s="521"/>
      <c r="P11" s="521"/>
      <c r="Q11" s="521"/>
      <c r="R11" s="521"/>
    </row>
    <row r="12" spans="1:20" x14ac:dyDescent="0.2">
      <c r="A12" s="397"/>
      <c r="B12" s="536"/>
      <c r="C12" s="234"/>
      <c r="D12" s="537"/>
      <c r="E12" s="536"/>
      <c r="F12" s="525"/>
      <c r="G12" s="536"/>
      <c r="H12" s="525"/>
      <c r="I12" s="536"/>
      <c r="J12" s="525"/>
      <c r="K12" s="536"/>
      <c r="L12" s="525"/>
      <c r="M12" s="521"/>
      <c r="N12" s="521"/>
      <c r="O12" s="521"/>
      <c r="P12" s="521"/>
      <c r="Q12" s="521"/>
      <c r="R12" s="521"/>
    </row>
    <row r="13" spans="1:20" x14ac:dyDescent="0.2">
      <c r="A13" s="397"/>
      <c r="B13" s="536"/>
      <c r="C13" s="234"/>
      <c r="D13" s="537"/>
      <c r="E13" s="536"/>
      <c r="F13" s="525"/>
      <c r="G13" s="536"/>
      <c r="H13" s="525"/>
      <c r="I13" s="536"/>
      <c r="J13" s="525"/>
      <c r="K13" s="536"/>
      <c r="L13" s="525"/>
      <c r="M13" s="521"/>
      <c r="N13" s="521"/>
      <c r="O13" s="521"/>
      <c r="P13" s="521"/>
      <c r="Q13" s="521"/>
      <c r="R13" s="521"/>
    </row>
    <row r="14" spans="1:20" x14ac:dyDescent="0.2">
      <c r="A14" s="397"/>
      <c r="B14" s="536"/>
      <c r="C14" s="234"/>
      <c r="D14" s="537"/>
      <c r="E14" s="536"/>
      <c r="F14" s="525"/>
      <c r="G14" s="536"/>
      <c r="H14" s="525"/>
      <c r="I14" s="536"/>
      <c r="J14" s="525"/>
      <c r="K14" s="536"/>
      <c r="L14" s="525"/>
      <c r="M14" s="521"/>
      <c r="N14" s="521"/>
      <c r="O14" s="521"/>
      <c r="P14" s="521"/>
      <c r="Q14" s="521"/>
      <c r="R14" s="521"/>
    </row>
    <row r="15" spans="1:20" x14ac:dyDescent="0.2">
      <c r="A15" s="422"/>
      <c r="B15" s="538"/>
      <c r="C15" s="526"/>
      <c r="D15" s="539"/>
      <c r="E15" s="538"/>
      <c r="F15" s="527"/>
      <c r="G15" s="538"/>
      <c r="H15" s="527"/>
      <c r="I15" s="538"/>
      <c r="J15" s="527"/>
      <c r="K15" s="538"/>
      <c r="L15" s="527"/>
      <c r="M15" s="521"/>
      <c r="N15" s="521"/>
      <c r="O15" s="521"/>
      <c r="P15" s="521"/>
      <c r="Q15" s="521"/>
      <c r="R15" s="521"/>
    </row>
    <row r="16" spans="1:20" x14ac:dyDescent="0.2">
      <c r="A16" s="532" t="s">
        <v>312</v>
      </c>
      <c r="B16" s="462">
        <f>SUM(B5:B15)</f>
        <v>0</v>
      </c>
      <c r="C16" s="249">
        <f t="shared" ref="C16:L16" si="0">SUM(C5:C15)</f>
        <v>0</v>
      </c>
      <c r="D16" s="380">
        <f t="shared" si="0"/>
        <v>0</v>
      </c>
      <c r="E16" s="462">
        <f t="shared" si="0"/>
        <v>0</v>
      </c>
      <c r="F16" s="359">
        <f t="shared" si="0"/>
        <v>0</v>
      </c>
      <c r="G16" s="462">
        <f t="shared" si="0"/>
        <v>0</v>
      </c>
      <c r="H16" s="359">
        <f t="shared" si="0"/>
        <v>0</v>
      </c>
      <c r="I16" s="462">
        <f t="shared" si="0"/>
        <v>0</v>
      </c>
      <c r="J16" s="359">
        <f t="shared" si="0"/>
        <v>0</v>
      </c>
      <c r="K16" s="462">
        <f t="shared" si="0"/>
        <v>0</v>
      </c>
      <c r="L16" s="359">
        <f t="shared" si="0"/>
        <v>0</v>
      </c>
      <c r="M16" s="521"/>
      <c r="N16" s="521"/>
      <c r="O16" s="521"/>
      <c r="P16" s="521"/>
      <c r="Q16" s="521"/>
      <c r="R16" s="521"/>
    </row>
    <row r="17" spans="1:18" x14ac:dyDescent="0.2">
      <c r="A17" s="533" t="s">
        <v>313</v>
      </c>
      <c r="B17" s="540"/>
      <c r="C17" s="528"/>
      <c r="D17" s="541"/>
      <c r="E17" s="540"/>
      <c r="F17" s="529"/>
      <c r="G17" s="540"/>
      <c r="H17" s="529"/>
      <c r="I17" s="540"/>
      <c r="J17" s="529"/>
      <c r="K17" s="540"/>
      <c r="L17" s="529"/>
      <c r="M17" s="521"/>
      <c r="N17" s="521"/>
      <c r="O17" s="521"/>
      <c r="P17" s="521"/>
      <c r="Q17" s="521"/>
      <c r="R17" s="521"/>
    </row>
    <row r="18" spans="1:18" x14ac:dyDescent="0.2">
      <c r="A18" s="397" t="s">
        <v>360</v>
      </c>
      <c r="B18" s="542"/>
      <c r="C18" s="530"/>
      <c r="D18" s="543"/>
      <c r="E18" s="542"/>
      <c r="F18" s="531"/>
      <c r="G18" s="542"/>
      <c r="H18" s="531"/>
      <c r="I18" s="536"/>
      <c r="J18" s="531"/>
      <c r="K18" s="542"/>
      <c r="L18" s="531"/>
      <c r="M18" s="521"/>
      <c r="N18" s="521"/>
      <c r="O18" s="521"/>
      <c r="P18" s="521"/>
      <c r="Q18" s="521"/>
      <c r="R18" s="521"/>
    </row>
    <row r="19" spans="1:18" x14ac:dyDescent="0.2">
      <c r="A19" s="397" t="s">
        <v>464</v>
      </c>
      <c r="B19" s="536"/>
      <c r="C19" s="234"/>
      <c r="D19" s="537"/>
      <c r="E19" s="536"/>
      <c r="F19" s="525"/>
      <c r="G19" s="536"/>
      <c r="H19" s="525"/>
      <c r="I19" s="536"/>
      <c r="J19" s="525"/>
      <c r="K19" s="536"/>
      <c r="L19" s="525"/>
      <c r="M19" s="521"/>
      <c r="N19" s="521"/>
      <c r="O19" s="521"/>
      <c r="P19" s="521"/>
      <c r="Q19" s="521"/>
      <c r="R19" s="521"/>
    </row>
    <row r="20" spans="1:18" x14ac:dyDescent="0.2">
      <c r="A20" s="397" t="s">
        <v>465</v>
      </c>
      <c r="B20" s="536"/>
      <c r="C20" s="234"/>
      <c r="D20" s="537"/>
      <c r="E20" s="536"/>
      <c r="F20" s="525"/>
      <c r="G20" s="536"/>
      <c r="H20" s="525"/>
      <c r="I20" s="536"/>
      <c r="J20" s="525"/>
      <c r="K20" s="536"/>
      <c r="L20" s="525"/>
      <c r="M20" s="521"/>
      <c r="N20" s="521"/>
      <c r="O20" s="521"/>
      <c r="P20" s="521"/>
      <c r="Q20" s="521"/>
      <c r="R20" s="521"/>
    </row>
    <row r="21" spans="1:18" x14ac:dyDescent="0.2">
      <c r="A21" s="422" t="s">
        <v>466</v>
      </c>
      <c r="B21" s="538"/>
      <c r="C21" s="526"/>
      <c r="D21" s="539"/>
      <c r="E21" s="538"/>
      <c r="F21" s="527"/>
      <c r="G21" s="538"/>
      <c r="H21" s="527"/>
      <c r="I21" s="538"/>
      <c r="J21" s="527"/>
      <c r="K21" s="538"/>
      <c r="L21" s="527"/>
      <c r="M21" s="521"/>
      <c r="N21" s="521"/>
      <c r="O21" s="521"/>
      <c r="P21" s="521"/>
      <c r="Q21" s="521"/>
      <c r="R21" s="521"/>
    </row>
    <row r="22" spans="1:18" x14ac:dyDescent="0.2">
      <c r="A22" s="532" t="s">
        <v>314</v>
      </c>
      <c r="B22" s="462">
        <f t="shared" ref="B22:H22" si="1">SUM(B18:B21)</f>
        <v>0</v>
      </c>
      <c r="C22" s="249">
        <f t="shared" si="1"/>
        <v>0</v>
      </c>
      <c r="D22" s="380">
        <f t="shared" si="1"/>
        <v>0</v>
      </c>
      <c r="E22" s="462">
        <f t="shared" si="1"/>
        <v>0</v>
      </c>
      <c r="F22" s="359">
        <f t="shared" si="1"/>
        <v>0</v>
      </c>
      <c r="G22" s="462">
        <f t="shared" si="1"/>
        <v>0</v>
      </c>
      <c r="H22" s="359">
        <f t="shared" si="1"/>
        <v>0</v>
      </c>
      <c r="I22" s="462">
        <f>SUM(I18:I21)</f>
        <v>0</v>
      </c>
      <c r="J22" s="359">
        <f>SUM(J18:J21)</f>
        <v>0</v>
      </c>
      <c r="K22" s="462">
        <f>SUM(K18:K21)</f>
        <v>0</v>
      </c>
      <c r="L22" s="359">
        <f>SUM(L18:L21)</f>
        <v>0</v>
      </c>
      <c r="M22" s="521"/>
      <c r="N22" s="521"/>
      <c r="O22" s="521"/>
      <c r="P22" s="521"/>
      <c r="Q22" s="521"/>
      <c r="R22" s="521"/>
    </row>
    <row r="23" spans="1:18" x14ac:dyDescent="0.2">
      <c r="C23" s="521"/>
      <c r="D23" s="521"/>
      <c r="E23" s="522"/>
      <c r="F23" s="521"/>
      <c r="G23" s="522"/>
      <c r="H23" s="521"/>
      <c r="I23" s="522"/>
      <c r="J23" s="521"/>
      <c r="K23" s="521"/>
      <c r="L23" s="521"/>
      <c r="M23" s="521"/>
      <c r="N23" s="521"/>
      <c r="O23" s="521"/>
      <c r="P23" s="521"/>
      <c r="Q23" s="521"/>
      <c r="R23" s="521"/>
    </row>
    <row r="24" spans="1:18" x14ac:dyDescent="0.2">
      <c r="C24" s="521"/>
      <c r="D24" s="521"/>
      <c r="E24" s="522"/>
      <c r="F24" s="521"/>
      <c r="G24" s="522"/>
      <c r="H24" s="521"/>
      <c r="I24" s="522"/>
      <c r="J24" s="521"/>
      <c r="K24" s="521"/>
      <c r="L24" s="521"/>
      <c r="M24" s="521"/>
      <c r="N24" s="521"/>
      <c r="O24" s="521"/>
      <c r="P24" s="521"/>
      <c r="Q24" s="521"/>
      <c r="R24" s="521"/>
    </row>
    <row r="25" spans="1:18" x14ac:dyDescent="0.2">
      <c r="C25" s="521"/>
      <c r="D25" s="521"/>
      <c r="E25" s="522"/>
      <c r="F25" s="521"/>
      <c r="G25" s="522"/>
      <c r="H25" s="521"/>
      <c r="I25" s="522"/>
      <c r="J25" s="521"/>
      <c r="K25" s="521"/>
      <c r="L25" s="521"/>
      <c r="M25" s="521"/>
      <c r="N25" s="521"/>
      <c r="O25" s="521"/>
      <c r="P25" s="521"/>
      <c r="Q25" s="521"/>
      <c r="R25" s="521"/>
    </row>
    <row r="26" spans="1:18" x14ac:dyDescent="0.2">
      <c r="A26" s="12" t="s">
        <v>406</v>
      </c>
      <c r="C26" s="521"/>
      <c r="D26" s="521"/>
      <c r="E26" s="522"/>
      <c r="F26" s="521"/>
      <c r="G26" s="522"/>
      <c r="H26" s="521"/>
      <c r="I26" s="522"/>
      <c r="J26" s="521"/>
      <c r="K26" s="521"/>
      <c r="L26" s="521"/>
      <c r="M26" s="521"/>
      <c r="N26" s="521"/>
      <c r="O26" s="521"/>
      <c r="P26" s="521"/>
      <c r="Q26" s="521"/>
      <c r="R26" s="521"/>
    </row>
    <row r="27" spans="1:18" ht="18.75" x14ac:dyDescent="0.3">
      <c r="A27" s="519" t="s">
        <v>327</v>
      </c>
      <c r="C27" s="521"/>
      <c r="D27" s="521"/>
      <c r="E27" s="522"/>
      <c r="F27" s="521"/>
      <c r="G27" s="522"/>
      <c r="H27" s="521"/>
      <c r="I27" s="522"/>
      <c r="J27" s="521"/>
      <c r="K27" s="521"/>
      <c r="L27" s="521"/>
      <c r="M27" s="521"/>
      <c r="N27" s="521"/>
      <c r="O27" s="521"/>
      <c r="P27" s="521"/>
      <c r="Q27" s="521"/>
      <c r="R27" s="521"/>
    </row>
    <row r="28" spans="1:18" x14ac:dyDescent="0.2">
      <c r="A28" s="725" t="s">
        <v>328</v>
      </c>
      <c r="B28" s="725"/>
      <c r="C28" s="544" t="s">
        <v>98</v>
      </c>
      <c r="D28" s="544" t="s">
        <v>325</v>
      </c>
      <c r="E28" s="544" t="s">
        <v>71</v>
      </c>
      <c r="F28" s="544" t="s">
        <v>329</v>
      </c>
      <c r="G28" s="545" t="s">
        <v>318</v>
      </c>
      <c r="H28" s="546" t="s">
        <v>372</v>
      </c>
      <c r="I28" s="522"/>
      <c r="J28" s="521"/>
      <c r="K28" s="521"/>
      <c r="L28" s="521"/>
      <c r="M28" s="521"/>
      <c r="N28" s="521"/>
      <c r="O28" s="521"/>
      <c r="P28" s="521"/>
      <c r="Q28" s="521"/>
      <c r="R28" s="521"/>
    </row>
    <row r="29" spans="1:18" x14ac:dyDescent="0.2">
      <c r="A29" s="725"/>
      <c r="B29" s="725"/>
      <c r="C29" s="544" t="s">
        <v>73</v>
      </c>
      <c r="D29" s="544" t="s">
        <v>73</v>
      </c>
      <c r="E29" s="544" t="s">
        <v>73</v>
      </c>
      <c r="F29" s="544" t="s">
        <v>73</v>
      </c>
      <c r="G29" s="545" t="s">
        <v>73</v>
      </c>
      <c r="H29" s="546" t="s">
        <v>73</v>
      </c>
      <c r="I29" s="522"/>
      <c r="J29" s="521"/>
      <c r="K29" s="521"/>
      <c r="L29" s="521"/>
      <c r="M29" s="521"/>
      <c r="N29" s="521"/>
      <c r="O29" s="521"/>
      <c r="P29" s="521"/>
      <c r="Q29" s="521"/>
      <c r="R29" s="521"/>
    </row>
    <row r="30" spans="1:18" ht="25.5" x14ac:dyDescent="0.2">
      <c r="A30" s="412" t="s">
        <v>330</v>
      </c>
      <c r="B30" s="412" t="s">
        <v>331</v>
      </c>
      <c r="C30" s="547"/>
      <c r="D30" s="547"/>
      <c r="E30" s="547"/>
      <c r="F30" s="547"/>
      <c r="G30" s="548"/>
      <c r="H30" s="549"/>
      <c r="I30" s="522"/>
      <c r="J30" s="521"/>
      <c r="K30" s="521"/>
      <c r="L30" s="521"/>
      <c r="M30" s="521"/>
      <c r="N30" s="521"/>
      <c r="O30" s="521"/>
      <c r="P30" s="521"/>
      <c r="Q30" s="521"/>
      <c r="R30" s="521"/>
    </row>
    <row r="31" spans="1:18" ht="25.5" x14ac:dyDescent="0.2">
      <c r="A31" s="412"/>
      <c r="B31" s="412" t="s">
        <v>332</v>
      </c>
      <c r="C31" s="547"/>
      <c r="D31" s="547"/>
      <c r="E31" s="547"/>
      <c r="F31" s="547"/>
      <c r="G31" s="548"/>
      <c r="H31" s="549"/>
      <c r="I31" s="522"/>
      <c r="J31" s="521"/>
      <c r="K31" s="521"/>
      <c r="L31" s="521"/>
      <c r="M31" s="521"/>
      <c r="N31" s="521"/>
      <c r="O31" s="521"/>
      <c r="P31" s="521"/>
      <c r="Q31" s="521"/>
      <c r="R31" s="521"/>
    </row>
    <row r="32" spans="1:18" ht="25.5" x14ac:dyDescent="0.2">
      <c r="A32" s="412"/>
      <c r="B32" s="412" t="s">
        <v>333</v>
      </c>
      <c r="C32" s="547"/>
      <c r="D32" s="547"/>
      <c r="E32" s="547"/>
      <c r="F32" s="547"/>
      <c r="G32" s="548"/>
      <c r="H32" s="549"/>
      <c r="I32" s="522"/>
      <c r="J32" s="521"/>
      <c r="K32" s="521"/>
      <c r="L32" s="521"/>
      <c r="M32" s="521"/>
      <c r="N32" s="521"/>
      <c r="O32" s="521"/>
      <c r="P32" s="521"/>
      <c r="Q32" s="521"/>
      <c r="R32" s="521"/>
    </row>
    <row r="33" spans="1:18" ht="25.5" x14ac:dyDescent="0.2">
      <c r="A33" s="411"/>
      <c r="B33" s="411" t="s">
        <v>334</v>
      </c>
      <c r="C33" s="544"/>
      <c r="D33" s="544"/>
      <c r="E33" s="544"/>
      <c r="F33" s="544"/>
      <c r="G33" s="545"/>
      <c r="H33" s="546">
        <f>SUM(H30:H32)</f>
        <v>0</v>
      </c>
      <c r="I33" s="522"/>
      <c r="J33" s="521"/>
      <c r="K33" s="521"/>
      <c r="L33" s="521"/>
      <c r="M33" s="521"/>
      <c r="N33" s="521"/>
      <c r="O33" s="521"/>
      <c r="P33" s="521"/>
      <c r="Q33" s="521"/>
      <c r="R33" s="521"/>
    </row>
    <row r="34" spans="1:18" x14ac:dyDescent="0.2">
      <c r="A34" s="412" t="s">
        <v>335</v>
      </c>
      <c r="B34" s="412" t="s">
        <v>336</v>
      </c>
      <c r="C34" s="547"/>
      <c r="D34" s="547"/>
      <c r="E34" s="547"/>
      <c r="F34" s="547"/>
      <c r="G34" s="548"/>
      <c r="H34" s="549"/>
      <c r="I34" s="522"/>
      <c r="J34" s="521"/>
      <c r="K34" s="521"/>
      <c r="L34" s="521"/>
      <c r="M34" s="521"/>
      <c r="N34" s="521"/>
      <c r="O34" s="521"/>
      <c r="P34" s="521"/>
      <c r="Q34" s="521"/>
      <c r="R34" s="521"/>
    </row>
    <row r="35" spans="1:18" ht="25.5" x14ac:dyDescent="0.2">
      <c r="A35" s="412"/>
      <c r="B35" s="412" t="s">
        <v>337</v>
      </c>
      <c r="C35" s="547"/>
      <c r="D35" s="547"/>
      <c r="E35" s="547"/>
      <c r="F35" s="547"/>
      <c r="G35" s="548"/>
      <c r="H35" s="549"/>
      <c r="I35" s="522"/>
      <c r="J35" s="521"/>
      <c r="K35" s="521"/>
      <c r="L35" s="521"/>
      <c r="M35" s="521"/>
      <c r="N35" s="521"/>
      <c r="O35" s="521"/>
      <c r="P35" s="521"/>
      <c r="Q35" s="521"/>
      <c r="R35" s="521"/>
    </row>
    <row r="36" spans="1:18" x14ac:dyDescent="0.2">
      <c r="A36" s="412"/>
      <c r="B36" s="412" t="s">
        <v>338</v>
      </c>
      <c r="C36" s="550"/>
      <c r="D36" s="550"/>
      <c r="E36" s="550"/>
      <c r="F36" s="550"/>
      <c r="G36" s="551"/>
      <c r="H36" s="552"/>
      <c r="I36" s="522"/>
      <c r="J36" s="521"/>
      <c r="K36" s="521"/>
      <c r="L36" s="521"/>
      <c r="M36" s="521"/>
      <c r="N36" s="521"/>
      <c r="O36" s="521"/>
      <c r="P36" s="521"/>
      <c r="Q36" s="521"/>
      <c r="R36" s="521"/>
    </row>
    <row r="37" spans="1:18" ht="25.5" x14ac:dyDescent="0.2">
      <c r="A37" s="412"/>
      <c r="B37" s="411" t="s">
        <v>356</v>
      </c>
      <c r="C37" s="544"/>
      <c r="D37" s="544"/>
      <c r="E37" s="544"/>
      <c r="F37" s="544"/>
      <c r="G37" s="545"/>
      <c r="H37" s="546">
        <f>SUM(H34:H36)</f>
        <v>0</v>
      </c>
      <c r="I37" s="522"/>
      <c r="J37" s="521"/>
      <c r="K37" s="521"/>
      <c r="L37" s="521"/>
      <c r="M37" s="521"/>
      <c r="N37" s="521"/>
      <c r="O37" s="521"/>
      <c r="P37" s="521"/>
      <c r="Q37" s="521"/>
      <c r="R37" s="521"/>
    </row>
    <row r="38" spans="1:18" ht="38.25" x14ac:dyDescent="0.2">
      <c r="A38" s="412" t="s">
        <v>339</v>
      </c>
      <c r="B38" s="412" t="s">
        <v>357</v>
      </c>
      <c r="C38" s="547"/>
      <c r="D38" s="547"/>
      <c r="E38" s="547"/>
      <c r="F38" s="547"/>
      <c r="G38" s="548"/>
      <c r="H38" s="549"/>
      <c r="I38" s="522"/>
      <c r="J38" s="521"/>
      <c r="K38" s="521"/>
      <c r="L38" s="521"/>
      <c r="M38" s="521"/>
      <c r="N38" s="521"/>
      <c r="O38" s="521"/>
      <c r="P38" s="521"/>
      <c r="Q38" s="521"/>
      <c r="R38" s="521"/>
    </row>
    <row r="39" spans="1:18" ht="63.75" x14ac:dyDescent="0.2">
      <c r="A39" s="412"/>
      <c r="B39" s="412" t="s">
        <v>467</v>
      </c>
      <c r="C39" s="547"/>
      <c r="D39" s="547"/>
      <c r="E39" s="547"/>
      <c r="F39" s="547"/>
      <c r="G39" s="548"/>
      <c r="H39" s="549"/>
      <c r="I39" s="522"/>
      <c r="J39" s="521"/>
      <c r="K39" s="521"/>
      <c r="L39" s="521"/>
      <c r="M39" s="521"/>
      <c r="N39" s="521"/>
      <c r="O39" s="521"/>
      <c r="P39" s="521"/>
      <c r="Q39" s="521"/>
      <c r="R39" s="521"/>
    </row>
    <row r="40" spans="1:18" ht="25.5" x14ac:dyDescent="0.2">
      <c r="A40" s="412"/>
      <c r="B40" s="411" t="s">
        <v>340</v>
      </c>
      <c r="C40" s="544"/>
      <c r="D40" s="544"/>
      <c r="E40" s="544"/>
      <c r="F40" s="544"/>
      <c r="G40" s="545"/>
      <c r="H40" s="546">
        <f>SUM(H38:H39)</f>
        <v>0</v>
      </c>
      <c r="I40" s="522"/>
      <c r="J40" s="521"/>
      <c r="K40" s="521"/>
      <c r="L40" s="521"/>
      <c r="M40" s="521"/>
      <c r="N40" s="521"/>
      <c r="O40" s="521"/>
      <c r="P40" s="521"/>
      <c r="Q40" s="521"/>
      <c r="R40" s="521"/>
    </row>
    <row r="41" spans="1:18" x14ac:dyDescent="0.2">
      <c r="A41" s="412" t="s">
        <v>341</v>
      </c>
      <c r="B41" s="412" t="s">
        <v>342</v>
      </c>
      <c r="C41" s="547"/>
      <c r="D41" s="547"/>
      <c r="E41" s="547"/>
      <c r="F41" s="547"/>
      <c r="G41" s="548"/>
      <c r="H41" s="549"/>
      <c r="I41" s="522"/>
      <c r="J41" s="521"/>
      <c r="K41" s="521"/>
      <c r="L41" s="521"/>
      <c r="M41" s="521"/>
      <c r="N41" s="521"/>
      <c r="O41" s="521"/>
      <c r="P41" s="521"/>
      <c r="Q41" s="521"/>
      <c r="R41" s="521"/>
    </row>
    <row r="42" spans="1:18" ht="25.5" x14ac:dyDescent="0.2">
      <c r="A42" s="412"/>
      <c r="B42" s="412" t="s">
        <v>343</v>
      </c>
      <c r="C42" s="547"/>
      <c r="D42" s="547"/>
      <c r="E42" s="547"/>
      <c r="F42" s="547"/>
      <c r="G42" s="548"/>
      <c r="H42" s="549"/>
      <c r="I42" s="522"/>
      <c r="J42" s="521"/>
      <c r="K42" s="521"/>
      <c r="L42" s="521"/>
      <c r="M42" s="521"/>
      <c r="N42" s="521"/>
      <c r="O42" s="521"/>
      <c r="P42" s="521"/>
      <c r="Q42" s="521"/>
      <c r="R42" s="521"/>
    </row>
    <row r="43" spans="1:18" ht="25.5" x14ac:dyDescent="0.2">
      <c r="A43" s="412"/>
      <c r="B43" s="412" t="s">
        <v>358</v>
      </c>
      <c r="C43" s="547"/>
      <c r="D43" s="547"/>
      <c r="E43" s="547"/>
      <c r="F43" s="547"/>
      <c r="G43" s="548"/>
      <c r="H43" s="549"/>
      <c r="I43" s="522"/>
      <c r="J43" s="521"/>
      <c r="K43" s="521"/>
      <c r="L43" s="521"/>
      <c r="M43" s="521"/>
      <c r="N43" s="521"/>
      <c r="O43" s="521"/>
      <c r="P43" s="521"/>
      <c r="Q43" s="521"/>
      <c r="R43" s="521"/>
    </row>
    <row r="44" spans="1:18" ht="25.5" x14ac:dyDescent="0.2">
      <c r="A44" s="412"/>
      <c r="B44" s="412" t="s">
        <v>344</v>
      </c>
      <c r="C44" s="547"/>
      <c r="D44" s="547"/>
      <c r="E44" s="547"/>
      <c r="F44" s="547"/>
      <c r="G44" s="548"/>
      <c r="H44" s="549"/>
      <c r="I44" s="522"/>
      <c r="J44" s="521"/>
      <c r="K44" s="521"/>
      <c r="L44" s="521"/>
      <c r="M44" s="521"/>
      <c r="N44" s="521"/>
      <c r="O44" s="521"/>
      <c r="P44" s="521"/>
      <c r="Q44" s="521"/>
      <c r="R44" s="521"/>
    </row>
    <row r="45" spans="1:18" x14ac:dyDescent="0.2">
      <c r="A45" s="412"/>
      <c r="B45" s="411" t="s">
        <v>314</v>
      </c>
      <c r="C45" s="544"/>
      <c r="D45" s="544"/>
      <c r="E45" s="544"/>
      <c r="F45" s="544"/>
      <c r="G45" s="545"/>
      <c r="H45" s="546">
        <f>SUM(H41:H44)</f>
        <v>0</v>
      </c>
      <c r="I45" s="522"/>
      <c r="J45" s="521"/>
      <c r="K45" s="521"/>
      <c r="L45" s="521"/>
      <c r="M45" s="521"/>
      <c r="N45" s="521"/>
      <c r="O45" s="521"/>
      <c r="P45" s="521"/>
      <c r="Q45" s="521"/>
      <c r="R45" s="521"/>
    </row>
    <row r="46" spans="1:18" x14ac:dyDescent="0.2">
      <c r="C46" s="521"/>
      <c r="D46" s="521"/>
      <c r="E46" s="522"/>
      <c r="F46" s="521"/>
      <c r="G46" s="522"/>
      <c r="H46" s="521"/>
      <c r="I46" s="522"/>
      <c r="J46" s="521"/>
      <c r="K46" s="521"/>
      <c r="L46" s="521"/>
      <c r="M46" s="521"/>
      <c r="N46" s="521"/>
      <c r="O46" s="521"/>
      <c r="P46" s="521"/>
      <c r="Q46" s="521"/>
      <c r="R46" s="521"/>
    </row>
    <row r="47" spans="1:18" x14ac:dyDescent="0.2">
      <c r="C47" s="521"/>
      <c r="D47" s="521"/>
      <c r="E47" s="522"/>
      <c r="F47" s="521"/>
      <c r="G47" s="522"/>
      <c r="H47" s="521"/>
      <c r="I47" s="522"/>
      <c r="J47" s="521"/>
      <c r="K47" s="521"/>
      <c r="L47" s="521"/>
      <c r="M47" s="521"/>
      <c r="N47" s="521"/>
      <c r="O47" s="521"/>
      <c r="P47" s="521"/>
      <c r="Q47" s="521"/>
      <c r="R47" s="521"/>
    </row>
    <row r="48" spans="1:18" x14ac:dyDescent="0.2">
      <c r="C48" s="521"/>
      <c r="D48" s="521"/>
      <c r="E48" s="522"/>
      <c r="F48" s="521"/>
      <c r="G48" s="522"/>
      <c r="H48" s="521"/>
      <c r="I48" s="522"/>
      <c r="J48" s="521"/>
      <c r="K48" s="521"/>
      <c r="L48" s="521"/>
      <c r="M48" s="521"/>
      <c r="N48" s="521"/>
      <c r="O48" s="521"/>
      <c r="P48" s="521"/>
      <c r="Q48" s="521"/>
      <c r="R48" s="521"/>
    </row>
    <row r="49" spans="3:18" x14ac:dyDescent="0.2">
      <c r="C49" s="521"/>
      <c r="D49" s="521"/>
      <c r="E49" s="522"/>
      <c r="F49" s="521"/>
      <c r="G49" s="522"/>
      <c r="H49" s="521"/>
      <c r="I49" s="522"/>
      <c r="J49" s="521"/>
      <c r="K49" s="521"/>
      <c r="L49" s="521"/>
      <c r="M49" s="521"/>
      <c r="N49" s="521"/>
      <c r="O49" s="521"/>
      <c r="P49" s="521"/>
      <c r="Q49" s="521"/>
      <c r="R49" s="521"/>
    </row>
    <row r="50" spans="3:18" x14ac:dyDescent="0.2">
      <c r="C50" s="521"/>
      <c r="D50" s="521"/>
      <c r="E50" s="522"/>
      <c r="F50" s="521"/>
      <c r="G50" s="522"/>
      <c r="H50" s="521"/>
      <c r="I50" s="522"/>
      <c r="J50" s="521"/>
      <c r="K50" s="521"/>
      <c r="L50" s="521"/>
      <c r="M50" s="521"/>
      <c r="N50" s="521"/>
      <c r="O50" s="521"/>
      <c r="P50" s="521"/>
      <c r="Q50" s="521"/>
      <c r="R50" s="521"/>
    </row>
    <row r="51" spans="3:18" x14ac:dyDescent="0.2">
      <c r="C51" s="521"/>
      <c r="D51" s="521"/>
      <c r="E51" s="522"/>
      <c r="F51" s="521"/>
      <c r="G51" s="522"/>
      <c r="H51" s="521"/>
      <c r="I51" s="522"/>
      <c r="J51" s="521"/>
      <c r="K51" s="521"/>
      <c r="L51" s="521"/>
      <c r="M51" s="521"/>
      <c r="N51" s="521"/>
      <c r="O51" s="521"/>
      <c r="P51" s="521"/>
      <c r="Q51" s="521"/>
      <c r="R51" s="521"/>
    </row>
    <row r="52" spans="3:18" x14ac:dyDescent="0.2">
      <c r="C52" s="521"/>
      <c r="D52" s="521"/>
      <c r="E52" s="522"/>
      <c r="F52" s="521"/>
      <c r="G52" s="522"/>
      <c r="H52" s="521"/>
      <c r="I52" s="522"/>
      <c r="J52" s="521"/>
      <c r="K52" s="521"/>
      <c r="L52" s="521"/>
      <c r="M52" s="521"/>
      <c r="N52" s="521"/>
      <c r="O52" s="521"/>
      <c r="P52" s="521"/>
      <c r="Q52" s="521"/>
      <c r="R52" s="521"/>
    </row>
    <row r="53" spans="3:18" x14ac:dyDescent="0.2">
      <c r="C53" s="521"/>
      <c r="D53" s="521"/>
      <c r="E53" s="522"/>
      <c r="F53" s="521"/>
      <c r="G53" s="522"/>
      <c r="H53" s="521"/>
      <c r="I53" s="522"/>
      <c r="J53" s="521"/>
      <c r="K53" s="521"/>
      <c r="L53" s="521"/>
      <c r="M53" s="521"/>
      <c r="N53" s="521"/>
      <c r="O53" s="521"/>
      <c r="P53" s="521"/>
      <c r="Q53" s="521"/>
      <c r="R53" s="521"/>
    </row>
    <row r="54" spans="3:18" x14ac:dyDescent="0.2">
      <c r="C54" s="521"/>
      <c r="D54" s="521"/>
      <c r="E54" s="522"/>
      <c r="F54" s="521"/>
      <c r="G54" s="522"/>
      <c r="H54" s="521"/>
      <c r="I54" s="522"/>
      <c r="J54" s="521"/>
      <c r="K54" s="521"/>
      <c r="L54" s="521"/>
      <c r="M54" s="521"/>
      <c r="N54" s="521"/>
      <c r="O54" s="521"/>
      <c r="P54" s="521"/>
      <c r="Q54" s="521"/>
      <c r="R54" s="521"/>
    </row>
    <row r="55" spans="3:18" x14ac:dyDescent="0.2">
      <c r="C55" s="521"/>
      <c r="D55" s="521"/>
      <c r="E55" s="522"/>
      <c r="F55" s="521"/>
      <c r="G55" s="522"/>
      <c r="H55" s="521"/>
      <c r="I55" s="522"/>
      <c r="J55" s="521"/>
      <c r="K55" s="521"/>
      <c r="L55" s="521"/>
      <c r="M55" s="521"/>
      <c r="N55" s="521"/>
      <c r="O55" s="521"/>
      <c r="P55" s="521"/>
      <c r="Q55" s="521"/>
      <c r="R55" s="521"/>
    </row>
    <row r="56" spans="3:18" x14ac:dyDescent="0.2">
      <c r="C56" s="521"/>
      <c r="D56" s="521"/>
      <c r="E56" s="522"/>
      <c r="F56" s="521"/>
      <c r="G56" s="522"/>
      <c r="H56" s="521"/>
      <c r="I56" s="522"/>
      <c r="J56" s="521"/>
      <c r="K56" s="521"/>
      <c r="L56" s="521"/>
      <c r="M56" s="521"/>
      <c r="N56" s="521"/>
      <c r="O56" s="521"/>
      <c r="P56" s="521"/>
      <c r="Q56" s="521"/>
      <c r="R56" s="521"/>
    </row>
    <row r="57" spans="3:18" x14ac:dyDescent="0.2">
      <c r="C57" s="521"/>
      <c r="D57" s="521"/>
      <c r="E57" s="522"/>
      <c r="F57" s="521"/>
      <c r="G57" s="522"/>
      <c r="H57" s="521"/>
      <c r="I57" s="522"/>
      <c r="J57" s="521"/>
      <c r="K57" s="521"/>
      <c r="L57" s="521"/>
      <c r="M57" s="521"/>
      <c r="N57" s="521"/>
      <c r="O57" s="521"/>
      <c r="P57" s="521"/>
      <c r="Q57" s="521"/>
      <c r="R57" s="521"/>
    </row>
    <row r="58" spans="3:18" x14ac:dyDescent="0.2">
      <c r="C58" s="521"/>
      <c r="D58" s="521"/>
      <c r="E58" s="522"/>
      <c r="F58" s="521"/>
      <c r="G58" s="522"/>
      <c r="H58" s="521"/>
      <c r="I58" s="522"/>
      <c r="J58" s="521"/>
      <c r="K58" s="521"/>
      <c r="L58" s="521"/>
      <c r="M58" s="521"/>
      <c r="N58" s="521"/>
      <c r="O58" s="521"/>
      <c r="P58" s="521"/>
      <c r="Q58" s="521"/>
      <c r="R58" s="521"/>
    </row>
    <row r="59" spans="3:18" x14ac:dyDescent="0.2">
      <c r="C59" s="521"/>
      <c r="D59" s="521"/>
      <c r="E59" s="522"/>
      <c r="F59" s="521"/>
      <c r="G59" s="522"/>
      <c r="H59" s="521"/>
      <c r="I59" s="522"/>
      <c r="J59" s="521"/>
      <c r="K59" s="521"/>
      <c r="L59" s="521"/>
      <c r="M59" s="521"/>
      <c r="N59" s="521"/>
      <c r="O59" s="521"/>
      <c r="P59" s="521"/>
      <c r="Q59" s="521"/>
      <c r="R59" s="521"/>
    </row>
    <row r="60" spans="3:18" x14ac:dyDescent="0.2">
      <c r="C60" s="521"/>
      <c r="D60" s="521"/>
      <c r="E60" s="522"/>
      <c r="F60" s="521"/>
      <c r="G60" s="522"/>
      <c r="H60" s="521"/>
      <c r="I60" s="522"/>
      <c r="J60" s="521"/>
      <c r="K60" s="521"/>
      <c r="L60" s="521"/>
      <c r="M60" s="521"/>
      <c r="N60" s="521"/>
      <c r="O60" s="521"/>
      <c r="P60" s="521"/>
      <c r="Q60" s="521"/>
      <c r="R60" s="521"/>
    </row>
    <row r="61" spans="3:18" x14ac:dyDescent="0.2">
      <c r="C61" s="521"/>
      <c r="D61" s="521"/>
      <c r="E61" s="522"/>
      <c r="F61" s="521"/>
      <c r="G61" s="522"/>
      <c r="H61" s="521"/>
      <c r="I61" s="522"/>
      <c r="J61" s="521"/>
      <c r="K61" s="521"/>
      <c r="L61" s="521"/>
      <c r="M61" s="521"/>
      <c r="N61" s="521"/>
      <c r="O61" s="521"/>
      <c r="P61" s="521"/>
      <c r="Q61" s="521"/>
      <c r="R61" s="521"/>
    </row>
    <row r="62" spans="3:18" x14ac:dyDescent="0.2">
      <c r="C62" s="521"/>
      <c r="D62" s="521"/>
      <c r="E62" s="522"/>
      <c r="F62" s="521"/>
      <c r="G62" s="522"/>
      <c r="H62" s="521"/>
      <c r="I62" s="522"/>
      <c r="J62" s="521"/>
      <c r="K62" s="521"/>
      <c r="L62" s="521"/>
      <c r="M62" s="521"/>
      <c r="N62" s="521"/>
      <c r="O62" s="521"/>
      <c r="P62" s="521"/>
      <c r="Q62" s="521"/>
      <c r="R62" s="521"/>
    </row>
    <row r="63" spans="3:18" x14ac:dyDescent="0.2">
      <c r="C63" s="521"/>
      <c r="D63" s="521"/>
      <c r="E63" s="522"/>
      <c r="F63" s="521"/>
      <c r="G63" s="522"/>
      <c r="H63" s="521"/>
      <c r="I63" s="522"/>
      <c r="J63" s="521"/>
      <c r="K63" s="521"/>
      <c r="L63" s="521"/>
      <c r="M63" s="521"/>
      <c r="N63" s="521"/>
      <c r="O63" s="521"/>
      <c r="P63" s="521"/>
      <c r="Q63" s="521"/>
      <c r="R63" s="521"/>
    </row>
    <row r="64" spans="3:18" x14ac:dyDescent="0.2">
      <c r="C64" s="521"/>
      <c r="D64" s="521"/>
      <c r="E64" s="522"/>
      <c r="F64" s="521"/>
      <c r="G64" s="522"/>
      <c r="H64" s="521"/>
      <c r="I64" s="522"/>
      <c r="J64" s="521"/>
      <c r="K64" s="521"/>
      <c r="L64" s="521"/>
      <c r="M64" s="521"/>
      <c r="N64" s="521"/>
      <c r="O64" s="521"/>
      <c r="P64" s="521"/>
      <c r="Q64" s="521"/>
      <c r="R64" s="521"/>
    </row>
    <row r="65" spans="3:18" x14ac:dyDescent="0.2">
      <c r="C65" s="521"/>
      <c r="D65" s="521"/>
      <c r="E65" s="522"/>
      <c r="F65" s="521"/>
      <c r="G65" s="522"/>
      <c r="H65" s="521"/>
      <c r="I65" s="522"/>
      <c r="J65" s="521"/>
      <c r="K65" s="521"/>
      <c r="L65" s="521"/>
      <c r="M65" s="521"/>
      <c r="N65" s="521"/>
      <c r="O65" s="521"/>
      <c r="P65" s="521"/>
      <c r="Q65" s="521"/>
      <c r="R65" s="521"/>
    </row>
    <row r="66" spans="3:18" x14ac:dyDescent="0.2">
      <c r="C66" s="521"/>
      <c r="D66" s="521"/>
      <c r="E66" s="522"/>
      <c r="F66" s="521"/>
      <c r="G66" s="522"/>
      <c r="H66" s="521"/>
      <c r="I66" s="522"/>
      <c r="J66" s="521"/>
      <c r="K66" s="521"/>
      <c r="L66" s="521"/>
      <c r="M66" s="521"/>
      <c r="N66" s="521"/>
      <c r="O66" s="521"/>
      <c r="P66" s="521"/>
      <c r="Q66" s="521"/>
      <c r="R66" s="521"/>
    </row>
    <row r="67" spans="3:18" x14ac:dyDescent="0.2">
      <c r="C67" s="521"/>
      <c r="D67" s="521"/>
      <c r="E67" s="522"/>
      <c r="F67" s="521"/>
      <c r="G67" s="522"/>
      <c r="H67" s="521"/>
      <c r="I67" s="522"/>
      <c r="J67" s="521"/>
      <c r="K67" s="521"/>
      <c r="L67" s="521"/>
      <c r="M67" s="521"/>
      <c r="N67" s="521"/>
      <c r="O67" s="521"/>
      <c r="P67" s="521"/>
      <c r="Q67" s="521"/>
      <c r="R67" s="521"/>
    </row>
    <row r="68" spans="3:18" x14ac:dyDescent="0.2">
      <c r="C68" s="521"/>
      <c r="D68" s="521"/>
      <c r="E68" s="522"/>
      <c r="F68" s="521"/>
      <c r="G68" s="522"/>
      <c r="H68" s="521"/>
      <c r="I68" s="522"/>
      <c r="J68" s="521"/>
      <c r="K68" s="521"/>
      <c r="L68" s="521"/>
      <c r="M68" s="521"/>
      <c r="N68" s="521"/>
      <c r="O68" s="521"/>
      <c r="P68" s="521"/>
      <c r="Q68" s="521"/>
      <c r="R68" s="521"/>
    </row>
    <row r="69" spans="3:18" x14ac:dyDescent="0.2">
      <c r="C69" s="521"/>
      <c r="D69" s="521"/>
      <c r="E69" s="522"/>
      <c r="F69" s="521"/>
      <c r="G69" s="522"/>
      <c r="H69" s="521"/>
      <c r="I69" s="522"/>
      <c r="J69" s="521"/>
      <c r="K69" s="521"/>
      <c r="L69" s="521"/>
      <c r="M69" s="521"/>
      <c r="N69" s="521"/>
      <c r="O69" s="521"/>
      <c r="P69" s="521"/>
      <c r="Q69" s="521"/>
      <c r="R69" s="521"/>
    </row>
    <row r="70" spans="3:18" x14ac:dyDescent="0.2">
      <c r="C70" s="521"/>
      <c r="D70" s="521"/>
      <c r="E70" s="522"/>
      <c r="F70" s="521"/>
      <c r="G70" s="522"/>
      <c r="H70" s="521"/>
      <c r="I70" s="522"/>
      <c r="J70" s="521"/>
      <c r="K70" s="521"/>
      <c r="L70" s="521"/>
      <c r="M70" s="521"/>
      <c r="N70" s="521"/>
      <c r="O70" s="521"/>
      <c r="P70" s="521"/>
      <c r="Q70" s="521"/>
      <c r="R70" s="521"/>
    </row>
    <row r="71" spans="3:18" x14ac:dyDescent="0.2">
      <c r="C71" s="521"/>
      <c r="D71" s="521"/>
      <c r="E71" s="522"/>
      <c r="F71" s="521"/>
      <c r="G71" s="522"/>
      <c r="H71" s="521"/>
      <c r="I71" s="522"/>
      <c r="J71" s="521"/>
      <c r="K71" s="521"/>
      <c r="L71" s="521"/>
      <c r="M71" s="521"/>
      <c r="N71" s="521"/>
      <c r="O71" s="521"/>
      <c r="P71" s="521"/>
      <c r="Q71" s="521"/>
      <c r="R71" s="521"/>
    </row>
    <row r="72" spans="3:18" x14ac:dyDescent="0.2">
      <c r="C72" s="521"/>
      <c r="D72" s="521"/>
      <c r="E72" s="522"/>
      <c r="F72" s="521"/>
      <c r="G72" s="522"/>
      <c r="H72" s="521"/>
      <c r="I72" s="522"/>
      <c r="J72" s="521"/>
      <c r="K72" s="521"/>
      <c r="L72" s="521"/>
      <c r="M72" s="521"/>
      <c r="N72" s="521"/>
      <c r="O72" s="521"/>
      <c r="P72" s="521"/>
      <c r="Q72" s="521"/>
      <c r="R72" s="521"/>
    </row>
    <row r="73" spans="3:18" x14ac:dyDescent="0.2">
      <c r="C73" s="521"/>
      <c r="D73" s="521"/>
      <c r="E73" s="522"/>
      <c r="F73" s="521"/>
      <c r="G73" s="522"/>
      <c r="H73" s="521"/>
      <c r="I73" s="522"/>
      <c r="J73" s="521"/>
      <c r="K73" s="521"/>
      <c r="L73" s="521"/>
      <c r="M73" s="521"/>
      <c r="N73" s="521"/>
      <c r="O73" s="521"/>
      <c r="P73" s="521"/>
      <c r="Q73" s="521"/>
      <c r="R73" s="521"/>
    </row>
    <row r="74" spans="3:18" x14ac:dyDescent="0.2">
      <c r="C74" s="521"/>
      <c r="D74" s="521"/>
      <c r="E74" s="522"/>
      <c r="F74" s="521"/>
      <c r="G74" s="522"/>
      <c r="H74" s="521"/>
      <c r="I74" s="522"/>
      <c r="J74" s="521"/>
      <c r="K74" s="521"/>
      <c r="L74" s="521"/>
      <c r="M74" s="521"/>
      <c r="N74" s="521"/>
      <c r="O74" s="521"/>
      <c r="P74" s="521"/>
      <c r="Q74" s="521"/>
      <c r="R74" s="521"/>
    </row>
    <row r="75" spans="3:18" x14ac:dyDescent="0.2">
      <c r="C75" s="521"/>
      <c r="D75" s="521"/>
      <c r="E75" s="522"/>
      <c r="F75" s="521"/>
      <c r="G75" s="522"/>
      <c r="H75" s="521"/>
      <c r="I75" s="522"/>
      <c r="J75" s="521"/>
      <c r="K75" s="521"/>
      <c r="L75" s="521"/>
      <c r="M75" s="521"/>
      <c r="N75" s="521"/>
      <c r="O75" s="521"/>
      <c r="P75" s="521"/>
      <c r="Q75" s="521"/>
      <c r="R75" s="521"/>
    </row>
    <row r="76" spans="3:18" x14ac:dyDescent="0.2">
      <c r="C76" s="521"/>
      <c r="D76" s="521"/>
      <c r="E76" s="522"/>
      <c r="F76" s="521"/>
      <c r="G76" s="522"/>
      <c r="H76" s="521"/>
      <c r="I76" s="522"/>
      <c r="J76" s="521"/>
      <c r="K76" s="521"/>
      <c r="L76" s="521"/>
      <c r="M76" s="521"/>
      <c r="N76" s="521"/>
      <c r="O76" s="521"/>
      <c r="P76" s="521"/>
      <c r="Q76" s="521"/>
      <c r="R76" s="521"/>
    </row>
    <row r="77" spans="3:18" x14ac:dyDescent="0.2">
      <c r="C77" s="521"/>
      <c r="D77" s="521"/>
      <c r="E77" s="522"/>
      <c r="F77" s="521"/>
      <c r="G77" s="522"/>
      <c r="H77" s="521"/>
      <c r="I77" s="522"/>
      <c r="J77" s="521"/>
      <c r="K77" s="521"/>
      <c r="L77" s="521"/>
      <c r="M77" s="521"/>
      <c r="N77" s="521"/>
      <c r="O77" s="521"/>
      <c r="P77" s="521"/>
      <c r="Q77" s="521"/>
      <c r="R77" s="521"/>
    </row>
    <row r="78" spans="3:18" x14ac:dyDescent="0.2">
      <c r="C78" s="521"/>
      <c r="D78" s="521"/>
      <c r="E78" s="522"/>
      <c r="F78" s="521"/>
      <c r="G78" s="522"/>
      <c r="H78" s="521"/>
      <c r="I78" s="522"/>
      <c r="J78" s="521"/>
      <c r="K78" s="521"/>
      <c r="L78" s="521"/>
      <c r="M78" s="521"/>
      <c r="N78" s="521"/>
      <c r="O78" s="521"/>
      <c r="P78" s="521"/>
      <c r="Q78" s="521"/>
      <c r="R78" s="521"/>
    </row>
    <row r="79" spans="3:18" x14ac:dyDescent="0.2">
      <c r="C79" s="521"/>
      <c r="D79" s="521"/>
      <c r="E79" s="522"/>
      <c r="F79" s="521"/>
      <c r="G79" s="522"/>
      <c r="H79" s="521"/>
      <c r="I79" s="522"/>
      <c r="J79" s="521"/>
      <c r="K79" s="521"/>
      <c r="L79" s="521"/>
      <c r="M79" s="521"/>
      <c r="N79" s="521"/>
      <c r="O79" s="521"/>
      <c r="P79" s="521"/>
      <c r="Q79" s="521"/>
      <c r="R79" s="521"/>
    </row>
    <row r="80" spans="3:18" x14ac:dyDescent="0.2">
      <c r="C80" s="521"/>
      <c r="D80" s="521"/>
      <c r="E80" s="522"/>
      <c r="F80" s="521"/>
      <c r="G80" s="522"/>
      <c r="H80" s="521"/>
      <c r="I80" s="522"/>
      <c r="J80" s="521"/>
      <c r="K80" s="521"/>
      <c r="L80" s="521"/>
      <c r="M80" s="521"/>
      <c r="N80" s="521"/>
      <c r="O80" s="521"/>
      <c r="P80" s="521"/>
      <c r="Q80" s="521"/>
      <c r="R80" s="521"/>
    </row>
    <row r="81" spans="3:18" x14ac:dyDescent="0.2">
      <c r="C81" s="521"/>
      <c r="D81" s="521"/>
      <c r="E81" s="522"/>
      <c r="F81" s="521"/>
      <c r="G81" s="522"/>
      <c r="H81" s="521"/>
      <c r="I81" s="522"/>
      <c r="J81" s="521"/>
      <c r="K81" s="521"/>
      <c r="L81" s="521"/>
      <c r="M81" s="521"/>
      <c r="N81" s="521"/>
      <c r="O81" s="521"/>
      <c r="P81" s="521"/>
      <c r="Q81" s="521"/>
      <c r="R81" s="521"/>
    </row>
    <row r="82" spans="3:18" x14ac:dyDescent="0.2">
      <c r="C82" s="521"/>
      <c r="D82" s="521"/>
      <c r="E82" s="522"/>
      <c r="F82" s="521"/>
      <c r="G82" s="522"/>
      <c r="H82" s="521"/>
      <c r="I82" s="522"/>
      <c r="J82" s="521"/>
      <c r="K82" s="521"/>
      <c r="L82" s="521"/>
      <c r="M82" s="521"/>
      <c r="N82" s="521"/>
      <c r="O82" s="521"/>
      <c r="P82" s="521"/>
      <c r="Q82" s="521"/>
      <c r="R82" s="521"/>
    </row>
    <row r="83" spans="3:18" x14ac:dyDescent="0.2">
      <c r="C83" s="521"/>
      <c r="D83" s="521"/>
      <c r="E83" s="522"/>
      <c r="F83" s="521"/>
      <c r="G83" s="522"/>
      <c r="H83" s="521"/>
      <c r="I83" s="522"/>
      <c r="J83" s="521"/>
      <c r="K83" s="521"/>
      <c r="L83" s="521"/>
      <c r="M83" s="521"/>
      <c r="N83" s="521"/>
      <c r="O83" s="521"/>
      <c r="P83" s="521"/>
      <c r="Q83" s="521"/>
      <c r="R83" s="521"/>
    </row>
    <row r="84" spans="3:18" x14ac:dyDescent="0.2">
      <c r="C84" s="521"/>
      <c r="D84" s="521"/>
      <c r="E84" s="522"/>
      <c r="F84" s="521"/>
      <c r="G84" s="522"/>
      <c r="H84" s="521"/>
      <c r="I84" s="522"/>
      <c r="J84" s="521"/>
      <c r="K84" s="521"/>
      <c r="L84" s="521"/>
      <c r="M84" s="521"/>
      <c r="N84" s="521"/>
      <c r="O84" s="521"/>
      <c r="P84" s="521"/>
      <c r="Q84" s="521"/>
      <c r="R84" s="521"/>
    </row>
    <row r="85" spans="3:18" x14ac:dyDescent="0.2">
      <c r="C85" s="521"/>
      <c r="D85" s="521"/>
      <c r="E85" s="522"/>
      <c r="F85" s="521"/>
      <c r="G85" s="522"/>
      <c r="H85" s="521"/>
      <c r="I85" s="522"/>
      <c r="J85" s="521"/>
      <c r="K85" s="521"/>
      <c r="L85" s="521"/>
      <c r="M85" s="521"/>
      <c r="N85" s="521"/>
      <c r="O85" s="521"/>
      <c r="P85" s="521"/>
      <c r="Q85" s="521"/>
      <c r="R85" s="521"/>
    </row>
    <row r="86" spans="3:18" x14ac:dyDescent="0.2">
      <c r="C86" s="521"/>
      <c r="D86" s="521"/>
      <c r="E86" s="522"/>
      <c r="F86" s="521"/>
      <c r="G86" s="522"/>
      <c r="H86" s="521"/>
      <c r="I86" s="522"/>
      <c r="J86" s="521"/>
      <c r="K86" s="521"/>
      <c r="L86" s="521"/>
      <c r="M86" s="521"/>
      <c r="N86" s="521"/>
      <c r="O86" s="521"/>
      <c r="P86" s="521"/>
      <c r="Q86" s="521"/>
      <c r="R86" s="521"/>
    </row>
    <row r="87" spans="3:18" x14ac:dyDescent="0.2">
      <c r="C87" s="521"/>
      <c r="D87" s="521"/>
      <c r="E87" s="522"/>
      <c r="F87" s="521"/>
      <c r="G87" s="522"/>
      <c r="H87" s="521"/>
      <c r="I87" s="522"/>
      <c r="J87" s="521"/>
      <c r="K87" s="521"/>
      <c r="L87" s="521"/>
      <c r="M87" s="521"/>
      <c r="N87" s="521"/>
      <c r="O87" s="521"/>
      <c r="P87" s="521"/>
      <c r="Q87" s="521"/>
      <c r="R87" s="521"/>
    </row>
    <row r="88" spans="3:18" x14ac:dyDescent="0.2">
      <c r="C88" s="521"/>
      <c r="D88" s="521"/>
      <c r="E88" s="522"/>
      <c r="F88" s="521"/>
      <c r="G88" s="522"/>
      <c r="H88" s="521"/>
      <c r="I88" s="522"/>
      <c r="J88" s="521"/>
      <c r="K88" s="521"/>
      <c r="L88" s="521"/>
      <c r="M88" s="521"/>
      <c r="N88" s="521"/>
      <c r="O88" s="521"/>
      <c r="P88" s="521"/>
      <c r="Q88" s="521"/>
      <c r="R88" s="521"/>
    </row>
    <row r="89" spans="3:18" x14ac:dyDescent="0.2">
      <c r="C89" s="521"/>
      <c r="D89" s="521"/>
      <c r="E89" s="522"/>
      <c r="F89" s="521"/>
      <c r="G89" s="522"/>
      <c r="H89" s="521"/>
      <c r="I89" s="522"/>
      <c r="J89" s="521"/>
      <c r="K89" s="521"/>
      <c r="L89" s="521"/>
      <c r="M89" s="521"/>
      <c r="N89" s="521"/>
      <c r="O89" s="521"/>
      <c r="P89" s="521"/>
      <c r="Q89" s="521"/>
      <c r="R89" s="521"/>
    </row>
    <row r="90" spans="3:18" x14ac:dyDescent="0.2">
      <c r="C90" s="521"/>
      <c r="D90" s="521"/>
      <c r="E90" s="522"/>
      <c r="F90" s="521"/>
      <c r="G90" s="522"/>
      <c r="H90" s="521"/>
      <c r="I90" s="522"/>
      <c r="J90" s="521"/>
      <c r="K90" s="521"/>
      <c r="L90" s="521"/>
      <c r="M90" s="521"/>
      <c r="N90" s="521"/>
      <c r="O90" s="521"/>
      <c r="P90" s="521"/>
      <c r="Q90" s="521"/>
      <c r="R90" s="521"/>
    </row>
    <row r="91" spans="3:18" x14ac:dyDescent="0.2">
      <c r="C91" s="521"/>
      <c r="D91" s="521"/>
      <c r="E91" s="522"/>
      <c r="F91" s="521"/>
      <c r="G91" s="522"/>
      <c r="H91" s="521"/>
      <c r="I91" s="522"/>
      <c r="J91" s="521"/>
      <c r="K91" s="521"/>
      <c r="L91" s="521"/>
      <c r="M91" s="521"/>
      <c r="N91" s="521"/>
      <c r="O91" s="521"/>
      <c r="P91" s="521"/>
      <c r="Q91" s="521"/>
      <c r="R91" s="521"/>
    </row>
    <row r="92" spans="3:18" x14ac:dyDescent="0.2">
      <c r="C92" s="521"/>
      <c r="D92" s="521"/>
      <c r="E92" s="522"/>
      <c r="F92" s="521"/>
      <c r="G92" s="522"/>
      <c r="H92" s="521"/>
      <c r="I92" s="522"/>
      <c r="J92" s="521"/>
      <c r="K92" s="521"/>
      <c r="L92" s="521"/>
      <c r="M92" s="521"/>
      <c r="N92" s="521"/>
      <c r="O92" s="521"/>
      <c r="P92" s="521"/>
      <c r="Q92" s="521"/>
      <c r="R92" s="521"/>
    </row>
    <row r="93" spans="3:18" x14ac:dyDescent="0.2">
      <c r="C93" s="521"/>
      <c r="D93" s="521"/>
      <c r="E93" s="522"/>
      <c r="F93" s="521"/>
      <c r="G93" s="522"/>
      <c r="H93" s="521"/>
      <c r="I93" s="522"/>
      <c r="J93" s="521"/>
      <c r="K93" s="521"/>
      <c r="L93" s="521"/>
      <c r="M93" s="521"/>
      <c r="N93" s="521"/>
      <c r="O93" s="521"/>
      <c r="P93" s="521"/>
      <c r="Q93" s="521"/>
      <c r="R93" s="521"/>
    </row>
    <row r="94" spans="3:18" x14ac:dyDescent="0.2">
      <c r="C94" s="521"/>
      <c r="D94" s="521"/>
      <c r="E94" s="522"/>
      <c r="F94" s="521"/>
      <c r="G94" s="522"/>
      <c r="H94" s="521"/>
      <c r="I94" s="522"/>
      <c r="J94" s="521"/>
      <c r="K94" s="521"/>
      <c r="L94" s="521"/>
      <c r="M94" s="521"/>
      <c r="N94" s="521"/>
      <c r="O94" s="521"/>
      <c r="P94" s="521"/>
      <c r="Q94" s="521"/>
      <c r="R94" s="521"/>
    </row>
    <row r="95" spans="3:18" x14ac:dyDescent="0.2">
      <c r="C95" s="521"/>
      <c r="D95" s="521"/>
      <c r="E95" s="522"/>
      <c r="F95" s="521"/>
      <c r="G95" s="522"/>
      <c r="H95" s="521"/>
      <c r="I95" s="522"/>
      <c r="J95" s="521"/>
      <c r="K95" s="521"/>
      <c r="L95" s="521"/>
      <c r="M95" s="521"/>
      <c r="N95" s="521"/>
      <c r="O95" s="521"/>
      <c r="P95" s="521"/>
      <c r="Q95" s="521"/>
      <c r="R95" s="521"/>
    </row>
    <row r="96" spans="3:18" x14ac:dyDescent="0.2">
      <c r="C96" s="521"/>
      <c r="D96" s="521"/>
      <c r="E96" s="522"/>
      <c r="F96" s="521"/>
      <c r="G96" s="522"/>
      <c r="H96" s="521"/>
      <c r="I96" s="522"/>
      <c r="J96" s="521"/>
      <c r="K96" s="521"/>
      <c r="L96" s="521"/>
      <c r="M96" s="521"/>
      <c r="N96" s="521"/>
      <c r="O96" s="521"/>
      <c r="P96" s="521"/>
      <c r="Q96" s="521"/>
      <c r="R96" s="521"/>
    </row>
    <row r="97" spans="3:18" x14ac:dyDescent="0.2">
      <c r="C97" s="521"/>
      <c r="D97" s="521"/>
      <c r="E97" s="522"/>
      <c r="F97" s="521"/>
      <c r="G97" s="522"/>
      <c r="H97" s="521"/>
      <c r="I97" s="522"/>
      <c r="J97" s="521"/>
      <c r="K97" s="521"/>
      <c r="L97" s="521"/>
      <c r="M97" s="521"/>
      <c r="N97" s="521"/>
      <c r="O97" s="521"/>
      <c r="P97" s="521"/>
      <c r="Q97" s="521"/>
      <c r="R97" s="521"/>
    </row>
    <row r="98" spans="3:18" x14ac:dyDescent="0.2">
      <c r="C98" s="521"/>
      <c r="D98" s="521"/>
      <c r="E98" s="522"/>
      <c r="F98" s="521"/>
      <c r="G98" s="522"/>
      <c r="H98" s="521"/>
      <c r="I98" s="522"/>
      <c r="J98" s="521"/>
      <c r="K98" s="521"/>
      <c r="L98" s="521"/>
      <c r="M98" s="521"/>
      <c r="N98" s="521"/>
      <c r="O98" s="521"/>
      <c r="P98" s="521"/>
      <c r="Q98" s="521"/>
      <c r="R98" s="521"/>
    </row>
    <row r="99" spans="3:18" x14ac:dyDescent="0.2">
      <c r="C99" s="521"/>
      <c r="D99" s="521"/>
      <c r="E99" s="522"/>
      <c r="F99" s="521"/>
      <c r="G99" s="522"/>
      <c r="H99" s="521"/>
      <c r="I99" s="522"/>
      <c r="J99" s="521"/>
      <c r="K99" s="521"/>
      <c r="L99" s="521"/>
      <c r="M99" s="521"/>
      <c r="N99" s="521"/>
      <c r="O99" s="521"/>
      <c r="P99" s="521"/>
      <c r="Q99" s="521"/>
      <c r="R99" s="521"/>
    </row>
    <row r="100" spans="3:18" x14ac:dyDescent="0.2">
      <c r="C100" s="521"/>
      <c r="D100" s="521"/>
      <c r="E100" s="522"/>
      <c r="F100" s="521"/>
      <c r="G100" s="522"/>
      <c r="H100" s="521"/>
      <c r="I100" s="522"/>
      <c r="J100" s="521"/>
      <c r="K100" s="521"/>
      <c r="L100" s="521"/>
      <c r="M100" s="521"/>
      <c r="N100" s="521"/>
      <c r="O100" s="521"/>
      <c r="P100" s="521"/>
      <c r="Q100" s="521"/>
      <c r="R100" s="521"/>
    </row>
    <row r="101" spans="3:18" x14ac:dyDescent="0.2">
      <c r="C101" s="521"/>
      <c r="D101" s="521"/>
      <c r="E101" s="522"/>
      <c r="F101" s="521"/>
      <c r="G101" s="522"/>
      <c r="H101" s="521"/>
      <c r="I101" s="522"/>
      <c r="J101" s="521"/>
      <c r="K101" s="521"/>
      <c r="L101" s="521"/>
      <c r="M101" s="521"/>
      <c r="N101" s="521"/>
      <c r="O101" s="521"/>
      <c r="P101" s="521"/>
      <c r="Q101" s="521"/>
      <c r="R101" s="521"/>
    </row>
    <row r="102" spans="3:18" x14ac:dyDescent="0.2">
      <c r="C102" s="521"/>
      <c r="D102" s="521"/>
      <c r="E102" s="522"/>
      <c r="F102" s="521"/>
      <c r="G102" s="522"/>
      <c r="H102" s="521"/>
      <c r="I102" s="522"/>
      <c r="J102" s="521"/>
      <c r="K102" s="521"/>
      <c r="L102" s="521"/>
      <c r="M102" s="521"/>
      <c r="N102" s="521"/>
      <c r="O102" s="521"/>
      <c r="P102" s="521"/>
      <c r="Q102" s="521"/>
      <c r="R102" s="521"/>
    </row>
    <row r="103" spans="3:18" x14ac:dyDescent="0.2">
      <c r="C103" s="521"/>
      <c r="D103" s="521"/>
      <c r="E103" s="522"/>
      <c r="F103" s="521"/>
      <c r="G103" s="522"/>
      <c r="H103" s="521"/>
      <c r="I103" s="522"/>
      <c r="J103" s="521"/>
      <c r="K103" s="521"/>
      <c r="L103" s="521"/>
      <c r="M103" s="521"/>
      <c r="N103" s="521"/>
      <c r="O103" s="521"/>
      <c r="P103" s="521"/>
      <c r="Q103" s="521"/>
      <c r="R103" s="521"/>
    </row>
    <row r="104" spans="3:18" x14ac:dyDescent="0.2">
      <c r="C104" s="521"/>
      <c r="D104" s="521"/>
      <c r="E104" s="522"/>
      <c r="F104" s="521"/>
      <c r="G104" s="522"/>
      <c r="H104" s="521"/>
      <c r="I104" s="522"/>
      <c r="J104" s="521"/>
      <c r="K104" s="521"/>
      <c r="L104" s="521"/>
      <c r="M104" s="521"/>
      <c r="N104" s="521"/>
      <c r="O104" s="521"/>
      <c r="P104" s="521"/>
      <c r="Q104" s="521"/>
      <c r="R104" s="521"/>
    </row>
    <row r="105" spans="3:18" x14ac:dyDescent="0.2">
      <c r="C105" s="521"/>
      <c r="D105" s="521"/>
      <c r="E105" s="522"/>
      <c r="F105" s="521"/>
      <c r="G105" s="522"/>
      <c r="H105" s="521"/>
      <c r="I105" s="522"/>
      <c r="J105" s="521"/>
      <c r="K105" s="521"/>
      <c r="L105" s="521"/>
      <c r="M105" s="521"/>
      <c r="N105" s="521"/>
      <c r="O105" s="521"/>
      <c r="P105" s="521"/>
      <c r="Q105" s="521"/>
      <c r="R105" s="521"/>
    </row>
    <row r="106" spans="3:18" x14ac:dyDescent="0.2">
      <c r="C106" s="521"/>
      <c r="D106" s="521"/>
      <c r="E106" s="522"/>
      <c r="F106" s="521"/>
      <c r="G106" s="522"/>
      <c r="H106" s="521"/>
      <c r="I106" s="522"/>
      <c r="J106" s="521"/>
      <c r="K106" s="521"/>
      <c r="L106" s="521"/>
      <c r="M106" s="521"/>
      <c r="N106" s="521"/>
      <c r="O106" s="521"/>
      <c r="P106" s="521"/>
      <c r="Q106" s="521"/>
      <c r="R106" s="521"/>
    </row>
    <row r="107" spans="3:18" x14ac:dyDescent="0.2">
      <c r="C107" s="521"/>
      <c r="D107" s="521"/>
      <c r="E107" s="522"/>
      <c r="F107" s="521"/>
      <c r="G107" s="522"/>
      <c r="H107" s="521"/>
      <c r="I107" s="522"/>
      <c r="J107" s="521"/>
      <c r="K107" s="521"/>
      <c r="L107" s="521"/>
      <c r="M107" s="521"/>
      <c r="N107" s="521"/>
      <c r="O107" s="521"/>
      <c r="P107" s="521"/>
      <c r="Q107" s="521"/>
      <c r="R107" s="521"/>
    </row>
    <row r="108" spans="3:18" x14ac:dyDescent="0.2">
      <c r="C108" s="521"/>
      <c r="D108" s="521"/>
      <c r="E108" s="522"/>
      <c r="F108" s="521"/>
      <c r="G108" s="522"/>
      <c r="H108" s="521"/>
      <c r="I108" s="522"/>
      <c r="J108" s="521"/>
      <c r="K108" s="521"/>
      <c r="L108" s="521"/>
      <c r="M108" s="521"/>
      <c r="N108" s="521"/>
      <c r="O108" s="521"/>
      <c r="P108" s="521"/>
      <c r="Q108" s="521"/>
      <c r="R108" s="521"/>
    </row>
    <row r="109" spans="3:18" x14ac:dyDescent="0.2">
      <c r="C109" s="521"/>
      <c r="D109" s="521"/>
      <c r="E109" s="522"/>
      <c r="F109" s="521"/>
      <c r="G109" s="522"/>
      <c r="H109" s="521"/>
      <c r="I109" s="522"/>
      <c r="J109" s="521"/>
      <c r="K109" s="521"/>
      <c r="L109" s="521"/>
      <c r="M109" s="521"/>
      <c r="N109" s="521"/>
      <c r="O109" s="521"/>
      <c r="P109" s="521"/>
      <c r="Q109" s="521"/>
      <c r="R109" s="521"/>
    </row>
    <row r="110" spans="3:18" x14ac:dyDescent="0.2">
      <c r="C110" s="521"/>
      <c r="D110" s="521"/>
      <c r="E110" s="522"/>
      <c r="F110" s="521"/>
      <c r="G110" s="522"/>
      <c r="H110" s="521"/>
      <c r="I110" s="522"/>
      <c r="J110" s="521"/>
      <c r="K110" s="521"/>
      <c r="L110" s="521"/>
      <c r="M110" s="521"/>
      <c r="N110" s="521"/>
      <c r="O110" s="521"/>
      <c r="P110" s="521"/>
      <c r="Q110" s="521"/>
      <c r="R110" s="521"/>
    </row>
    <row r="111" spans="3:18" x14ac:dyDescent="0.2">
      <c r="C111" s="521"/>
      <c r="D111" s="521"/>
      <c r="E111" s="522"/>
      <c r="F111" s="521"/>
      <c r="G111" s="522"/>
      <c r="H111" s="521"/>
      <c r="I111" s="522"/>
      <c r="J111" s="521"/>
      <c r="K111" s="521"/>
      <c r="L111" s="521"/>
      <c r="M111" s="521"/>
      <c r="N111" s="521"/>
      <c r="O111" s="521"/>
      <c r="P111" s="521"/>
      <c r="Q111" s="521"/>
      <c r="R111" s="521"/>
    </row>
    <row r="112" spans="3:18" x14ac:dyDescent="0.2">
      <c r="C112" s="521"/>
      <c r="D112" s="521"/>
      <c r="E112" s="522"/>
      <c r="F112" s="521"/>
      <c r="G112" s="522"/>
      <c r="H112" s="521"/>
      <c r="I112" s="522"/>
      <c r="J112" s="521"/>
      <c r="K112" s="521"/>
      <c r="L112" s="521"/>
      <c r="M112" s="521"/>
      <c r="N112" s="521"/>
      <c r="O112" s="521"/>
      <c r="P112" s="521"/>
      <c r="Q112" s="521"/>
      <c r="R112" s="521"/>
    </row>
    <row r="113" spans="3:18" x14ac:dyDescent="0.2">
      <c r="C113" s="521"/>
      <c r="D113" s="521"/>
      <c r="E113" s="522"/>
      <c r="F113" s="521"/>
      <c r="G113" s="522"/>
      <c r="H113" s="521"/>
      <c r="I113" s="522"/>
      <c r="J113" s="521"/>
      <c r="K113" s="521"/>
      <c r="L113" s="521"/>
      <c r="M113" s="521"/>
      <c r="N113" s="521"/>
      <c r="O113" s="521"/>
      <c r="P113" s="521"/>
      <c r="Q113" s="521"/>
      <c r="R113" s="521"/>
    </row>
    <row r="114" spans="3:18" x14ac:dyDescent="0.2">
      <c r="C114" s="521"/>
      <c r="D114" s="521"/>
      <c r="E114" s="522"/>
      <c r="F114" s="521"/>
      <c r="G114" s="522"/>
      <c r="H114" s="521"/>
      <c r="I114" s="522"/>
      <c r="J114" s="521"/>
      <c r="K114" s="521"/>
      <c r="L114" s="521"/>
      <c r="M114" s="521"/>
      <c r="N114" s="521"/>
      <c r="O114" s="521"/>
      <c r="P114" s="521"/>
      <c r="Q114" s="521"/>
      <c r="R114" s="521"/>
    </row>
    <row r="115" spans="3:18" x14ac:dyDescent="0.2">
      <c r="C115" s="521"/>
      <c r="D115" s="521"/>
      <c r="E115" s="522"/>
      <c r="F115" s="521"/>
      <c r="G115" s="522"/>
      <c r="H115" s="521"/>
      <c r="I115" s="522"/>
      <c r="J115" s="521"/>
      <c r="K115" s="521"/>
      <c r="L115" s="521"/>
      <c r="M115" s="521"/>
      <c r="N115" s="521"/>
      <c r="O115" s="521"/>
      <c r="P115" s="521"/>
      <c r="Q115" s="521"/>
      <c r="R115" s="521"/>
    </row>
    <row r="116" spans="3:18" x14ac:dyDescent="0.2">
      <c r="C116" s="521"/>
      <c r="D116" s="521"/>
      <c r="E116" s="522"/>
      <c r="F116" s="521"/>
      <c r="G116" s="522"/>
      <c r="H116" s="521"/>
      <c r="I116" s="522"/>
      <c r="J116" s="521"/>
      <c r="K116" s="521"/>
      <c r="L116" s="521"/>
      <c r="M116" s="521"/>
      <c r="N116" s="521"/>
      <c r="O116" s="521"/>
      <c r="P116" s="521"/>
      <c r="Q116" s="521"/>
      <c r="R116" s="521"/>
    </row>
    <row r="117" spans="3:18" x14ac:dyDescent="0.2">
      <c r="C117" s="521"/>
      <c r="D117" s="521"/>
      <c r="E117" s="522"/>
      <c r="F117" s="521"/>
      <c r="G117" s="522"/>
      <c r="H117" s="521"/>
      <c r="I117" s="522"/>
      <c r="J117" s="521"/>
      <c r="K117" s="521"/>
      <c r="L117" s="521"/>
      <c r="M117" s="521"/>
      <c r="N117" s="521"/>
      <c r="O117" s="521"/>
      <c r="P117" s="521"/>
      <c r="Q117" s="521"/>
      <c r="R117" s="521"/>
    </row>
    <row r="118" spans="3:18" x14ac:dyDescent="0.2">
      <c r="C118" s="521"/>
      <c r="D118" s="521"/>
      <c r="E118" s="522"/>
      <c r="F118" s="521"/>
      <c r="G118" s="522"/>
      <c r="H118" s="521"/>
      <c r="I118" s="522"/>
      <c r="J118" s="521"/>
      <c r="K118" s="521"/>
      <c r="L118" s="521"/>
      <c r="M118" s="521"/>
      <c r="N118" s="521"/>
      <c r="O118" s="521"/>
      <c r="P118" s="521"/>
      <c r="Q118" s="521"/>
      <c r="R118" s="521"/>
    </row>
    <row r="119" spans="3:18" x14ac:dyDescent="0.2">
      <c r="C119" s="521"/>
      <c r="D119" s="521"/>
      <c r="E119" s="522"/>
      <c r="F119" s="521"/>
      <c r="G119" s="522"/>
      <c r="H119" s="521"/>
      <c r="I119" s="522"/>
      <c r="J119" s="521"/>
      <c r="K119" s="521"/>
      <c r="L119" s="521"/>
      <c r="M119" s="521"/>
      <c r="N119" s="521"/>
      <c r="O119" s="521"/>
      <c r="P119" s="521"/>
      <c r="Q119" s="521"/>
      <c r="R119" s="521"/>
    </row>
    <row r="120" spans="3:18" x14ac:dyDescent="0.2">
      <c r="C120" s="521"/>
      <c r="D120" s="521"/>
      <c r="E120" s="522"/>
      <c r="F120" s="521"/>
      <c r="G120" s="522"/>
      <c r="H120" s="521"/>
      <c r="I120" s="522"/>
      <c r="J120" s="521"/>
      <c r="K120" s="521"/>
      <c r="L120" s="521"/>
      <c r="M120" s="521"/>
      <c r="N120" s="521"/>
      <c r="O120" s="521"/>
      <c r="P120" s="521"/>
      <c r="Q120" s="521"/>
      <c r="R120" s="521"/>
    </row>
    <row r="121" spans="3:18" x14ac:dyDescent="0.2">
      <c r="C121" s="521"/>
      <c r="D121" s="521"/>
      <c r="E121" s="522"/>
      <c r="F121" s="521"/>
      <c r="G121" s="522"/>
      <c r="H121" s="521"/>
      <c r="I121" s="522"/>
      <c r="J121" s="521"/>
      <c r="K121" s="521"/>
      <c r="L121" s="521"/>
      <c r="M121" s="521"/>
      <c r="N121" s="521"/>
      <c r="O121" s="521"/>
      <c r="P121" s="521"/>
      <c r="Q121" s="521"/>
      <c r="R121" s="521"/>
    </row>
    <row r="122" spans="3:18" x14ac:dyDescent="0.2">
      <c r="C122" s="521"/>
      <c r="D122" s="521"/>
      <c r="E122" s="522"/>
      <c r="F122" s="521"/>
      <c r="G122" s="522"/>
      <c r="H122" s="521"/>
      <c r="I122" s="522"/>
      <c r="J122" s="521"/>
      <c r="K122" s="521"/>
      <c r="L122" s="521"/>
      <c r="M122" s="521"/>
      <c r="N122" s="521"/>
      <c r="O122" s="521"/>
      <c r="P122" s="521"/>
      <c r="Q122" s="521"/>
      <c r="R122" s="521"/>
    </row>
    <row r="123" spans="3:18" x14ac:dyDescent="0.2">
      <c r="C123" s="521"/>
      <c r="D123" s="521"/>
      <c r="E123" s="522"/>
      <c r="F123" s="521"/>
      <c r="G123" s="522"/>
      <c r="H123" s="521"/>
      <c r="I123" s="522"/>
      <c r="J123" s="521"/>
      <c r="K123" s="521"/>
      <c r="L123" s="521"/>
      <c r="M123" s="521"/>
      <c r="N123" s="521"/>
      <c r="O123" s="521"/>
      <c r="P123" s="521"/>
      <c r="Q123" s="521"/>
      <c r="R123" s="521"/>
    </row>
    <row r="124" spans="3:18" x14ac:dyDescent="0.2">
      <c r="C124" s="521"/>
      <c r="D124" s="521"/>
      <c r="E124" s="522"/>
      <c r="F124" s="521"/>
      <c r="G124" s="522"/>
      <c r="H124" s="521"/>
      <c r="I124" s="522"/>
      <c r="J124" s="521"/>
      <c r="K124" s="521"/>
      <c r="L124" s="521"/>
      <c r="M124" s="521"/>
      <c r="N124" s="521"/>
      <c r="O124" s="521"/>
      <c r="P124" s="521"/>
      <c r="Q124" s="521"/>
      <c r="R124" s="521"/>
    </row>
    <row r="125" spans="3:18" x14ac:dyDescent="0.2">
      <c r="C125" s="521"/>
      <c r="D125" s="521"/>
      <c r="E125" s="522"/>
      <c r="F125" s="521"/>
      <c r="G125" s="522"/>
      <c r="H125" s="521"/>
      <c r="I125" s="522"/>
      <c r="J125" s="521"/>
      <c r="K125" s="521"/>
      <c r="L125" s="521"/>
      <c r="M125" s="521"/>
      <c r="N125" s="521"/>
      <c r="O125" s="521"/>
      <c r="P125" s="521"/>
      <c r="Q125" s="521"/>
      <c r="R125" s="521"/>
    </row>
    <row r="126" spans="3:18" x14ac:dyDescent="0.2">
      <c r="C126" s="521"/>
      <c r="D126" s="521"/>
      <c r="E126" s="522"/>
      <c r="F126" s="521"/>
      <c r="G126" s="522"/>
      <c r="H126" s="521"/>
      <c r="I126" s="522"/>
      <c r="J126" s="521"/>
      <c r="K126" s="521"/>
      <c r="L126" s="521"/>
      <c r="M126" s="521"/>
      <c r="N126" s="521"/>
      <c r="O126" s="521"/>
      <c r="P126" s="521"/>
      <c r="Q126" s="521"/>
      <c r="R126" s="521"/>
    </row>
    <row r="127" spans="3:18" x14ac:dyDescent="0.2">
      <c r="C127" s="521"/>
      <c r="D127" s="521"/>
      <c r="E127" s="522"/>
      <c r="F127" s="521"/>
      <c r="G127" s="522"/>
      <c r="H127" s="521"/>
      <c r="I127" s="522"/>
      <c r="J127" s="521"/>
      <c r="K127" s="521"/>
      <c r="L127" s="521"/>
      <c r="M127" s="521"/>
      <c r="N127" s="521"/>
      <c r="O127" s="521"/>
      <c r="P127" s="521"/>
      <c r="Q127" s="521"/>
      <c r="R127" s="521"/>
    </row>
    <row r="128" spans="3:18" x14ac:dyDescent="0.2">
      <c r="C128" s="521"/>
      <c r="D128" s="521"/>
      <c r="E128" s="522"/>
      <c r="F128" s="521"/>
      <c r="G128" s="522"/>
      <c r="H128" s="521"/>
      <c r="I128" s="522"/>
      <c r="J128" s="521"/>
      <c r="K128" s="521"/>
      <c r="L128" s="521"/>
      <c r="M128" s="521"/>
      <c r="N128" s="521"/>
      <c r="O128" s="521"/>
      <c r="P128" s="521"/>
      <c r="Q128" s="521"/>
      <c r="R128" s="521"/>
    </row>
    <row r="129" spans="3:18" x14ac:dyDescent="0.2">
      <c r="C129" s="521"/>
      <c r="D129" s="521"/>
      <c r="E129" s="522"/>
      <c r="F129" s="521"/>
      <c r="G129" s="522"/>
      <c r="H129" s="521"/>
      <c r="I129" s="522"/>
      <c r="J129" s="521"/>
      <c r="K129" s="521"/>
      <c r="L129" s="521"/>
      <c r="M129" s="521"/>
      <c r="N129" s="521"/>
      <c r="O129" s="521"/>
      <c r="P129" s="521"/>
      <c r="Q129" s="521"/>
      <c r="R129" s="521"/>
    </row>
    <row r="130" spans="3:18" x14ac:dyDescent="0.2">
      <c r="C130" s="521"/>
      <c r="D130" s="521"/>
      <c r="E130" s="522"/>
      <c r="F130" s="521"/>
      <c r="G130" s="522"/>
      <c r="H130" s="521"/>
      <c r="I130" s="522"/>
      <c r="J130" s="521"/>
      <c r="K130" s="521"/>
      <c r="L130" s="521"/>
      <c r="M130" s="521"/>
      <c r="N130" s="521"/>
      <c r="O130" s="521"/>
      <c r="P130" s="521"/>
      <c r="Q130" s="521"/>
      <c r="R130" s="521"/>
    </row>
    <row r="131" spans="3:18" x14ac:dyDescent="0.2">
      <c r="C131" s="521"/>
      <c r="D131" s="521"/>
      <c r="E131" s="522"/>
      <c r="F131" s="521"/>
      <c r="G131" s="522"/>
      <c r="H131" s="521"/>
      <c r="I131" s="522"/>
      <c r="J131" s="521"/>
      <c r="K131" s="521"/>
      <c r="L131" s="521"/>
      <c r="M131" s="521"/>
      <c r="N131" s="521"/>
      <c r="O131" s="521"/>
      <c r="P131" s="521"/>
      <c r="Q131" s="521"/>
      <c r="R131" s="521"/>
    </row>
    <row r="132" spans="3:18" x14ac:dyDescent="0.2">
      <c r="C132" s="521"/>
      <c r="D132" s="521"/>
      <c r="E132" s="522"/>
      <c r="F132" s="521"/>
      <c r="G132" s="522"/>
      <c r="H132" s="521"/>
      <c r="I132" s="522"/>
      <c r="J132" s="521"/>
      <c r="K132" s="521"/>
      <c r="L132" s="521"/>
      <c r="M132" s="521"/>
      <c r="N132" s="521"/>
      <c r="O132" s="521"/>
      <c r="P132" s="521"/>
      <c r="Q132" s="521"/>
      <c r="R132" s="521"/>
    </row>
    <row r="133" spans="3:18" x14ac:dyDescent="0.2">
      <c r="C133" s="521"/>
      <c r="D133" s="521"/>
      <c r="E133" s="522"/>
      <c r="F133" s="521"/>
      <c r="G133" s="522"/>
      <c r="H133" s="521"/>
      <c r="I133" s="522"/>
      <c r="J133" s="521"/>
      <c r="K133" s="521"/>
      <c r="L133" s="521"/>
      <c r="M133" s="521"/>
      <c r="N133" s="521"/>
      <c r="O133" s="521"/>
      <c r="P133" s="521"/>
      <c r="Q133" s="521"/>
      <c r="R133" s="521"/>
    </row>
    <row r="134" spans="3:18" x14ac:dyDescent="0.2">
      <c r="C134" s="521"/>
      <c r="D134" s="521"/>
      <c r="E134" s="522"/>
      <c r="F134" s="521"/>
      <c r="G134" s="522"/>
      <c r="H134" s="521"/>
      <c r="I134" s="522"/>
      <c r="J134" s="521"/>
      <c r="K134" s="521"/>
      <c r="L134" s="521"/>
      <c r="M134" s="521"/>
      <c r="N134" s="521"/>
      <c r="O134" s="521"/>
      <c r="P134" s="521"/>
      <c r="Q134" s="521"/>
      <c r="R134" s="521"/>
    </row>
    <row r="135" spans="3:18" x14ac:dyDescent="0.2">
      <c r="C135" s="521"/>
      <c r="D135" s="521"/>
      <c r="E135" s="522"/>
      <c r="F135" s="521"/>
      <c r="G135" s="522"/>
      <c r="H135" s="521"/>
      <c r="I135" s="522"/>
      <c r="J135" s="521"/>
      <c r="K135" s="521"/>
      <c r="L135" s="521"/>
      <c r="M135" s="521"/>
      <c r="N135" s="521"/>
      <c r="O135" s="521"/>
      <c r="P135" s="521"/>
      <c r="Q135" s="521"/>
      <c r="R135" s="521"/>
    </row>
    <row r="136" spans="3:18" x14ac:dyDescent="0.2">
      <c r="C136" s="521"/>
      <c r="D136" s="521"/>
      <c r="E136" s="522"/>
      <c r="F136" s="521"/>
      <c r="G136" s="522"/>
      <c r="H136" s="521"/>
      <c r="I136" s="522"/>
      <c r="J136" s="521"/>
      <c r="K136" s="521"/>
      <c r="L136" s="521"/>
      <c r="M136" s="521"/>
      <c r="N136" s="521"/>
      <c r="O136" s="521"/>
      <c r="P136" s="521"/>
      <c r="Q136" s="521"/>
      <c r="R136" s="521"/>
    </row>
    <row r="137" spans="3:18" x14ac:dyDescent="0.2">
      <c r="C137" s="521"/>
      <c r="D137" s="521"/>
      <c r="E137" s="522"/>
      <c r="F137" s="521"/>
      <c r="G137" s="522"/>
      <c r="H137" s="521"/>
      <c r="I137" s="522"/>
      <c r="J137" s="521"/>
      <c r="K137" s="521"/>
      <c r="L137" s="521"/>
      <c r="M137" s="521"/>
      <c r="N137" s="521"/>
      <c r="O137" s="521"/>
      <c r="P137" s="521"/>
      <c r="Q137" s="521"/>
      <c r="R137" s="521"/>
    </row>
    <row r="138" spans="3:18" x14ac:dyDescent="0.2">
      <c r="C138" s="521"/>
      <c r="D138" s="521"/>
      <c r="E138" s="522"/>
      <c r="F138" s="521"/>
      <c r="G138" s="522"/>
      <c r="H138" s="521"/>
      <c r="I138" s="522"/>
      <c r="J138" s="521"/>
      <c r="K138" s="521"/>
      <c r="L138" s="521"/>
      <c r="M138" s="521"/>
      <c r="N138" s="521"/>
      <c r="O138" s="521"/>
      <c r="P138" s="521"/>
      <c r="Q138" s="521"/>
      <c r="R138" s="521"/>
    </row>
    <row r="139" spans="3:18" x14ac:dyDescent="0.2">
      <c r="C139" s="521"/>
      <c r="D139" s="521"/>
      <c r="E139" s="522"/>
      <c r="F139" s="521"/>
      <c r="G139" s="522"/>
      <c r="H139" s="521"/>
      <c r="I139" s="522"/>
      <c r="J139" s="521"/>
      <c r="K139" s="521"/>
      <c r="L139" s="521"/>
      <c r="M139" s="521"/>
      <c r="N139" s="521"/>
      <c r="O139" s="521"/>
      <c r="P139" s="521"/>
      <c r="Q139" s="521"/>
      <c r="R139" s="521"/>
    </row>
    <row r="140" spans="3:18" x14ac:dyDescent="0.2">
      <c r="C140" s="521"/>
      <c r="D140" s="521"/>
      <c r="E140" s="522"/>
      <c r="F140" s="521"/>
      <c r="G140" s="522"/>
      <c r="H140" s="521"/>
      <c r="I140" s="522"/>
      <c r="J140" s="521"/>
      <c r="K140" s="521"/>
      <c r="L140" s="521"/>
      <c r="M140" s="521"/>
      <c r="N140" s="521"/>
      <c r="O140" s="521"/>
      <c r="P140" s="521"/>
      <c r="Q140" s="521"/>
      <c r="R140" s="521"/>
    </row>
    <row r="141" spans="3:18" x14ac:dyDescent="0.2">
      <c r="C141" s="521"/>
      <c r="D141" s="521"/>
      <c r="E141" s="522"/>
      <c r="F141" s="521"/>
      <c r="G141" s="522"/>
      <c r="H141" s="521"/>
      <c r="I141" s="522"/>
      <c r="J141" s="521"/>
      <c r="K141" s="521"/>
      <c r="L141" s="521"/>
      <c r="M141" s="521"/>
      <c r="N141" s="521"/>
      <c r="O141" s="521"/>
      <c r="P141" s="521"/>
      <c r="Q141" s="521"/>
      <c r="R141" s="521"/>
    </row>
    <row r="142" spans="3:18" x14ac:dyDescent="0.2">
      <c r="C142" s="521"/>
      <c r="D142" s="521"/>
      <c r="E142" s="522"/>
      <c r="F142" s="521"/>
      <c r="G142" s="522"/>
      <c r="H142" s="521"/>
      <c r="I142" s="522"/>
      <c r="J142" s="521"/>
      <c r="K142" s="521"/>
      <c r="L142" s="521"/>
      <c r="M142" s="521"/>
      <c r="N142" s="521"/>
      <c r="O142" s="521"/>
      <c r="P142" s="521"/>
      <c r="Q142" s="521"/>
      <c r="R142" s="521"/>
    </row>
    <row r="143" spans="3:18" x14ac:dyDescent="0.2">
      <c r="C143" s="521"/>
      <c r="D143" s="521"/>
      <c r="E143" s="522"/>
      <c r="F143" s="521"/>
      <c r="G143" s="522"/>
      <c r="H143" s="521"/>
      <c r="I143" s="522"/>
      <c r="J143" s="521"/>
      <c r="K143" s="521"/>
      <c r="L143" s="521"/>
      <c r="M143" s="521"/>
      <c r="N143" s="521"/>
      <c r="O143" s="521"/>
      <c r="P143" s="521"/>
      <c r="Q143" s="521"/>
      <c r="R143" s="521"/>
    </row>
    <row r="144" spans="3:18" x14ac:dyDescent="0.2">
      <c r="C144" s="521"/>
      <c r="D144" s="521"/>
      <c r="E144" s="522"/>
      <c r="F144" s="521"/>
      <c r="G144" s="522"/>
      <c r="H144" s="521"/>
      <c r="I144" s="522"/>
      <c r="J144" s="521"/>
      <c r="K144" s="521"/>
      <c r="L144" s="521"/>
      <c r="M144" s="521"/>
      <c r="N144" s="521"/>
      <c r="O144" s="521"/>
      <c r="P144" s="521"/>
      <c r="Q144" s="521"/>
      <c r="R144" s="521"/>
    </row>
    <row r="145" spans="3:18" x14ac:dyDescent="0.2">
      <c r="C145" s="521"/>
      <c r="D145" s="521"/>
      <c r="E145" s="522"/>
      <c r="F145" s="521"/>
      <c r="G145" s="522"/>
      <c r="H145" s="521"/>
      <c r="I145" s="522"/>
      <c r="J145" s="521"/>
      <c r="K145" s="521"/>
      <c r="L145" s="521"/>
      <c r="M145" s="521"/>
      <c r="N145" s="521"/>
      <c r="O145" s="521"/>
      <c r="P145" s="521"/>
      <c r="Q145" s="521"/>
      <c r="R145" s="521"/>
    </row>
    <row r="146" spans="3:18" x14ac:dyDescent="0.2">
      <c r="C146" s="521"/>
      <c r="D146" s="521"/>
      <c r="E146" s="522"/>
      <c r="F146" s="521"/>
      <c r="G146" s="522"/>
      <c r="H146" s="521"/>
      <c r="I146" s="522"/>
      <c r="J146" s="521"/>
      <c r="K146" s="521"/>
      <c r="L146" s="521"/>
      <c r="M146" s="521"/>
      <c r="N146" s="521"/>
      <c r="O146" s="521"/>
      <c r="P146" s="521"/>
      <c r="Q146" s="521"/>
      <c r="R146" s="521"/>
    </row>
    <row r="147" spans="3:18" x14ac:dyDescent="0.2">
      <c r="C147" s="521"/>
      <c r="D147" s="521"/>
      <c r="E147" s="522"/>
      <c r="F147" s="521"/>
      <c r="G147" s="522"/>
      <c r="H147" s="521"/>
      <c r="I147" s="522"/>
      <c r="J147" s="521"/>
      <c r="K147" s="521"/>
      <c r="L147" s="521"/>
      <c r="M147" s="521"/>
      <c r="N147" s="521"/>
      <c r="O147" s="521"/>
      <c r="P147" s="521"/>
      <c r="Q147" s="521"/>
      <c r="R147" s="521"/>
    </row>
    <row r="148" spans="3:18" x14ac:dyDescent="0.2">
      <c r="C148" s="521"/>
      <c r="D148" s="521"/>
      <c r="E148" s="522"/>
      <c r="F148" s="521"/>
      <c r="G148" s="522"/>
      <c r="H148" s="521"/>
      <c r="I148" s="522"/>
      <c r="J148" s="521"/>
      <c r="K148" s="521"/>
      <c r="L148" s="521"/>
      <c r="M148" s="521"/>
      <c r="N148" s="521"/>
      <c r="O148" s="521"/>
      <c r="P148" s="521"/>
      <c r="Q148" s="521"/>
      <c r="R148" s="521"/>
    </row>
    <row r="149" spans="3:18" x14ac:dyDescent="0.2">
      <c r="C149" s="521"/>
      <c r="D149" s="521"/>
      <c r="E149" s="522"/>
      <c r="F149" s="521"/>
      <c r="G149" s="522"/>
      <c r="H149" s="521"/>
      <c r="I149" s="522"/>
      <c r="J149" s="521"/>
      <c r="K149" s="521"/>
      <c r="L149" s="521"/>
      <c r="M149" s="521"/>
      <c r="N149" s="521"/>
      <c r="O149" s="521"/>
      <c r="P149" s="521"/>
      <c r="Q149" s="521"/>
      <c r="R149" s="521"/>
    </row>
    <row r="150" spans="3:18" x14ac:dyDescent="0.2">
      <c r="C150" s="521"/>
      <c r="D150" s="521"/>
      <c r="E150" s="522"/>
      <c r="F150" s="521"/>
      <c r="G150" s="522"/>
      <c r="H150" s="521"/>
      <c r="I150" s="522"/>
      <c r="J150" s="521"/>
      <c r="K150" s="521"/>
      <c r="L150" s="521"/>
      <c r="M150" s="521"/>
      <c r="N150" s="521"/>
      <c r="O150" s="521"/>
      <c r="P150" s="521"/>
      <c r="Q150" s="521"/>
      <c r="R150" s="521"/>
    </row>
    <row r="151" spans="3:18" x14ac:dyDescent="0.2">
      <c r="C151" s="521"/>
      <c r="D151" s="521"/>
      <c r="E151" s="522"/>
      <c r="F151" s="521"/>
      <c r="G151" s="522"/>
      <c r="H151" s="521"/>
      <c r="I151" s="522"/>
      <c r="J151" s="521"/>
      <c r="K151" s="521"/>
      <c r="L151" s="521"/>
      <c r="M151" s="521"/>
      <c r="N151" s="521"/>
      <c r="O151" s="521"/>
      <c r="P151" s="521"/>
      <c r="Q151" s="521"/>
      <c r="R151" s="521"/>
    </row>
    <row r="152" spans="3:18" x14ac:dyDescent="0.2">
      <c r="C152" s="521"/>
      <c r="D152" s="521"/>
      <c r="E152" s="522"/>
      <c r="F152" s="521"/>
      <c r="G152" s="522"/>
      <c r="H152" s="521"/>
      <c r="I152" s="522"/>
      <c r="J152" s="521"/>
      <c r="K152" s="521"/>
      <c r="L152" s="521"/>
      <c r="M152" s="521"/>
      <c r="N152" s="521"/>
      <c r="O152" s="521"/>
      <c r="P152" s="521"/>
      <c r="Q152" s="521"/>
      <c r="R152" s="521"/>
    </row>
    <row r="153" spans="3:18" x14ac:dyDescent="0.2">
      <c r="C153" s="521"/>
      <c r="D153" s="521"/>
      <c r="E153" s="522"/>
      <c r="F153" s="521"/>
      <c r="G153" s="522"/>
      <c r="H153" s="521"/>
      <c r="I153" s="522"/>
      <c r="J153" s="521"/>
      <c r="K153" s="521"/>
      <c r="L153" s="521"/>
      <c r="M153" s="521"/>
      <c r="N153" s="521"/>
      <c r="O153" s="521"/>
      <c r="P153" s="521"/>
      <c r="Q153" s="521"/>
      <c r="R153" s="521"/>
    </row>
    <row r="154" spans="3:18" x14ac:dyDescent="0.2">
      <c r="C154" s="521"/>
      <c r="D154" s="521"/>
      <c r="E154" s="522"/>
      <c r="F154" s="521"/>
      <c r="G154" s="522"/>
      <c r="H154" s="521"/>
      <c r="I154" s="522"/>
      <c r="J154" s="521"/>
      <c r="K154" s="521"/>
      <c r="L154" s="521"/>
      <c r="M154" s="521"/>
      <c r="N154" s="521"/>
      <c r="O154" s="521"/>
      <c r="P154" s="521"/>
      <c r="Q154" s="521"/>
      <c r="R154" s="521"/>
    </row>
    <row r="155" spans="3:18" x14ac:dyDescent="0.2">
      <c r="C155" s="521"/>
      <c r="D155" s="521"/>
      <c r="E155" s="522"/>
      <c r="F155" s="521"/>
      <c r="G155" s="522"/>
      <c r="H155" s="521"/>
      <c r="I155" s="522"/>
      <c r="J155" s="521"/>
      <c r="K155" s="521"/>
      <c r="L155" s="521"/>
      <c r="M155" s="521"/>
      <c r="N155" s="521"/>
      <c r="O155" s="521"/>
      <c r="P155" s="521"/>
      <c r="Q155" s="521"/>
      <c r="R155" s="521"/>
    </row>
    <row r="156" spans="3:18" x14ac:dyDescent="0.2">
      <c r="C156" s="521"/>
      <c r="D156" s="521"/>
      <c r="E156" s="522"/>
      <c r="F156" s="521"/>
      <c r="G156" s="522"/>
      <c r="H156" s="521"/>
      <c r="I156" s="522"/>
      <c r="J156" s="521"/>
      <c r="K156" s="521"/>
      <c r="L156" s="521"/>
      <c r="M156" s="521"/>
      <c r="N156" s="521"/>
      <c r="O156" s="521"/>
      <c r="P156" s="521"/>
      <c r="Q156" s="521"/>
      <c r="R156" s="521"/>
    </row>
    <row r="157" spans="3:18" x14ac:dyDescent="0.2">
      <c r="C157" s="521"/>
      <c r="D157" s="521"/>
      <c r="E157" s="522"/>
      <c r="F157" s="521"/>
      <c r="G157" s="522"/>
      <c r="H157" s="521"/>
      <c r="I157" s="522"/>
      <c r="J157" s="521"/>
      <c r="K157" s="521"/>
      <c r="L157" s="521"/>
      <c r="M157" s="521"/>
      <c r="N157" s="521"/>
      <c r="O157" s="521"/>
      <c r="P157" s="521"/>
      <c r="Q157" s="521"/>
      <c r="R157" s="521"/>
    </row>
    <row r="158" spans="3:18" x14ac:dyDescent="0.2">
      <c r="C158" s="521"/>
      <c r="D158" s="521"/>
      <c r="E158" s="522"/>
      <c r="F158" s="521"/>
      <c r="G158" s="522"/>
      <c r="H158" s="521"/>
      <c r="I158" s="522"/>
      <c r="J158" s="521"/>
      <c r="K158" s="521"/>
      <c r="L158" s="521"/>
      <c r="M158" s="521"/>
      <c r="N158" s="521"/>
      <c r="O158" s="521"/>
      <c r="P158" s="521"/>
      <c r="Q158" s="521"/>
      <c r="R158" s="521"/>
    </row>
    <row r="159" spans="3:18" x14ac:dyDescent="0.2">
      <c r="C159" s="521"/>
      <c r="D159" s="521"/>
      <c r="E159" s="522"/>
      <c r="F159" s="521"/>
      <c r="G159" s="522"/>
      <c r="H159" s="521"/>
      <c r="I159" s="522"/>
      <c r="J159" s="521"/>
      <c r="K159" s="521"/>
      <c r="L159" s="521"/>
      <c r="M159" s="521"/>
      <c r="N159" s="521"/>
      <c r="O159" s="521"/>
      <c r="P159" s="521"/>
      <c r="Q159" s="521"/>
      <c r="R159" s="521"/>
    </row>
    <row r="160" spans="3:18" x14ac:dyDescent="0.2">
      <c r="C160" s="521"/>
      <c r="D160" s="521"/>
      <c r="E160" s="522"/>
      <c r="F160" s="521"/>
      <c r="G160" s="522"/>
      <c r="H160" s="521"/>
      <c r="I160" s="522"/>
      <c r="J160" s="521"/>
      <c r="K160" s="521"/>
      <c r="L160" s="521"/>
      <c r="M160" s="521"/>
      <c r="N160" s="521"/>
      <c r="O160" s="521"/>
      <c r="P160" s="521"/>
      <c r="Q160" s="521"/>
      <c r="R160" s="521"/>
    </row>
    <row r="161" spans="3:18" x14ac:dyDescent="0.2">
      <c r="C161" s="521"/>
      <c r="D161" s="521"/>
      <c r="E161" s="522"/>
      <c r="F161" s="521"/>
      <c r="G161" s="522"/>
      <c r="H161" s="521"/>
      <c r="I161" s="522"/>
      <c r="J161" s="521"/>
      <c r="K161" s="521"/>
      <c r="L161" s="521"/>
      <c r="M161" s="521"/>
      <c r="N161" s="521"/>
      <c r="O161" s="521"/>
      <c r="P161" s="521"/>
      <c r="Q161" s="521"/>
      <c r="R161" s="521"/>
    </row>
    <row r="162" spans="3:18" x14ac:dyDescent="0.2">
      <c r="C162" s="521"/>
      <c r="D162" s="521"/>
      <c r="E162" s="522"/>
      <c r="F162" s="521"/>
      <c r="G162" s="522"/>
      <c r="H162" s="521"/>
      <c r="I162" s="522"/>
      <c r="J162" s="521"/>
      <c r="K162" s="521"/>
      <c r="L162" s="521"/>
      <c r="M162" s="521"/>
      <c r="N162" s="521"/>
      <c r="O162" s="521"/>
      <c r="P162" s="521"/>
      <c r="Q162" s="521"/>
      <c r="R162" s="521"/>
    </row>
    <row r="163" spans="3:18" x14ac:dyDescent="0.2">
      <c r="C163" s="521"/>
      <c r="D163" s="521"/>
      <c r="E163" s="522"/>
      <c r="F163" s="521"/>
      <c r="G163" s="522"/>
      <c r="H163" s="521"/>
      <c r="I163" s="522"/>
      <c r="J163" s="521"/>
      <c r="K163" s="521"/>
      <c r="L163" s="521"/>
      <c r="M163" s="521"/>
      <c r="N163" s="521"/>
      <c r="O163" s="521"/>
      <c r="P163" s="521"/>
      <c r="Q163" s="521"/>
      <c r="R163" s="521"/>
    </row>
    <row r="164" spans="3:18" x14ac:dyDescent="0.2">
      <c r="C164" s="521"/>
      <c r="D164" s="521"/>
      <c r="E164" s="522"/>
      <c r="F164" s="521"/>
      <c r="G164" s="522"/>
      <c r="H164" s="521"/>
      <c r="I164" s="522"/>
      <c r="J164" s="521"/>
      <c r="K164" s="521"/>
      <c r="L164" s="521"/>
      <c r="M164" s="521"/>
      <c r="N164" s="521"/>
      <c r="O164" s="521"/>
      <c r="P164" s="521"/>
      <c r="Q164" s="521"/>
      <c r="R164" s="521"/>
    </row>
    <row r="165" spans="3:18" x14ac:dyDescent="0.2">
      <c r="C165" s="521"/>
      <c r="D165" s="521"/>
      <c r="E165" s="522"/>
      <c r="F165" s="521"/>
      <c r="G165" s="522"/>
      <c r="H165" s="521"/>
      <c r="I165" s="522"/>
      <c r="J165" s="521"/>
      <c r="K165" s="521"/>
      <c r="L165" s="521"/>
      <c r="M165" s="521"/>
      <c r="N165" s="521"/>
      <c r="O165" s="521"/>
      <c r="P165" s="521"/>
      <c r="Q165" s="521"/>
      <c r="R165" s="521"/>
    </row>
    <row r="166" spans="3:18" x14ac:dyDescent="0.2">
      <c r="C166" s="521"/>
      <c r="D166" s="521"/>
      <c r="E166" s="522"/>
      <c r="F166" s="521"/>
      <c r="G166" s="522"/>
      <c r="H166" s="521"/>
      <c r="I166" s="522"/>
      <c r="J166" s="521"/>
      <c r="K166" s="521"/>
      <c r="L166" s="521"/>
      <c r="M166" s="521"/>
      <c r="N166" s="521"/>
      <c r="O166" s="521"/>
      <c r="P166" s="521"/>
      <c r="Q166" s="521"/>
      <c r="R166" s="521"/>
    </row>
    <row r="167" spans="3:18" x14ac:dyDescent="0.2">
      <c r="C167" s="521"/>
      <c r="D167" s="521"/>
      <c r="E167" s="522"/>
      <c r="F167" s="521"/>
      <c r="G167" s="522"/>
      <c r="H167" s="521"/>
      <c r="I167" s="522"/>
      <c r="J167" s="521"/>
      <c r="K167" s="521"/>
      <c r="L167" s="521"/>
      <c r="M167" s="521"/>
      <c r="N167" s="521"/>
      <c r="O167" s="521"/>
      <c r="P167" s="521"/>
      <c r="Q167" s="521"/>
      <c r="R167" s="521"/>
    </row>
  </sheetData>
  <sheetProtection password="8D9A" sheet="1" objects="1" scenarios="1"/>
  <mergeCells count="2">
    <mergeCell ref="A3:A4"/>
    <mergeCell ref="A28:B29"/>
  </mergeCells>
  <phoneticPr fontId="36" type="noConversion"/>
  <pageMargins left="0.51181102362204722" right="0.74803149606299213" top="0.31496062992125984" bottom="0.19685039370078741" header="0.15748031496062992" footer="0.15748031496062992"/>
  <pageSetup paperSize="8" scale="96" orientation="landscape" r:id="rId1"/>
  <headerFooter alignWithMargins="0">
    <oddHeader>&amp;C&amp;F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159"/>
  <sheetViews>
    <sheetView zoomScale="80" zoomScaleNormal="80" zoomScaleSheetLayoutView="85" workbookViewId="0">
      <pane xSplit="1" ySplit="8" topLeftCell="B9" activePane="bottomRight" state="frozen"/>
      <selection activeCell="G82" sqref="G82"/>
      <selection pane="topRight" activeCell="G82" sqref="G82"/>
      <selection pane="bottomLeft" activeCell="G82" sqref="G82"/>
      <selection pane="bottomRight" activeCell="B9" sqref="B9"/>
    </sheetView>
  </sheetViews>
  <sheetFormatPr defaultRowHeight="12.75" x14ac:dyDescent="0.2"/>
  <cols>
    <col min="1" max="1" width="36.7109375" style="192" customWidth="1"/>
    <col min="2" max="2" width="5.7109375" style="192" customWidth="1"/>
    <col min="3" max="7" width="2.140625" style="192" customWidth="1"/>
    <col min="8" max="8" width="3.42578125" style="192" customWidth="1"/>
    <col min="9" max="9" width="9.7109375" style="192" customWidth="1"/>
    <col min="10" max="10" width="12.42578125" style="192" customWidth="1"/>
    <col min="11" max="11" width="9.5703125" style="192" customWidth="1"/>
    <col min="12" max="12" width="2.140625" style="192" customWidth="1"/>
    <col min="13" max="13" width="10.140625" style="192" customWidth="1"/>
    <col min="14" max="14" width="12.140625" style="192" customWidth="1"/>
    <col min="15" max="15" width="10.7109375" style="192" customWidth="1"/>
    <col min="16" max="16" width="1.85546875" style="192" customWidth="1"/>
    <col min="17" max="19" width="12.5703125" style="192" customWidth="1"/>
    <col min="20" max="20" width="1.5703125" style="192" customWidth="1"/>
    <col min="21" max="21" width="9.28515625" style="192" customWidth="1"/>
    <col min="22" max="23" width="12.5703125" style="192" customWidth="1"/>
    <col min="24" max="16384" width="9.140625" style="192"/>
  </cols>
  <sheetData>
    <row r="1" spans="1:23" x14ac:dyDescent="0.2">
      <c r="A1" s="12" t="s">
        <v>407</v>
      </c>
      <c r="B1" s="12"/>
      <c r="N1" s="517"/>
      <c r="O1" s="23"/>
      <c r="P1" s="517"/>
    </row>
    <row r="2" spans="1:23" ht="26.25" customHeight="1" x14ac:dyDescent="0.3">
      <c r="A2" s="519" t="s">
        <v>408</v>
      </c>
      <c r="B2" s="519"/>
      <c r="N2" s="517"/>
      <c r="O2" s="729" t="s">
        <v>70</v>
      </c>
      <c r="P2" s="729"/>
      <c r="Q2" s="729"/>
      <c r="R2" s="729"/>
    </row>
    <row r="3" spans="1:23" ht="18.75" x14ac:dyDescent="0.3">
      <c r="A3" s="519" t="s">
        <v>369</v>
      </c>
      <c r="B3" s="519"/>
      <c r="O3" s="707" t="s">
        <v>350</v>
      </c>
      <c r="P3" s="707"/>
      <c r="Q3" s="707"/>
      <c r="R3" s="707"/>
    </row>
    <row r="5" spans="1:23" ht="25.5" x14ac:dyDescent="0.2">
      <c r="B5" s="590" t="s">
        <v>315</v>
      </c>
      <c r="C5" s="730" t="s">
        <v>346</v>
      </c>
      <c r="D5" s="731"/>
      <c r="E5" s="731"/>
      <c r="F5" s="731"/>
      <c r="G5" s="732"/>
      <c r="H5" s="553"/>
      <c r="I5" s="733" t="s">
        <v>359</v>
      </c>
      <c r="J5" s="734"/>
      <c r="K5" s="735"/>
      <c r="L5" s="554"/>
      <c r="M5" s="733" t="s">
        <v>361</v>
      </c>
      <c r="N5" s="734"/>
      <c r="O5" s="735"/>
      <c r="P5" s="26"/>
      <c r="Q5" s="726" t="s">
        <v>418</v>
      </c>
      <c r="R5" s="727"/>
      <c r="S5" s="728"/>
      <c r="T5" s="556"/>
      <c r="U5" s="726" t="s">
        <v>419</v>
      </c>
      <c r="V5" s="727"/>
      <c r="W5" s="728"/>
    </row>
    <row r="6" spans="1:23" ht="87.75" customHeight="1" x14ac:dyDescent="0.2">
      <c r="A6" s="694" t="s">
        <v>468</v>
      </c>
      <c r="B6" s="591" t="s">
        <v>100</v>
      </c>
      <c r="C6" s="562" t="s">
        <v>469</v>
      </c>
      <c r="D6" s="557" t="s">
        <v>470</v>
      </c>
      <c r="E6" s="557" t="s">
        <v>471</v>
      </c>
      <c r="F6" s="557" t="s">
        <v>365</v>
      </c>
      <c r="G6" s="558" t="s">
        <v>69</v>
      </c>
      <c r="H6" s="603"/>
      <c r="I6" s="562" t="s">
        <v>469</v>
      </c>
      <c r="J6" s="563" t="s">
        <v>414</v>
      </c>
      <c r="K6" s="558" t="s">
        <v>68</v>
      </c>
      <c r="L6" s="603"/>
      <c r="M6" s="562" t="s">
        <v>469</v>
      </c>
      <c r="N6" s="563" t="s">
        <v>414</v>
      </c>
      <c r="O6" s="558" t="s">
        <v>68</v>
      </c>
      <c r="P6" s="603"/>
      <c r="Q6" s="562" t="s">
        <v>469</v>
      </c>
      <c r="R6" s="563" t="s">
        <v>414</v>
      </c>
      <c r="S6" s="567" t="s">
        <v>472</v>
      </c>
      <c r="T6" s="556"/>
      <c r="U6" s="562" t="s">
        <v>469</v>
      </c>
      <c r="V6" s="563" t="s">
        <v>414</v>
      </c>
      <c r="W6" s="567" t="s">
        <v>473</v>
      </c>
    </row>
    <row r="7" spans="1:23" ht="21" customHeight="1" x14ac:dyDescent="0.2">
      <c r="A7" s="695"/>
      <c r="B7" s="592" t="s">
        <v>315</v>
      </c>
      <c r="C7" s="564" t="s">
        <v>346</v>
      </c>
      <c r="D7" s="233" t="s">
        <v>346</v>
      </c>
      <c r="E7" s="233" t="s">
        <v>346</v>
      </c>
      <c r="F7" s="233" t="s">
        <v>346</v>
      </c>
      <c r="G7" s="559" t="s">
        <v>346</v>
      </c>
      <c r="H7" s="603"/>
      <c r="I7" s="564" t="s">
        <v>359</v>
      </c>
      <c r="J7" s="555" t="s">
        <v>359</v>
      </c>
      <c r="K7" s="559" t="s">
        <v>359</v>
      </c>
      <c r="L7" s="603"/>
      <c r="M7" s="564" t="s">
        <v>361</v>
      </c>
      <c r="N7" s="555" t="s">
        <v>361</v>
      </c>
      <c r="O7" s="559" t="s">
        <v>361</v>
      </c>
      <c r="P7" s="603"/>
      <c r="Q7" s="564" t="s">
        <v>418</v>
      </c>
      <c r="R7" s="555" t="s">
        <v>418</v>
      </c>
      <c r="S7" s="568" t="s">
        <v>418</v>
      </c>
      <c r="T7" s="556"/>
      <c r="U7" s="564" t="s">
        <v>419</v>
      </c>
      <c r="V7" s="555" t="s">
        <v>419</v>
      </c>
      <c r="W7" s="568" t="s">
        <v>419</v>
      </c>
    </row>
    <row r="8" spans="1:23" ht="13.5" customHeight="1" x14ac:dyDescent="0.2">
      <c r="A8" s="696"/>
      <c r="B8" s="593" t="s">
        <v>73</v>
      </c>
      <c r="C8" s="565" t="s">
        <v>73</v>
      </c>
      <c r="D8" s="560" t="s">
        <v>73</v>
      </c>
      <c r="E8" s="560" t="s">
        <v>73</v>
      </c>
      <c r="F8" s="560" t="s">
        <v>73</v>
      </c>
      <c r="G8" s="561" t="s">
        <v>73</v>
      </c>
      <c r="H8" s="603"/>
      <c r="I8" s="565" t="s">
        <v>73</v>
      </c>
      <c r="J8" s="566" t="s">
        <v>73</v>
      </c>
      <c r="K8" s="561" t="s">
        <v>73</v>
      </c>
      <c r="L8" s="603"/>
      <c r="M8" s="565" t="s">
        <v>73</v>
      </c>
      <c r="N8" s="566" t="s">
        <v>73</v>
      </c>
      <c r="O8" s="561" t="s">
        <v>73</v>
      </c>
      <c r="P8" s="603"/>
      <c r="Q8" s="565" t="s">
        <v>73</v>
      </c>
      <c r="R8" s="566" t="s">
        <v>73</v>
      </c>
      <c r="S8" s="569" t="s">
        <v>73</v>
      </c>
      <c r="T8" s="556"/>
      <c r="U8" s="565" t="s">
        <v>73</v>
      </c>
      <c r="V8" s="566" t="s">
        <v>73</v>
      </c>
      <c r="W8" s="569" t="s">
        <v>73</v>
      </c>
    </row>
    <row r="9" spans="1:23" x14ac:dyDescent="0.2">
      <c r="A9" s="513">
        <f>'OPDC Capital9a'!A5</f>
        <v>0</v>
      </c>
      <c r="B9" s="594"/>
      <c r="C9" s="534">
        <f>'OPDC Capital9a'!B5</f>
        <v>0</v>
      </c>
      <c r="D9" s="523">
        <f>'OPDC Capital9a'!C5</f>
        <v>0</v>
      </c>
      <c r="E9" s="523">
        <f>'OPDC Capital9a'!D5</f>
        <v>0</v>
      </c>
      <c r="F9" s="570">
        <f>D9-C9</f>
        <v>0</v>
      </c>
      <c r="G9" s="571">
        <f>E9-C9</f>
        <v>0</v>
      </c>
      <c r="H9" s="604"/>
      <c r="I9" s="575">
        <f>'OPDC Capital9a'!E5</f>
        <v>0</v>
      </c>
      <c r="J9" s="576">
        <f>'OPDC Capital9a'!F5</f>
        <v>0</v>
      </c>
      <c r="K9" s="571">
        <f t="shared" ref="K9:K19" si="0">J9-I9</f>
        <v>0</v>
      </c>
      <c r="L9" s="604"/>
      <c r="M9" s="534">
        <f>'OPDC Capital9a'!G5</f>
        <v>0</v>
      </c>
      <c r="N9" s="576">
        <f>'OPDC Capital9a'!H5</f>
        <v>0</v>
      </c>
      <c r="O9" s="535">
        <f t="shared" ref="O9:O19" si="1">N9-M9</f>
        <v>0</v>
      </c>
      <c r="P9" s="604"/>
      <c r="Q9" s="534">
        <f>'OPDC Capital9a'!I5</f>
        <v>0</v>
      </c>
      <c r="R9" s="576">
        <f>'OPDC Capital9a'!J5</f>
        <v>0</v>
      </c>
      <c r="S9" s="579">
        <f t="shared" ref="S9:S19" si="2">R9-N9</f>
        <v>0</v>
      </c>
      <c r="T9" s="556"/>
      <c r="U9" s="534">
        <f>'OPDC Capital9a'!K5</f>
        <v>0</v>
      </c>
      <c r="V9" s="576">
        <f>'OPDC Capital9a'!L5</f>
        <v>0</v>
      </c>
      <c r="W9" s="579">
        <f t="shared" ref="W9:W19" si="3">V9-R9</f>
        <v>0</v>
      </c>
    </row>
    <row r="10" spans="1:23" x14ac:dyDescent="0.2">
      <c r="A10" s="397"/>
      <c r="B10" s="595"/>
      <c r="C10" s="536">
        <f>'OPDC Capital9a'!B6</f>
        <v>0</v>
      </c>
      <c r="D10" s="234">
        <f>'OPDC Capital9a'!C6</f>
        <v>0</v>
      </c>
      <c r="E10" s="234">
        <f>'OPDC Capital9a'!D6</f>
        <v>0</v>
      </c>
      <c r="F10" s="258">
        <f t="shared" ref="F10:F19" si="4">D10-C10</f>
        <v>0</v>
      </c>
      <c r="G10" s="572">
        <f t="shared" ref="G10:G19" si="5">E10-C10</f>
        <v>0</v>
      </c>
      <c r="H10" s="604"/>
      <c r="I10" s="456">
        <f>'OPDC Capital9a'!E6</f>
        <v>0</v>
      </c>
      <c r="J10" s="257">
        <f>'OPDC Capital9a'!F6</f>
        <v>0</v>
      </c>
      <c r="K10" s="572">
        <f t="shared" si="0"/>
        <v>0</v>
      </c>
      <c r="L10" s="604"/>
      <c r="M10" s="536">
        <f>'OPDC Capital9a'!G6</f>
        <v>0</v>
      </c>
      <c r="N10" s="257">
        <f>'OPDC Capital9a'!H6</f>
        <v>0</v>
      </c>
      <c r="O10" s="537">
        <f t="shared" si="1"/>
        <v>0</v>
      </c>
      <c r="P10" s="604"/>
      <c r="Q10" s="536">
        <f>'OPDC Capital9a'!I6</f>
        <v>0</v>
      </c>
      <c r="R10" s="257">
        <f>'OPDC Capital9a'!J6</f>
        <v>0</v>
      </c>
      <c r="S10" s="580">
        <f t="shared" si="2"/>
        <v>0</v>
      </c>
      <c r="T10" s="556"/>
      <c r="U10" s="536">
        <f>'OPDC Capital9a'!K6</f>
        <v>0</v>
      </c>
      <c r="V10" s="257">
        <f>'OPDC Capital9a'!L6</f>
        <v>0</v>
      </c>
      <c r="W10" s="580">
        <f t="shared" si="3"/>
        <v>0</v>
      </c>
    </row>
    <row r="11" spans="1:23" x14ac:dyDescent="0.2">
      <c r="A11" s="397"/>
      <c r="B11" s="595"/>
      <c r="C11" s="536">
        <f>'OPDC Capital9a'!B7</f>
        <v>0</v>
      </c>
      <c r="D11" s="234">
        <f>'OPDC Capital9a'!C7</f>
        <v>0</v>
      </c>
      <c r="E11" s="234">
        <f>'OPDC Capital9a'!D7</f>
        <v>0</v>
      </c>
      <c r="F11" s="258">
        <f t="shared" si="4"/>
        <v>0</v>
      </c>
      <c r="G11" s="572">
        <f t="shared" si="5"/>
        <v>0</v>
      </c>
      <c r="H11" s="604"/>
      <c r="I11" s="456">
        <f>'OPDC Capital9a'!E7</f>
        <v>0</v>
      </c>
      <c r="J11" s="257">
        <f>'OPDC Capital9a'!F7</f>
        <v>0</v>
      </c>
      <c r="K11" s="572">
        <f t="shared" si="0"/>
        <v>0</v>
      </c>
      <c r="L11" s="604"/>
      <c r="M11" s="536">
        <f>'OPDC Capital9a'!G7</f>
        <v>0</v>
      </c>
      <c r="N11" s="257">
        <f>'OPDC Capital9a'!H7</f>
        <v>0</v>
      </c>
      <c r="O11" s="537">
        <f t="shared" si="1"/>
        <v>0</v>
      </c>
      <c r="P11" s="604"/>
      <c r="Q11" s="536">
        <f>'OPDC Capital9a'!I7</f>
        <v>0</v>
      </c>
      <c r="R11" s="257">
        <f>'OPDC Capital9a'!J7</f>
        <v>0</v>
      </c>
      <c r="S11" s="580">
        <f t="shared" si="2"/>
        <v>0</v>
      </c>
      <c r="T11" s="556"/>
      <c r="U11" s="536">
        <f>'OPDC Capital9a'!K7</f>
        <v>0</v>
      </c>
      <c r="V11" s="257">
        <f>'OPDC Capital9a'!L7</f>
        <v>0</v>
      </c>
      <c r="W11" s="580">
        <f t="shared" si="3"/>
        <v>0</v>
      </c>
    </row>
    <row r="12" spans="1:23" x14ac:dyDescent="0.2">
      <c r="A12" s="397"/>
      <c r="B12" s="595"/>
      <c r="C12" s="536">
        <f>'OPDC Capital9a'!B8</f>
        <v>0</v>
      </c>
      <c r="D12" s="234">
        <f>'OPDC Capital9a'!C8</f>
        <v>0</v>
      </c>
      <c r="E12" s="234">
        <f>'OPDC Capital9a'!D8</f>
        <v>0</v>
      </c>
      <c r="F12" s="258">
        <f t="shared" si="4"/>
        <v>0</v>
      </c>
      <c r="G12" s="572">
        <f t="shared" si="5"/>
        <v>0</v>
      </c>
      <c r="H12" s="604"/>
      <c r="I12" s="456">
        <f>'OPDC Capital9a'!E8</f>
        <v>0</v>
      </c>
      <c r="J12" s="257">
        <f>'OPDC Capital9a'!F8</f>
        <v>0</v>
      </c>
      <c r="K12" s="572">
        <f t="shared" si="0"/>
        <v>0</v>
      </c>
      <c r="L12" s="604"/>
      <c r="M12" s="536">
        <f>'OPDC Capital9a'!G8</f>
        <v>0</v>
      </c>
      <c r="N12" s="257">
        <f>'OPDC Capital9a'!H8</f>
        <v>0</v>
      </c>
      <c r="O12" s="537">
        <f t="shared" si="1"/>
        <v>0</v>
      </c>
      <c r="P12" s="604"/>
      <c r="Q12" s="536">
        <f>'OPDC Capital9a'!I8</f>
        <v>0</v>
      </c>
      <c r="R12" s="257">
        <f>'OPDC Capital9a'!J8</f>
        <v>0</v>
      </c>
      <c r="S12" s="580">
        <f t="shared" si="2"/>
        <v>0</v>
      </c>
      <c r="T12" s="556"/>
      <c r="U12" s="536">
        <f>'OPDC Capital9a'!K8</f>
        <v>0</v>
      </c>
      <c r="V12" s="257">
        <f>'OPDC Capital9a'!L8</f>
        <v>0</v>
      </c>
      <c r="W12" s="580">
        <f t="shared" si="3"/>
        <v>0</v>
      </c>
    </row>
    <row r="13" spans="1:23" x14ac:dyDescent="0.2">
      <c r="A13" s="397"/>
      <c r="B13" s="595"/>
      <c r="C13" s="536">
        <f>'OPDC Capital9a'!B9</f>
        <v>0</v>
      </c>
      <c r="D13" s="234">
        <f>'OPDC Capital9a'!C9</f>
        <v>0</v>
      </c>
      <c r="E13" s="234">
        <f>'OPDC Capital9a'!D9</f>
        <v>0</v>
      </c>
      <c r="F13" s="258">
        <f t="shared" si="4"/>
        <v>0</v>
      </c>
      <c r="G13" s="572">
        <f t="shared" si="5"/>
        <v>0</v>
      </c>
      <c r="H13" s="604"/>
      <c r="I13" s="456">
        <f>'OPDC Capital9a'!E9</f>
        <v>0</v>
      </c>
      <c r="J13" s="257">
        <f>'OPDC Capital9a'!F9</f>
        <v>0</v>
      </c>
      <c r="K13" s="572">
        <f t="shared" si="0"/>
        <v>0</v>
      </c>
      <c r="L13" s="604"/>
      <c r="M13" s="536">
        <f>'OPDC Capital9a'!G9</f>
        <v>0</v>
      </c>
      <c r="N13" s="257">
        <f>'OPDC Capital9a'!H9</f>
        <v>0</v>
      </c>
      <c r="O13" s="537">
        <f t="shared" si="1"/>
        <v>0</v>
      </c>
      <c r="P13" s="604"/>
      <c r="Q13" s="536">
        <f>'OPDC Capital9a'!I9</f>
        <v>0</v>
      </c>
      <c r="R13" s="257">
        <f>'OPDC Capital9a'!J9</f>
        <v>0</v>
      </c>
      <c r="S13" s="580">
        <f t="shared" si="2"/>
        <v>0</v>
      </c>
      <c r="T13" s="556"/>
      <c r="U13" s="536">
        <f>'OPDC Capital9a'!K9</f>
        <v>0</v>
      </c>
      <c r="V13" s="257">
        <f>'OPDC Capital9a'!L9</f>
        <v>0</v>
      </c>
      <c r="W13" s="580">
        <f t="shared" si="3"/>
        <v>0</v>
      </c>
    </row>
    <row r="14" spans="1:23" x14ac:dyDescent="0.2">
      <c r="A14" s="397"/>
      <c r="B14" s="595"/>
      <c r="C14" s="536">
        <f>'OPDC Capital9a'!B10</f>
        <v>0</v>
      </c>
      <c r="D14" s="234">
        <f>'OPDC Capital9a'!C10</f>
        <v>0</v>
      </c>
      <c r="E14" s="234">
        <f>'OPDC Capital9a'!D10</f>
        <v>0</v>
      </c>
      <c r="F14" s="258">
        <f t="shared" si="4"/>
        <v>0</v>
      </c>
      <c r="G14" s="572">
        <f t="shared" si="5"/>
        <v>0</v>
      </c>
      <c r="H14" s="604"/>
      <c r="I14" s="456">
        <f>'OPDC Capital9a'!E10</f>
        <v>0</v>
      </c>
      <c r="J14" s="257">
        <f>'OPDC Capital9a'!F10</f>
        <v>0</v>
      </c>
      <c r="K14" s="572">
        <f t="shared" si="0"/>
        <v>0</v>
      </c>
      <c r="L14" s="604"/>
      <c r="M14" s="536">
        <f>'OPDC Capital9a'!G10</f>
        <v>0</v>
      </c>
      <c r="N14" s="257">
        <f>'OPDC Capital9a'!H10</f>
        <v>0</v>
      </c>
      <c r="O14" s="537">
        <f t="shared" si="1"/>
        <v>0</v>
      </c>
      <c r="P14" s="604"/>
      <c r="Q14" s="536">
        <f>'OPDC Capital9a'!I10</f>
        <v>0</v>
      </c>
      <c r="R14" s="257">
        <f>'OPDC Capital9a'!J10</f>
        <v>0</v>
      </c>
      <c r="S14" s="580">
        <f t="shared" si="2"/>
        <v>0</v>
      </c>
      <c r="T14" s="556"/>
      <c r="U14" s="536">
        <f>'OPDC Capital9a'!K10</f>
        <v>0</v>
      </c>
      <c r="V14" s="257">
        <f>'OPDC Capital9a'!L10</f>
        <v>0</v>
      </c>
      <c r="W14" s="580">
        <f t="shared" si="3"/>
        <v>0</v>
      </c>
    </row>
    <row r="15" spans="1:23" x14ac:dyDescent="0.2">
      <c r="A15" s="397"/>
      <c r="B15" s="595"/>
      <c r="C15" s="536">
        <f>'OPDC Capital9a'!B11</f>
        <v>0</v>
      </c>
      <c r="D15" s="234">
        <f>'OPDC Capital9a'!C11</f>
        <v>0</v>
      </c>
      <c r="E15" s="234">
        <f>'OPDC Capital9a'!D11</f>
        <v>0</v>
      </c>
      <c r="F15" s="258">
        <f t="shared" si="4"/>
        <v>0</v>
      </c>
      <c r="G15" s="572">
        <f t="shared" si="5"/>
        <v>0</v>
      </c>
      <c r="H15" s="604"/>
      <c r="I15" s="456">
        <f>'OPDC Capital9a'!E11</f>
        <v>0</v>
      </c>
      <c r="J15" s="257">
        <f>'OPDC Capital9a'!F11</f>
        <v>0</v>
      </c>
      <c r="K15" s="572">
        <f t="shared" si="0"/>
        <v>0</v>
      </c>
      <c r="L15" s="604"/>
      <c r="M15" s="536">
        <f>'OPDC Capital9a'!G11</f>
        <v>0</v>
      </c>
      <c r="N15" s="257">
        <f>'OPDC Capital9a'!H11</f>
        <v>0</v>
      </c>
      <c r="O15" s="537">
        <f t="shared" si="1"/>
        <v>0</v>
      </c>
      <c r="P15" s="604"/>
      <c r="Q15" s="536">
        <f>'OPDC Capital9a'!I11</f>
        <v>0</v>
      </c>
      <c r="R15" s="257">
        <f>'OPDC Capital9a'!J11</f>
        <v>0</v>
      </c>
      <c r="S15" s="580">
        <f t="shared" si="2"/>
        <v>0</v>
      </c>
      <c r="T15" s="556"/>
      <c r="U15" s="536">
        <f>'OPDC Capital9a'!K11</f>
        <v>0</v>
      </c>
      <c r="V15" s="257">
        <f>'OPDC Capital9a'!L11</f>
        <v>0</v>
      </c>
      <c r="W15" s="580">
        <f t="shared" si="3"/>
        <v>0</v>
      </c>
    </row>
    <row r="16" spans="1:23" x14ac:dyDescent="0.2">
      <c r="A16" s="397"/>
      <c r="B16" s="595"/>
      <c r="C16" s="536">
        <f>'OPDC Capital9a'!B12</f>
        <v>0</v>
      </c>
      <c r="D16" s="234">
        <f>'OPDC Capital9a'!C12</f>
        <v>0</v>
      </c>
      <c r="E16" s="234">
        <f>'OPDC Capital9a'!D12</f>
        <v>0</v>
      </c>
      <c r="F16" s="258">
        <f t="shared" si="4"/>
        <v>0</v>
      </c>
      <c r="G16" s="572">
        <f t="shared" si="5"/>
        <v>0</v>
      </c>
      <c r="H16" s="604"/>
      <c r="I16" s="456">
        <f>'OPDC Capital9a'!E12</f>
        <v>0</v>
      </c>
      <c r="J16" s="257">
        <f>'OPDC Capital9a'!F12</f>
        <v>0</v>
      </c>
      <c r="K16" s="572">
        <f t="shared" si="0"/>
        <v>0</v>
      </c>
      <c r="L16" s="604"/>
      <c r="M16" s="536">
        <f>'OPDC Capital9a'!G12</f>
        <v>0</v>
      </c>
      <c r="N16" s="257">
        <f>'OPDC Capital9a'!H12</f>
        <v>0</v>
      </c>
      <c r="O16" s="537">
        <f t="shared" si="1"/>
        <v>0</v>
      </c>
      <c r="P16" s="604"/>
      <c r="Q16" s="536">
        <f>'OPDC Capital9a'!I12</f>
        <v>0</v>
      </c>
      <c r="R16" s="257">
        <f>'OPDC Capital9a'!J12</f>
        <v>0</v>
      </c>
      <c r="S16" s="580">
        <f t="shared" si="2"/>
        <v>0</v>
      </c>
      <c r="T16" s="556"/>
      <c r="U16" s="536">
        <f>'OPDC Capital9a'!K12</f>
        <v>0</v>
      </c>
      <c r="V16" s="257">
        <f>'OPDC Capital9a'!L12</f>
        <v>0</v>
      </c>
      <c r="W16" s="580">
        <f t="shared" si="3"/>
        <v>0</v>
      </c>
    </row>
    <row r="17" spans="1:23" x14ac:dyDescent="0.2">
      <c r="A17" s="397"/>
      <c r="B17" s="595"/>
      <c r="C17" s="536">
        <f>'OPDC Capital9a'!B13</f>
        <v>0</v>
      </c>
      <c r="D17" s="234">
        <f>'OPDC Capital9a'!C13</f>
        <v>0</v>
      </c>
      <c r="E17" s="234">
        <f>'OPDC Capital9a'!D13</f>
        <v>0</v>
      </c>
      <c r="F17" s="258">
        <f t="shared" si="4"/>
        <v>0</v>
      </c>
      <c r="G17" s="572">
        <f t="shared" si="5"/>
        <v>0</v>
      </c>
      <c r="H17" s="604"/>
      <c r="I17" s="456">
        <f>'OPDC Capital9a'!E13</f>
        <v>0</v>
      </c>
      <c r="J17" s="257">
        <f>'OPDC Capital9a'!F13</f>
        <v>0</v>
      </c>
      <c r="K17" s="572">
        <f t="shared" si="0"/>
        <v>0</v>
      </c>
      <c r="L17" s="604"/>
      <c r="M17" s="536">
        <f>'OPDC Capital9a'!G13</f>
        <v>0</v>
      </c>
      <c r="N17" s="257">
        <f>'OPDC Capital9a'!H13</f>
        <v>0</v>
      </c>
      <c r="O17" s="537">
        <f t="shared" si="1"/>
        <v>0</v>
      </c>
      <c r="P17" s="604"/>
      <c r="Q17" s="536">
        <f>'OPDC Capital9a'!I13</f>
        <v>0</v>
      </c>
      <c r="R17" s="257">
        <f>'OPDC Capital9a'!J13</f>
        <v>0</v>
      </c>
      <c r="S17" s="580">
        <f t="shared" si="2"/>
        <v>0</v>
      </c>
      <c r="T17" s="556"/>
      <c r="U17" s="536">
        <f>'OPDC Capital9a'!K13</f>
        <v>0</v>
      </c>
      <c r="V17" s="257">
        <f>'OPDC Capital9a'!L13</f>
        <v>0</v>
      </c>
      <c r="W17" s="580">
        <f t="shared" si="3"/>
        <v>0</v>
      </c>
    </row>
    <row r="18" spans="1:23" x14ac:dyDescent="0.2">
      <c r="A18" s="397"/>
      <c r="B18" s="595"/>
      <c r="C18" s="536">
        <f>'OPDC Capital9a'!B14</f>
        <v>0</v>
      </c>
      <c r="D18" s="234">
        <f>'OPDC Capital9a'!C14</f>
        <v>0</v>
      </c>
      <c r="E18" s="234">
        <f>'OPDC Capital9a'!D14</f>
        <v>0</v>
      </c>
      <c r="F18" s="258">
        <f t="shared" si="4"/>
        <v>0</v>
      </c>
      <c r="G18" s="572">
        <f t="shared" si="5"/>
        <v>0</v>
      </c>
      <c r="H18" s="604"/>
      <c r="I18" s="456">
        <f>'OPDC Capital9a'!E14</f>
        <v>0</v>
      </c>
      <c r="J18" s="257">
        <f>'OPDC Capital9a'!F14</f>
        <v>0</v>
      </c>
      <c r="K18" s="572">
        <f t="shared" si="0"/>
        <v>0</v>
      </c>
      <c r="L18" s="604"/>
      <c r="M18" s="536">
        <f>'OPDC Capital9a'!G14</f>
        <v>0</v>
      </c>
      <c r="N18" s="257">
        <f>'OPDC Capital9a'!H14</f>
        <v>0</v>
      </c>
      <c r="O18" s="537">
        <f t="shared" si="1"/>
        <v>0</v>
      </c>
      <c r="P18" s="604"/>
      <c r="Q18" s="536">
        <f>'OPDC Capital9a'!I14</f>
        <v>0</v>
      </c>
      <c r="R18" s="257">
        <f>'OPDC Capital9a'!J14</f>
        <v>0</v>
      </c>
      <c r="S18" s="580">
        <f t="shared" si="2"/>
        <v>0</v>
      </c>
      <c r="T18" s="556"/>
      <c r="U18" s="536">
        <f>'OPDC Capital9a'!K14</f>
        <v>0</v>
      </c>
      <c r="V18" s="257">
        <f>'OPDC Capital9a'!L14</f>
        <v>0</v>
      </c>
      <c r="W18" s="580">
        <f t="shared" si="3"/>
        <v>0</v>
      </c>
    </row>
    <row r="19" spans="1:23" x14ac:dyDescent="0.2">
      <c r="A19" s="422"/>
      <c r="B19" s="596"/>
      <c r="C19" s="538">
        <f>'OPDC Capital9a'!B15</f>
        <v>0</v>
      </c>
      <c r="D19" s="526">
        <f>'OPDC Capital9a'!C15</f>
        <v>0</v>
      </c>
      <c r="E19" s="526">
        <f>'OPDC Capital9a'!D15</f>
        <v>0</v>
      </c>
      <c r="F19" s="573">
        <f t="shared" si="4"/>
        <v>0</v>
      </c>
      <c r="G19" s="574">
        <f t="shared" si="5"/>
        <v>0</v>
      </c>
      <c r="H19" s="604"/>
      <c r="I19" s="577">
        <f>'OPDC Capital9a'!E15</f>
        <v>0</v>
      </c>
      <c r="J19" s="578">
        <f>'OPDC Capital9a'!F15</f>
        <v>0</v>
      </c>
      <c r="K19" s="574">
        <f t="shared" si="0"/>
        <v>0</v>
      </c>
      <c r="L19" s="604"/>
      <c r="M19" s="538">
        <f>'OPDC Capital9a'!G15</f>
        <v>0</v>
      </c>
      <c r="N19" s="578">
        <f>'OPDC Capital9a'!H15</f>
        <v>0</v>
      </c>
      <c r="O19" s="539">
        <f t="shared" si="1"/>
        <v>0</v>
      </c>
      <c r="P19" s="604"/>
      <c r="Q19" s="538">
        <f>'OPDC Capital9a'!I15</f>
        <v>0</v>
      </c>
      <c r="R19" s="578">
        <f>'OPDC Capital9a'!J15</f>
        <v>0</v>
      </c>
      <c r="S19" s="581">
        <f t="shared" si="2"/>
        <v>0</v>
      </c>
      <c r="T19" s="556"/>
      <c r="U19" s="538">
        <f>'OPDC Capital9a'!K15</f>
        <v>0</v>
      </c>
      <c r="V19" s="578">
        <f>'OPDC Capital9a'!L15</f>
        <v>0</v>
      </c>
      <c r="W19" s="581">
        <f t="shared" si="3"/>
        <v>0</v>
      </c>
    </row>
    <row r="20" spans="1:23" x14ac:dyDescent="0.2">
      <c r="A20" s="587" t="s">
        <v>108</v>
      </c>
      <c r="B20" s="597">
        <f t="shared" ref="B20:W20" si="6">SUM(B9:B19)</f>
        <v>0</v>
      </c>
      <c r="C20" s="462">
        <f t="shared" si="6"/>
        <v>0</v>
      </c>
      <c r="D20" s="249">
        <f t="shared" si="6"/>
        <v>0</v>
      </c>
      <c r="E20" s="249">
        <f t="shared" si="6"/>
        <v>0</v>
      </c>
      <c r="F20" s="249">
        <f t="shared" si="6"/>
        <v>0</v>
      </c>
      <c r="G20" s="380">
        <f t="shared" si="6"/>
        <v>0</v>
      </c>
      <c r="H20" s="604"/>
      <c r="I20" s="462">
        <f t="shared" si="6"/>
        <v>0</v>
      </c>
      <c r="J20" s="311">
        <f t="shared" si="6"/>
        <v>0</v>
      </c>
      <c r="K20" s="380">
        <f t="shared" si="6"/>
        <v>0</v>
      </c>
      <c r="L20" s="604"/>
      <c r="M20" s="462">
        <f t="shared" si="6"/>
        <v>0</v>
      </c>
      <c r="N20" s="311">
        <f t="shared" si="6"/>
        <v>0</v>
      </c>
      <c r="O20" s="380">
        <f t="shared" si="6"/>
        <v>0</v>
      </c>
      <c r="P20" s="604"/>
      <c r="Q20" s="462">
        <f t="shared" si="6"/>
        <v>0</v>
      </c>
      <c r="R20" s="311">
        <f t="shared" si="6"/>
        <v>0</v>
      </c>
      <c r="S20" s="333">
        <f t="shared" si="6"/>
        <v>0</v>
      </c>
      <c r="T20" s="556"/>
      <c r="U20" s="462">
        <f t="shared" si="6"/>
        <v>0</v>
      </c>
      <c r="V20" s="311">
        <f t="shared" si="6"/>
        <v>0</v>
      </c>
      <c r="W20" s="333">
        <f t="shared" si="6"/>
        <v>0</v>
      </c>
    </row>
    <row r="21" spans="1:23" x14ac:dyDescent="0.2">
      <c r="A21" s="588" t="s">
        <v>109</v>
      </c>
      <c r="B21" s="598"/>
      <c r="C21" s="534"/>
      <c r="D21" s="523"/>
      <c r="E21" s="523"/>
      <c r="F21" s="570"/>
      <c r="G21" s="571"/>
      <c r="H21" s="604"/>
      <c r="I21" s="575"/>
      <c r="J21" s="576"/>
      <c r="K21" s="571"/>
      <c r="L21" s="604"/>
      <c r="M21" s="575"/>
      <c r="N21" s="576"/>
      <c r="O21" s="535"/>
      <c r="P21" s="604"/>
      <c r="Q21" s="575"/>
      <c r="R21" s="576"/>
      <c r="S21" s="579"/>
      <c r="T21" s="556"/>
      <c r="U21" s="575"/>
      <c r="V21" s="576"/>
      <c r="W21" s="579"/>
    </row>
    <row r="22" spans="1:23" x14ac:dyDescent="0.2">
      <c r="A22" s="397" t="s">
        <v>360</v>
      </c>
      <c r="B22" s="599"/>
      <c r="C22" s="542">
        <f>'OPDC Capital9a'!B18</f>
        <v>0</v>
      </c>
      <c r="D22" s="530">
        <f>'OPDC Capital9a'!C18</f>
        <v>0</v>
      </c>
      <c r="E22" s="530">
        <f>'OPDC Capital9a'!D18</f>
        <v>0</v>
      </c>
      <c r="F22" s="258">
        <f t="shared" ref="F22:G25" si="7">D22-C22</f>
        <v>0</v>
      </c>
      <c r="G22" s="572">
        <f t="shared" si="7"/>
        <v>0</v>
      </c>
      <c r="H22" s="604"/>
      <c r="I22" s="456">
        <f>'OPDC Capital9a'!E18</f>
        <v>0</v>
      </c>
      <c r="J22" s="585">
        <f>'OPDC Capital9a'!F18</f>
        <v>0</v>
      </c>
      <c r="K22" s="572">
        <f t="shared" ref="K22:K25" si="8">J22-I22</f>
        <v>0</v>
      </c>
      <c r="L22" s="604"/>
      <c r="M22" s="456">
        <f>'OPDC Capital9a'!G18</f>
        <v>0</v>
      </c>
      <c r="N22" s="585">
        <f>'OPDC Capital9a'!H18</f>
        <v>0</v>
      </c>
      <c r="O22" s="537">
        <f t="shared" ref="O22:O25" si="9">N22-M22</f>
        <v>0</v>
      </c>
      <c r="P22" s="604"/>
      <c r="Q22" s="456">
        <f>'OPDC Capital9a'!I18</f>
        <v>0</v>
      </c>
      <c r="R22" s="585">
        <f>'OPDC Capital9a'!J18</f>
        <v>0</v>
      </c>
      <c r="S22" s="580">
        <f t="shared" ref="S22:S25" si="10">R22-N22</f>
        <v>0</v>
      </c>
      <c r="T22" s="556"/>
      <c r="U22" s="456">
        <f>'OPDC Capital9a'!K18</f>
        <v>0</v>
      </c>
      <c r="V22" s="585">
        <f>'OPDC Capital9a'!L18</f>
        <v>0</v>
      </c>
      <c r="W22" s="580">
        <f t="shared" ref="W22:W25" si="11">V22-R22</f>
        <v>0</v>
      </c>
    </row>
    <row r="23" spans="1:23" x14ac:dyDescent="0.2">
      <c r="A23" s="397" t="s">
        <v>464</v>
      </c>
      <c r="B23" s="599"/>
      <c r="C23" s="536">
        <f>'OPDC Capital9a'!B19</f>
        <v>0</v>
      </c>
      <c r="D23" s="530">
        <f>'OPDC Capital9a'!C19</f>
        <v>0</v>
      </c>
      <c r="E23" s="582">
        <f>'OPDC Capital9a'!D19</f>
        <v>0</v>
      </c>
      <c r="F23" s="258">
        <f t="shared" si="7"/>
        <v>0</v>
      </c>
      <c r="G23" s="572">
        <f t="shared" si="7"/>
        <v>0</v>
      </c>
      <c r="H23" s="604"/>
      <c r="I23" s="456">
        <f>'OPDC Capital9a'!E19</f>
        <v>0</v>
      </c>
      <c r="J23" s="585">
        <f>'OPDC Capital9a'!F19</f>
        <v>0</v>
      </c>
      <c r="K23" s="572">
        <f t="shared" si="8"/>
        <v>0</v>
      </c>
      <c r="L23" s="604"/>
      <c r="M23" s="456">
        <f>'OPDC Capital9a'!G19</f>
        <v>0</v>
      </c>
      <c r="N23" s="585">
        <f>'OPDC Capital9a'!H19</f>
        <v>0</v>
      </c>
      <c r="O23" s="537">
        <f t="shared" si="9"/>
        <v>0</v>
      </c>
      <c r="P23" s="604"/>
      <c r="Q23" s="456">
        <f>'OPDC Capital9a'!I19</f>
        <v>0</v>
      </c>
      <c r="R23" s="585">
        <f>'OPDC Capital9a'!J19</f>
        <v>0</v>
      </c>
      <c r="S23" s="580">
        <f t="shared" si="10"/>
        <v>0</v>
      </c>
      <c r="T23" s="556"/>
      <c r="U23" s="456">
        <f>'OPDC Capital9a'!K19</f>
        <v>0</v>
      </c>
      <c r="V23" s="585">
        <f>'OPDC Capital9a'!L19</f>
        <v>0</v>
      </c>
      <c r="W23" s="580">
        <f t="shared" si="11"/>
        <v>0</v>
      </c>
    </row>
    <row r="24" spans="1:23" x14ac:dyDescent="0.2">
      <c r="A24" s="397" t="s">
        <v>465</v>
      </c>
      <c r="B24" s="599"/>
      <c r="C24" s="536">
        <f>'OPDC Capital9a'!B20</f>
        <v>0</v>
      </c>
      <c r="D24" s="530">
        <f>'OPDC Capital9a'!C20</f>
        <v>0</v>
      </c>
      <c r="E24" s="582">
        <f>'OPDC Capital9a'!D20</f>
        <v>0</v>
      </c>
      <c r="F24" s="258">
        <f t="shared" si="7"/>
        <v>0</v>
      </c>
      <c r="G24" s="572">
        <f t="shared" si="7"/>
        <v>0</v>
      </c>
      <c r="H24" s="604"/>
      <c r="I24" s="456">
        <f>'OPDC Capital9a'!E20</f>
        <v>0</v>
      </c>
      <c r="J24" s="585">
        <f>'OPDC Capital9a'!F20</f>
        <v>0</v>
      </c>
      <c r="K24" s="572">
        <f t="shared" si="8"/>
        <v>0</v>
      </c>
      <c r="L24" s="604"/>
      <c r="M24" s="456">
        <f>'OPDC Capital9a'!G20</f>
        <v>0</v>
      </c>
      <c r="N24" s="585">
        <f>'OPDC Capital9a'!H20</f>
        <v>0</v>
      </c>
      <c r="O24" s="537">
        <f t="shared" si="9"/>
        <v>0</v>
      </c>
      <c r="P24" s="604"/>
      <c r="Q24" s="456">
        <f>'OPDC Capital9a'!I20</f>
        <v>0</v>
      </c>
      <c r="R24" s="585">
        <f>'OPDC Capital9a'!J20</f>
        <v>0</v>
      </c>
      <c r="S24" s="580">
        <f t="shared" si="10"/>
        <v>0</v>
      </c>
      <c r="T24" s="556"/>
      <c r="U24" s="456">
        <f>'OPDC Capital9a'!K20</f>
        <v>0</v>
      </c>
      <c r="V24" s="585">
        <f>'OPDC Capital9a'!L20</f>
        <v>0</v>
      </c>
      <c r="W24" s="580">
        <f t="shared" si="11"/>
        <v>0</v>
      </c>
    </row>
    <row r="25" spans="1:23" x14ac:dyDescent="0.2">
      <c r="A25" s="422" t="s">
        <v>466</v>
      </c>
      <c r="B25" s="600"/>
      <c r="C25" s="538">
        <f>'OPDC Capital9a'!B21</f>
        <v>0</v>
      </c>
      <c r="D25" s="583">
        <f>'OPDC Capital9a'!C21</f>
        <v>0</v>
      </c>
      <c r="E25" s="584">
        <f>'OPDC Capital9a'!D21</f>
        <v>0</v>
      </c>
      <c r="F25" s="573">
        <f t="shared" si="7"/>
        <v>0</v>
      </c>
      <c r="G25" s="574">
        <f t="shared" si="7"/>
        <v>0</v>
      </c>
      <c r="H25" s="604"/>
      <c r="I25" s="577">
        <f>'OPDC Capital9a'!E21</f>
        <v>0</v>
      </c>
      <c r="J25" s="586">
        <f>'OPDC Capital9a'!F21</f>
        <v>0</v>
      </c>
      <c r="K25" s="574">
        <f t="shared" si="8"/>
        <v>0</v>
      </c>
      <c r="L25" s="604"/>
      <c r="M25" s="577">
        <f>'OPDC Capital9a'!G21</f>
        <v>0</v>
      </c>
      <c r="N25" s="586">
        <f>'OPDC Capital9a'!H21</f>
        <v>0</v>
      </c>
      <c r="O25" s="539">
        <f t="shared" si="9"/>
        <v>0</v>
      </c>
      <c r="P25" s="604"/>
      <c r="Q25" s="456">
        <f>'OPDC Capital9a'!I21</f>
        <v>0</v>
      </c>
      <c r="R25" s="585">
        <f>'OPDC Capital9a'!J21</f>
        <v>0</v>
      </c>
      <c r="S25" s="580">
        <f t="shared" si="10"/>
        <v>0</v>
      </c>
      <c r="T25" s="556"/>
      <c r="U25" s="577">
        <f>'OPDC Capital9a'!K21</f>
        <v>0</v>
      </c>
      <c r="V25" s="586">
        <f>'OPDC Capital9a'!L21</f>
        <v>0</v>
      </c>
      <c r="W25" s="581">
        <f t="shared" si="11"/>
        <v>0</v>
      </c>
    </row>
    <row r="26" spans="1:23" x14ac:dyDescent="0.2">
      <c r="A26" s="589" t="s">
        <v>107</v>
      </c>
      <c r="B26" s="601">
        <f>SUM(B22:B25)</f>
        <v>0</v>
      </c>
      <c r="C26" s="602">
        <f>SUM(C22:C25)</f>
        <v>0</v>
      </c>
      <c r="D26" s="413">
        <f t="shared" ref="D26:G26" si="12">SUM(D22:D25)</f>
        <v>0</v>
      </c>
      <c r="E26" s="413">
        <f t="shared" si="12"/>
        <v>0</v>
      </c>
      <c r="F26" s="413">
        <f t="shared" si="12"/>
        <v>0</v>
      </c>
      <c r="G26" s="414">
        <f t="shared" si="12"/>
        <v>0</v>
      </c>
      <c r="H26" s="604"/>
      <c r="I26" s="602">
        <f t="shared" ref="I26:K26" si="13">SUM(I22:I25)</f>
        <v>0</v>
      </c>
      <c r="J26" s="410">
        <f t="shared" si="13"/>
        <v>0</v>
      </c>
      <c r="K26" s="414">
        <f t="shared" si="13"/>
        <v>0</v>
      </c>
      <c r="L26" s="604"/>
      <c r="M26" s="602">
        <f t="shared" ref="M26:O26" si="14">SUM(M22:M25)</f>
        <v>0</v>
      </c>
      <c r="N26" s="410">
        <f t="shared" si="14"/>
        <v>0</v>
      </c>
      <c r="O26" s="414">
        <f t="shared" si="14"/>
        <v>0</v>
      </c>
      <c r="P26" s="604"/>
      <c r="Q26" s="462">
        <f t="shared" ref="Q26:S26" si="15">SUM(Q22:Q25)</f>
        <v>0</v>
      </c>
      <c r="R26" s="311">
        <f t="shared" si="15"/>
        <v>0</v>
      </c>
      <c r="S26" s="333">
        <f t="shared" si="15"/>
        <v>0</v>
      </c>
      <c r="T26" s="556"/>
      <c r="U26" s="602">
        <f t="shared" ref="U26:W26" si="16">SUM(U22:U25)</f>
        <v>0</v>
      </c>
      <c r="V26" s="410">
        <f t="shared" si="16"/>
        <v>0</v>
      </c>
      <c r="W26" s="398">
        <f t="shared" si="16"/>
        <v>0</v>
      </c>
    </row>
    <row r="27" spans="1:23" x14ac:dyDescent="0.2">
      <c r="C27" s="521"/>
      <c r="D27" s="521"/>
      <c r="E27" s="521"/>
      <c r="F27" s="521"/>
      <c r="G27" s="521"/>
      <c r="H27" s="521"/>
      <c r="I27" s="521"/>
      <c r="J27" s="521"/>
      <c r="K27" s="521"/>
      <c r="L27" s="521"/>
      <c r="M27" s="521"/>
    </row>
    <row r="28" spans="1:23" x14ac:dyDescent="0.2">
      <c r="C28" s="521"/>
      <c r="D28" s="521"/>
      <c r="E28" s="521"/>
      <c r="F28" s="521"/>
      <c r="G28" s="521"/>
      <c r="H28" s="521"/>
      <c r="I28" s="521"/>
      <c r="J28" s="521"/>
      <c r="K28" s="521"/>
      <c r="L28" s="521"/>
      <c r="M28" s="521"/>
    </row>
    <row r="29" spans="1:23" x14ac:dyDescent="0.2">
      <c r="C29" s="521"/>
      <c r="D29" s="521"/>
      <c r="E29" s="521"/>
      <c r="F29" s="521"/>
      <c r="G29" s="521"/>
      <c r="H29" s="521"/>
      <c r="I29" s="521"/>
      <c r="J29" s="521"/>
      <c r="K29" s="521"/>
      <c r="L29" s="521"/>
      <c r="M29" s="521"/>
    </row>
    <row r="30" spans="1:23" x14ac:dyDescent="0.2">
      <c r="C30" s="521"/>
      <c r="D30" s="521"/>
      <c r="E30" s="521"/>
      <c r="F30" s="521"/>
      <c r="G30" s="521"/>
      <c r="H30" s="521"/>
      <c r="I30" s="521"/>
      <c r="J30" s="521"/>
      <c r="K30" s="521"/>
      <c r="L30" s="521"/>
      <c r="M30" s="521"/>
    </row>
    <row r="31" spans="1:23" x14ac:dyDescent="0.2">
      <c r="C31" s="521"/>
      <c r="D31" s="521"/>
      <c r="E31" s="521"/>
      <c r="F31" s="521"/>
      <c r="G31" s="521"/>
      <c r="H31" s="521"/>
      <c r="I31" s="521"/>
      <c r="J31" s="521"/>
      <c r="K31" s="521"/>
      <c r="L31" s="521"/>
      <c r="M31" s="521"/>
    </row>
    <row r="32" spans="1:23" x14ac:dyDescent="0.2">
      <c r="C32" s="521"/>
      <c r="D32" s="521"/>
      <c r="E32" s="521"/>
      <c r="F32" s="521"/>
      <c r="G32" s="521"/>
      <c r="H32" s="521"/>
      <c r="I32" s="521"/>
      <c r="J32" s="521"/>
      <c r="K32" s="521"/>
      <c r="L32" s="521"/>
      <c r="M32" s="521"/>
    </row>
    <row r="33" spans="3:13" x14ac:dyDescent="0.2">
      <c r="C33" s="521"/>
      <c r="D33" s="521"/>
      <c r="E33" s="521"/>
      <c r="F33" s="521"/>
      <c r="G33" s="521"/>
      <c r="H33" s="521"/>
      <c r="I33" s="521"/>
      <c r="J33" s="521"/>
      <c r="K33" s="521"/>
      <c r="L33" s="521"/>
      <c r="M33" s="521"/>
    </row>
    <row r="34" spans="3:13" x14ac:dyDescent="0.2">
      <c r="C34" s="521"/>
      <c r="D34" s="521"/>
      <c r="E34" s="521"/>
      <c r="F34" s="521"/>
      <c r="G34" s="521"/>
      <c r="H34" s="521"/>
      <c r="I34" s="521"/>
      <c r="J34" s="521"/>
      <c r="K34" s="521"/>
      <c r="L34" s="521"/>
      <c r="M34" s="521"/>
    </row>
    <row r="35" spans="3:13" x14ac:dyDescent="0.2">
      <c r="C35" s="521"/>
      <c r="D35" s="521"/>
      <c r="E35" s="521"/>
      <c r="F35" s="521"/>
      <c r="G35" s="521"/>
      <c r="H35" s="521"/>
      <c r="I35" s="521"/>
      <c r="J35" s="521"/>
      <c r="K35" s="521"/>
      <c r="L35" s="521"/>
      <c r="M35" s="521"/>
    </row>
    <row r="36" spans="3:13" x14ac:dyDescent="0.2">
      <c r="C36" s="521"/>
      <c r="D36" s="521"/>
      <c r="E36" s="521"/>
      <c r="F36" s="521"/>
      <c r="G36" s="521"/>
      <c r="H36" s="521"/>
      <c r="I36" s="521"/>
      <c r="J36" s="521"/>
      <c r="K36" s="521"/>
      <c r="L36" s="521"/>
      <c r="M36" s="521"/>
    </row>
    <row r="37" spans="3:13" x14ac:dyDescent="0.2">
      <c r="C37" s="521"/>
      <c r="D37" s="521"/>
      <c r="E37" s="521"/>
      <c r="F37" s="521"/>
      <c r="G37" s="521"/>
      <c r="H37" s="521"/>
      <c r="I37" s="521"/>
      <c r="J37" s="521"/>
      <c r="K37" s="521"/>
      <c r="L37" s="521"/>
      <c r="M37" s="521"/>
    </row>
    <row r="38" spans="3:13" x14ac:dyDescent="0.2">
      <c r="C38" s="521"/>
      <c r="D38" s="521"/>
      <c r="E38" s="521"/>
      <c r="F38" s="521"/>
      <c r="G38" s="521"/>
      <c r="H38" s="521"/>
      <c r="I38" s="521"/>
      <c r="J38" s="521"/>
      <c r="K38" s="521"/>
      <c r="L38" s="521"/>
      <c r="M38" s="521"/>
    </row>
    <row r="39" spans="3:13" x14ac:dyDescent="0.2">
      <c r="C39" s="521"/>
      <c r="D39" s="521"/>
      <c r="E39" s="521"/>
      <c r="F39" s="521"/>
      <c r="G39" s="521"/>
      <c r="H39" s="521"/>
      <c r="I39" s="521"/>
      <c r="J39" s="521"/>
      <c r="K39" s="521"/>
      <c r="L39" s="521"/>
      <c r="M39" s="521"/>
    </row>
    <row r="40" spans="3:13" x14ac:dyDescent="0.2">
      <c r="C40" s="521"/>
      <c r="D40" s="521"/>
      <c r="E40" s="521"/>
      <c r="F40" s="521"/>
      <c r="G40" s="521"/>
      <c r="H40" s="521"/>
      <c r="I40" s="521"/>
      <c r="J40" s="521"/>
      <c r="K40" s="521"/>
      <c r="L40" s="521"/>
      <c r="M40" s="521"/>
    </row>
    <row r="41" spans="3:13" x14ac:dyDescent="0.2">
      <c r="C41" s="521"/>
      <c r="D41" s="521"/>
      <c r="E41" s="521"/>
      <c r="F41" s="521"/>
      <c r="G41" s="521"/>
      <c r="H41" s="521"/>
      <c r="I41" s="521"/>
      <c r="J41" s="521"/>
      <c r="K41" s="521"/>
      <c r="L41" s="521"/>
      <c r="M41" s="521"/>
    </row>
    <row r="42" spans="3:13" x14ac:dyDescent="0.2">
      <c r="C42" s="521"/>
      <c r="D42" s="521"/>
      <c r="E42" s="521"/>
      <c r="F42" s="521"/>
      <c r="G42" s="521"/>
      <c r="H42" s="521"/>
      <c r="I42" s="521"/>
      <c r="J42" s="521"/>
      <c r="K42" s="521"/>
      <c r="L42" s="521"/>
      <c r="M42" s="521"/>
    </row>
    <row r="43" spans="3:13" x14ac:dyDescent="0.2">
      <c r="C43" s="521"/>
      <c r="D43" s="521"/>
      <c r="E43" s="521"/>
      <c r="F43" s="521"/>
      <c r="G43" s="521"/>
      <c r="H43" s="521"/>
      <c r="I43" s="521"/>
      <c r="J43" s="521"/>
      <c r="K43" s="521"/>
      <c r="L43" s="521"/>
      <c r="M43" s="521"/>
    </row>
    <row r="44" spans="3:13" x14ac:dyDescent="0.2">
      <c r="C44" s="521"/>
      <c r="D44" s="521"/>
      <c r="E44" s="521"/>
      <c r="F44" s="521"/>
      <c r="G44" s="521"/>
      <c r="H44" s="521"/>
      <c r="I44" s="521"/>
      <c r="J44" s="521"/>
      <c r="K44" s="521"/>
      <c r="L44" s="521"/>
      <c r="M44" s="521"/>
    </row>
    <row r="45" spans="3:13" x14ac:dyDescent="0.2">
      <c r="C45" s="521"/>
      <c r="D45" s="521"/>
      <c r="E45" s="521"/>
      <c r="F45" s="521"/>
      <c r="G45" s="521"/>
      <c r="H45" s="521"/>
      <c r="I45" s="521"/>
      <c r="J45" s="521"/>
      <c r="K45" s="521"/>
      <c r="L45" s="521"/>
      <c r="M45" s="521"/>
    </row>
    <row r="46" spans="3:13" x14ac:dyDescent="0.2">
      <c r="C46" s="521"/>
      <c r="D46" s="521"/>
      <c r="E46" s="521"/>
      <c r="F46" s="521"/>
      <c r="G46" s="521"/>
      <c r="H46" s="521"/>
      <c r="I46" s="521"/>
      <c r="J46" s="521"/>
      <c r="K46" s="521"/>
      <c r="L46" s="521"/>
      <c r="M46" s="521"/>
    </row>
    <row r="47" spans="3:13" x14ac:dyDescent="0.2">
      <c r="C47" s="521"/>
      <c r="D47" s="521"/>
      <c r="E47" s="521"/>
      <c r="F47" s="521"/>
      <c r="G47" s="521"/>
      <c r="H47" s="521"/>
      <c r="I47" s="521"/>
      <c r="J47" s="521"/>
      <c r="K47" s="521"/>
      <c r="L47" s="521"/>
      <c r="M47" s="521"/>
    </row>
    <row r="48" spans="3:13" x14ac:dyDescent="0.2">
      <c r="C48" s="521"/>
      <c r="D48" s="521"/>
      <c r="E48" s="521"/>
      <c r="F48" s="521"/>
      <c r="G48" s="521"/>
      <c r="H48" s="521"/>
      <c r="I48" s="521"/>
      <c r="J48" s="521"/>
      <c r="K48" s="521"/>
      <c r="L48" s="521"/>
      <c r="M48" s="521"/>
    </row>
    <row r="49" spans="3:13" x14ac:dyDescent="0.2">
      <c r="C49" s="521"/>
      <c r="D49" s="521"/>
      <c r="E49" s="521"/>
      <c r="F49" s="521"/>
      <c r="G49" s="521"/>
      <c r="H49" s="521"/>
      <c r="I49" s="521"/>
      <c r="J49" s="521"/>
      <c r="K49" s="521"/>
      <c r="L49" s="521"/>
      <c r="M49" s="521"/>
    </row>
    <row r="50" spans="3:13" x14ac:dyDescent="0.2">
      <c r="C50" s="521"/>
      <c r="D50" s="521"/>
      <c r="E50" s="521"/>
      <c r="F50" s="521"/>
      <c r="G50" s="521"/>
      <c r="H50" s="521"/>
      <c r="I50" s="521"/>
      <c r="J50" s="521"/>
      <c r="K50" s="521"/>
      <c r="L50" s="521"/>
      <c r="M50" s="521"/>
    </row>
    <row r="51" spans="3:13" x14ac:dyDescent="0.2">
      <c r="C51" s="521"/>
      <c r="D51" s="521"/>
      <c r="E51" s="521"/>
      <c r="F51" s="521"/>
      <c r="G51" s="521"/>
      <c r="H51" s="521"/>
      <c r="I51" s="521"/>
      <c r="J51" s="521"/>
      <c r="K51" s="521"/>
      <c r="L51" s="521"/>
      <c r="M51" s="521"/>
    </row>
    <row r="52" spans="3:13" x14ac:dyDescent="0.2">
      <c r="C52" s="521"/>
      <c r="D52" s="521"/>
      <c r="E52" s="521"/>
      <c r="F52" s="521"/>
      <c r="G52" s="521"/>
      <c r="H52" s="521"/>
      <c r="I52" s="521"/>
      <c r="J52" s="521"/>
      <c r="K52" s="521"/>
      <c r="L52" s="521"/>
      <c r="M52" s="521"/>
    </row>
    <row r="53" spans="3:13" x14ac:dyDescent="0.2">
      <c r="C53" s="521"/>
      <c r="D53" s="521"/>
      <c r="E53" s="521"/>
      <c r="F53" s="521"/>
      <c r="G53" s="521"/>
      <c r="H53" s="521"/>
      <c r="I53" s="521"/>
      <c r="J53" s="521"/>
      <c r="K53" s="521"/>
      <c r="L53" s="521"/>
      <c r="M53" s="521"/>
    </row>
    <row r="54" spans="3:13" x14ac:dyDescent="0.2">
      <c r="C54" s="521"/>
      <c r="D54" s="521"/>
      <c r="E54" s="521"/>
      <c r="F54" s="521"/>
      <c r="G54" s="521"/>
      <c r="H54" s="521"/>
      <c r="I54" s="521"/>
      <c r="J54" s="521"/>
      <c r="K54" s="521"/>
      <c r="L54" s="521"/>
      <c r="M54" s="521"/>
    </row>
    <row r="55" spans="3:13" x14ac:dyDescent="0.2">
      <c r="C55" s="521"/>
      <c r="D55" s="521"/>
      <c r="E55" s="521"/>
      <c r="F55" s="521"/>
      <c r="G55" s="521"/>
      <c r="H55" s="521"/>
      <c r="I55" s="521"/>
      <c r="J55" s="521"/>
      <c r="K55" s="521"/>
      <c r="L55" s="521"/>
      <c r="M55" s="521"/>
    </row>
    <row r="56" spans="3:13" x14ac:dyDescent="0.2">
      <c r="C56" s="521"/>
      <c r="D56" s="521"/>
      <c r="E56" s="521"/>
      <c r="F56" s="521"/>
      <c r="G56" s="521"/>
      <c r="H56" s="521"/>
      <c r="I56" s="521"/>
      <c r="J56" s="521"/>
      <c r="K56" s="521"/>
      <c r="L56" s="521"/>
      <c r="M56" s="521"/>
    </row>
    <row r="57" spans="3:13" x14ac:dyDescent="0.2">
      <c r="C57" s="521"/>
      <c r="D57" s="521"/>
      <c r="E57" s="521"/>
      <c r="F57" s="521"/>
      <c r="G57" s="521"/>
      <c r="H57" s="521"/>
      <c r="I57" s="521"/>
      <c r="J57" s="521"/>
      <c r="K57" s="521"/>
      <c r="L57" s="521"/>
      <c r="M57" s="521"/>
    </row>
    <row r="58" spans="3:13" x14ac:dyDescent="0.2">
      <c r="C58" s="521"/>
      <c r="D58" s="521"/>
      <c r="E58" s="521"/>
      <c r="F58" s="521"/>
      <c r="G58" s="521"/>
      <c r="H58" s="521"/>
      <c r="I58" s="521"/>
      <c r="J58" s="521"/>
      <c r="K58" s="521"/>
      <c r="L58" s="521"/>
      <c r="M58" s="521"/>
    </row>
    <row r="59" spans="3:13" x14ac:dyDescent="0.2">
      <c r="C59" s="521"/>
      <c r="D59" s="521"/>
      <c r="E59" s="521"/>
      <c r="F59" s="521"/>
      <c r="G59" s="521"/>
      <c r="H59" s="521"/>
      <c r="I59" s="521"/>
      <c r="J59" s="521"/>
      <c r="K59" s="521"/>
      <c r="L59" s="521"/>
      <c r="M59" s="521"/>
    </row>
    <row r="60" spans="3:13" x14ac:dyDescent="0.2">
      <c r="C60" s="521"/>
      <c r="D60" s="521"/>
      <c r="E60" s="521"/>
      <c r="F60" s="521"/>
      <c r="G60" s="521"/>
      <c r="H60" s="521"/>
      <c r="I60" s="521"/>
      <c r="J60" s="521"/>
      <c r="K60" s="521"/>
      <c r="L60" s="521"/>
      <c r="M60" s="521"/>
    </row>
    <row r="61" spans="3:13" x14ac:dyDescent="0.2">
      <c r="C61" s="521"/>
      <c r="D61" s="521"/>
      <c r="E61" s="521"/>
      <c r="F61" s="521"/>
      <c r="G61" s="521"/>
      <c r="H61" s="521"/>
      <c r="I61" s="521"/>
      <c r="J61" s="521"/>
      <c r="K61" s="521"/>
      <c r="L61" s="521"/>
      <c r="M61" s="521"/>
    </row>
    <row r="62" spans="3:13" x14ac:dyDescent="0.2">
      <c r="C62" s="521"/>
      <c r="D62" s="521"/>
      <c r="E62" s="521"/>
      <c r="F62" s="521"/>
      <c r="G62" s="521"/>
      <c r="H62" s="521"/>
      <c r="I62" s="521"/>
      <c r="J62" s="521"/>
      <c r="K62" s="521"/>
      <c r="L62" s="521"/>
      <c r="M62" s="521"/>
    </row>
    <row r="63" spans="3:13" x14ac:dyDescent="0.2">
      <c r="C63" s="521"/>
      <c r="D63" s="521"/>
      <c r="E63" s="521"/>
      <c r="F63" s="521"/>
      <c r="G63" s="521"/>
      <c r="H63" s="521"/>
      <c r="I63" s="521"/>
      <c r="J63" s="521"/>
      <c r="K63" s="521"/>
      <c r="L63" s="521"/>
      <c r="M63" s="521"/>
    </row>
    <row r="64" spans="3:13" x14ac:dyDescent="0.2">
      <c r="C64" s="521"/>
      <c r="D64" s="521"/>
      <c r="E64" s="521"/>
      <c r="F64" s="521"/>
      <c r="G64" s="521"/>
      <c r="H64" s="521"/>
      <c r="I64" s="521"/>
      <c r="J64" s="521"/>
      <c r="K64" s="521"/>
      <c r="L64" s="521"/>
      <c r="M64" s="521"/>
    </row>
    <row r="65" spans="3:13" x14ac:dyDescent="0.2">
      <c r="C65" s="521"/>
      <c r="D65" s="521"/>
      <c r="E65" s="521"/>
      <c r="F65" s="521"/>
      <c r="G65" s="521"/>
      <c r="H65" s="521"/>
      <c r="I65" s="521"/>
      <c r="J65" s="521"/>
      <c r="K65" s="521"/>
      <c r="L65" s="521"/>
      <c r="M65" s="521"/>
    </row>
    <row r="66" spans="3:13" x14ac:dyDescent="0.2">
      <c r="C66" s="521"/>
      <c r="D66" s="521"/>
      <c r="E66" s="521"/>
      <c r="F66" s="521"/>
      <c r="G66" s="521"/>
      <c r="H66" s="521"/>
      <c r="I66" s="521"/>
      <c r="J66" s="521"/>
      <c r="K66" s="521"/>
      <c r="L66" s="521"/>
      <c r="M66" s="521"/>
    </row>
    <row r="67" spans="3:13" x14ac:dyDescent="0.2">
      <c r="C67" s="521"/>
      <c r="D67" s="521"/>
      <c r="E67" s="521"/>
      <c r="F67" s="521"/>
      <c r="G67" s="521"/>
      <c r="H67" s="521"/>
      <c r="I67" s="521"/>
      <c r="J67" s="521"/>
      <c r="K67" s="521"/>
      <c r="L67" s="521"/>
      <c r="M67" s="521"/>
    </row>
    <row r="68" spans="3:13" x14ac:dyDescent="0.2">
      <c r="C68" s="521"/>
      <c r="D68" s="521"/>
      <c r="E68" s="521"/>
      <c r="F68" s="521"/>
      <c r="G68" s="521"/>
      <c r="H68" s="521"/>
      <c r="I68" s="521"/>
      <c r="J68" s="521"/>
      <c r="K68" s="521"/>
      <c r="L68" s="521"/>
      <c r="M68" s="521"/>
    </row>
    <row r="69" spans="3:13" x14ac:dyDescent="0.2">
      <c r="C69" s="521"/>
      <c r="D69" s="521"/>
      <c r="E69" s="521"/>
      <c r="F69" s="521"/>
      <c r="G69" s="521"/>
      <c r="H69" s="521"/>
      <c r="I69" s="521"/>
      <c r="J69" s="521"/>
      <c r="K69" s="521"/>
      <c r="L69" s="521"/>
      <c r="M69" s="521"/>
    </row>
    <row r="70" spans="3:13" x14ac:dyDescent="0.2">
      <c r="C70" s="521"/>
      <c r="D70" s="521"/>
      <c r="E70" s="521"/>
      <c r="F70" s="521"/>
      <c r="G70" s="521"/>
      <c r="H70" s="521"/>
      <c r="I70" s="521"/>
      <c r="J70" s="521"/>
      <c r="K70" s="521"/>
      <c r="L70" s="521"/>
      <c r="M70" s="521"/>
    </row>
    <row r="71" spans="3:13" x14ac:dyDescent="0.2">
      <c r="C71" s="521"/>
      <c r="D71" s="521"/>
      <c r="E71" s="521"/>
      <c r="F71" s="521"/>
      <c r="G71" s="521"/>
      <c r="H71" s="521"/>
      <c r="I71" s="521"/>
      <c r="J71" s="521"/>
      <c r="K71" s="521"/>
      <c r="L71" s="521"/>
      <c r="M71" s="521"/>
    </row>
    <row r="72" spans="3:13" x14ac:dyDescent="0.2">
      <c r="C72" s="521"/>
      <c r="D72" s="521"/>
      <c r="E72" s="521"/>
      <c r="F72" s="521"/>
      <c r="G72" s="521"/>
      <c r="H72" s="521"/>
      <c r="I72" s="521"/>
      <c r="J72" s="521"/>
      <c r="K72" s="521"/>
      <c r="L72" s="521"/>
      <c r="M72" s="521"/>
    </row>
    <row r="73" spans="3:13" x14ac:dyDescent="0.2">
      <c r="C73" s="521"/>
      <c r="D73" s="521"/>
      <c r="E73" s="521"/>
      <c r="F73" s="521"/>
      <c r="G73" s="521"/>
      <c r="H73" s="521"/>
      <c r="I73" s="521"/>
      <c r="J73" s="521"/>
      <c r="K73" s="521"/>
      <c r="L73" s="521"/>
      <c r="M73" s="521"/>
    </row>
    <row r="74" spans="3:13" x14ac:dyDescent="0.2">
      <c r="C74" s="521"/>
      <c r="D74" s="521"/>
      <c r="E74" s="521"/>
      <c r="F74" s="521"/>
      <c r="G74" s="521"/>
      <c r="H74" s="521"/>
      <c r="I74" s="521"/>
      <c r="J74" s="521"/>
      <c r="K74" s="521"/>
      <c r="L74" s="521"/>
      <c r="M74" s="521"/>
    </row>
    <row r="75" spans="3:13" x14ac:dyDescent="0.2">
      <c r="C75" s="521"/>
      <c r="D75" s="521"/>
      <c r="E75" s="521"/>
      <c r="F75" s="521"/>
      <c r="G75" s="521"/>
      <c r="H75" s="521"/>
      <c r="I75" s="521"/>
      <c r="J75" s="521"/>
      <c r="K75" s="521"/>
      <c r="L75" s="521"/>
      <c r="M75" s="521"/>
    </row>
    <row r="76" spans="3:13" x14ac:dyDescent="0.2">
      <c r="C76" s="521"/>
      <c r="D76" s="521"/>
      <c r="E76" s="521"/>
      <c r="F76" s="521"/>
      <c r="G76" s="521"/>
      <c r="H76" s="521"/>
      <c r="I76" s="521"/>
      <c r="J76" s="521"/>
      <c r="K76" s="521"/>
      <c r="L76" s="521"/>
      <c r="M76" s="521"/>
    </row>
    <row r="77" spans="3:13" x14ac:dyDescent="0.2">
      <c r="C77" s="521"/>
      <c r="D77" s="521"/>
      <c r="E77" s="521"/>
      <c r="F77" s="521"/>
      <c r="G77" s="521"/>
      <c r="H77" s="521"/>
      <c r="I77" s="521"/>
      <c r="J77" s="521"/>
      <c r="K77" s="521"/>
      <c r="L77" s="521"/>
      <c r="M77" s="521"/>
    </row>
    <row r="78" spans="3:13" x14ac:dyDescent="0.2">
      <c r="C78" s="521"/>
      <c r="D78" s="521"/>
      <c r="E78" s="521"/>
      <c r="F78" s="521"/>
      <c r="G78" s="521"/>
      <c r="H78" s="521"/>
      <c r="I78" s="521"/>
      <c r="J78" s="521"/>
      <c r="K78" s="521"/>
      <c r="L78" s="521"/>
      <c r="M78" s="521"/>
    </row>
    <row r="79" spans="3:13" x14ac:dyDescent="0.2">
      <c r="C79" s="521"/>
      <c r="D79" s="521"/>
      <c r="E79" s="521"/>
      <c r="F79" s="521"/>
      <c r="G79" s="521"/>
      <c r="H79" s="521"/>
      <c r="I79" s="521"/>
      <c r="J79" s="521"/>
      <c r="K79" s="521"/>
      <c r="L79" s="521"/>
      <c r="M79" s="521"/>
    </row>
    <row r="80" spans="3:13" x14ac:dyDescent="0.2">
      <c r="C80" s="521"/>
      <c r="D80" s="521"/>
      <c r="E80" s="521"/>
      <c r="F80" s="521"/>
      <c r="G80" s="521"/>
      <c r="H80" s="521"/>
      <c r="I80" s="521"/>
      <c r="J80" s="521"/>
      <c r="K80" s="521"/>
      <c r="L80" s="521"/>
      <c r="M80" s="521"/>
    </row>
    <row r="81" spans="3:13" x14ac:dyDescent="0.2">
      <c r="C81" s="521"/>
      <c r="D81" s="521"/>
      <c r="E81" s="521"/>
      <c r="F81" s="521"/>
      <c r="G81" s="521"/>
      <c r="H81" s="521"/>
      <c r="I81" s="521"/>
      <c r="J81" s="521"/>
      <c r="K81" s="521"/>
      <c r="L81" s="521"/>
      <c r="M81" s="521"/>
    </row>
    <row r="82" spans="3:13" x14ac:dyDescent="0.2">
      <c r="C82" s="521"/>
      <c r="D82" s="521"/>
      <c r="E82" s="521"/>
      <c r="F82" s="521"/>
      <c r="G82" s="521"/>
      <c r="H82" s="521"/>
      <c r="I82" s="521"/>
      <c r="J82" s="521"/>
      <c r="K82" s="521"/>
      <c r="L82" s="521"/>
      <c r="M82" s="521"/>
    </row>
    <row r="83" spans="3:13" x14ac:dyDescent="0.2">
      <c r="C83" s="521"/>
      <c r="D83" s="521"/>
      <c r="E83" s="521"/>
      <c r="F83" s="521"/>
      <c r="G83" s="521"/>
      <c r="H83" s="521"/>
      <c r="I83" s="521"/>
      <c r="J83" s="521"/>
      <c r="K83" s="521"/>
      <c r="L83" s="521"/>
      <c r="M83" s="521"/>
    </row>
    <row r="84" spans="3:13" x14ac:dyDescent="0.2">
      <c r="C84" s="521"/>
      <c r="D84" s="521"/>
      <c r="E84" s="521"/>
      <c r="F84" s="521"/>
      <c r="G84" s="521"/>
      <c r="H84" s="521"/>
      <c r="I84" s="521"/>
      <c r="J84" s="521"/>
      <c r="K84" s="521"/>
      <c r="L84" s="521"/>
      <c r="M84" s="521"/>
    </row>
    <row r="85" spans="3:13" x14ac:dyDescent="0.2">
      <c r="C85" s="521"/>
      <c r="D85" s="521"/>
      <c r="E85" s="521"/>
      <c r="F85" s="521"/>
      <c r="G85" s="521"/>
      <c r="H85" s="521"/>
      <c r="I85" s="521"/>
      <c r="J85" s="521"/>
      <c r="K85" s="521"/>
      <c r="L85" s="521"/>
      <c r="M85" s="521"/>
    </row>
    <row r="86" spans="3:13" x14ac:dyDescent="0.2">
      <c r="C86" s="521"/>
      <c r="D86" s="521"/>
      <c r="E86" s="521"/>
      <c r="F86" s="521"/>
      <c r="G86" s="521"/>
      <c r="H86" s="521"/>
      <c r="I86" s="521"/>
      <c r="J86" s="521"/>
      <c r="K86" s="521"/>
      <c r="L86" s="521"/>
      <c r="M86" s="521"/>
    </row>
    <row r="87" spans="3:13" x14ac:dyDescent="0.2">
      <c r="C87" s="521"/>
      <c r="D87" s="521"/>
      <c r="E87" s="521"/>
      <c r="F87" s="521"/>
      <c r="G87" s="521"/>
      <c r="H87" s="521"/>
      <c r="I87" s="521"/>
      <c r="J87" s="521"/>
      <c r="K87" s="521"/>
      <c r="L87" s="521"/>
      <c r="M87" s="521"/>
    </row>
    <row r="88" spans="3:13" x14ac:dyDescent="0.2">
      <c r="C88" s="521"/>
      <c r="D88" s="521"/>
      <c r="E88" s="521"/>
      <c r="F88" s="521"/>
      <c r="G88" s="521"/>
      <c r="H88" s="521"/>
      <c r="I88" s="521"/>
      <c r="J88" s="521"/>
      <c r="K88" s="521"/>
      <c r="L88" s="521"/>
      <c r="M88" s="521"/>
    </row>
    <row r="89" spans="3:13" x14ac:dyDescent="0.2">
      <c r="C89" s="521"/>
      <c r="D89" s="521"/>
      <c r="E89" s="521"/>
      <c r="F89" s="521"/>
      <c r="G89" s="521"/>
      <c r="H89" s="521"/>
      <c r="I89" s="521"/>
      <c r="J89" s="521"/>
      <c r="K89" s="521"/>
      <c r="L89" s="521"/>
      <c r="M89" s="521"/>
    </row>
    <row r="90" spans="3:13" x14ac:dyDescent="0.2">
      <c r="C90" s="521"/>
      <c r="D90" s="521"/>
      <c r="E90" s="521"/>
      <c r="F90" s="521"/>
      <c r="G90" s="521"/>
      <c r="H90" s="521"/>
      <c r="I90" s="521"/>
      <c r="J90" s="521"/>
      <c r="K90" s="521"/>
      <c r="L90" s="521"/>
      <c r="M90" s="521"/>
    </row>
    <row r="91" spans="3:13" x14ac:dyDescent="0.2">
      <c r="C91" s="521"/>
      <c r="D91" s="521"/>
      <c r="E91" s="521"/>
      <c r="F91" s="521"/>
      <c r="G91" s="521"/>
      <c r="H91" s="521"/>
      <c r="I91" s="521"/>
      <c r="J91" s="521"/>
      <c r="K91" s="521"/>
      <c r="L91" s="521"/>
      <c r="M91" s="521"/>
    </row>
    <row r="92" spans="3:13" x14ac:dyDescent="0.2">
      <c r="C92" s="521"/>
      <c r="D92" s="521"/>
      <c r="E92" s="521"/>
      <c r="F92" s="521"/>
      <c r="G92" s="521"/>
      <c r="H92" s="521"/>
      <c r="I92" s="521"/>
      <c r="J92" s="521"/>
      <c r="K92" s="521"/>
      <c r="L92" s="521"/>
      <c r="M92" s="521"/>
    </row>
    <row r="93" spans="3:13" x14ac:dyDescent="0.2">
      <c r="C93" s="521"/>
      <c r="D93" s="521"/>
      <c r="E93" s="521"/>
      <c r="F93" s="521"/>
      <c r="G93" s="521"/>
      <c r="H93" s="521"/>
      <c r="I93" s="521"/>
      <c r="J93" s="521"/>
      <c r="K93" s="521"/>
      <c r="L93" s="521"/>
      <c r="M93" s="521"/>
    </row>
    <row r="94" spans="3:13" x14ac:dyDescent="0.2">
      <c r="C94" s="521"/>
      <c r="D94" s="521"/>
      <c r="E94" s="521"/>
      <c r="F94" s="521"/>
      <c r="G94" s="521"/>
      <c r="H94" s="521"/>
      <c r="I94" s="521"/>
      <c r="J94" s="521"/>
      <c r="K94" s="521"/>
      <c r="L94" s="521"/>
      <c r="M94" s="521"/>
    </row>
    <row r="95" spans="3:13" x14ac:dyDescent="0.2">
      <c r="C95" s="521"/>
      <c r="D95" s="521"/>
      <c r="E95" s="521"/>
      <c r="F95" s="521"/>
      <c r="G95" s="521"/>
      <c r="H95" s="521"/>
      <c r="I95" s="521"/>
      <c r="J95" s="521"/>
      <c r="K95" s="521"/>
      <c r="L95" s="521"/>
      <c r="M95" s="521"/>
    </row>
    <row r="96" spans="3:13" x14ac:dyDescent="0.2">
      <c r="C96" s="521"/>
      <c r="D96" s="521"/>
      <c r="E96" s="521"/>
      <c r="F96" s="521"/>
      <c r="G96" s="521"/>
      <c r="H96" s="521"/>
      <c r="I96" s="521"/>
      <c r="J96" s="521"/>
      <c r="K96" s="521"/>
      <c r="L96" s="521"/>
      <c r="M96" s="521"/>
    </row>
    <row r="97" spans="3:13" x14ac:dyDescent="0.2">
      <c r="C97" s="521"/>
      <c r="D97" s="521"/>
      <c r="E97" s="521"/>
      <c r="F97" s="521"/>
      <c r="G97" s="521"/>
      <c r="H97" s="521"/>
      <c r="I97" s="521"/>
      <c r="J97" s="521"/>
      <c r="K97" s="521"/>
      <c r="L97" s="521"/>
      <c r="M97" s="521"/>
    </row>
    <row r="98" spans="3:13" x14ac:dyDescent="0.2">
      <c r="C98" s="521"/>
      <c r="D98" s="521"/>
      <c r="E98" s="521"/>
      <c r="F98" s="521"/>
      <c r="G98" s="521"/>
      <c r="H98" s="521"/>
      <c r="I98" s="521"/>
      <c r="J98" s="521"/>
      <c r="K98" s="521"/>
      <c r="L98" s="521"/>
      <c r="M98" s="521"/>
    </row>
    <row r="99" spans="3:13" x14ac:dyDescent="0.2">
      <c r="C99" s="521"/>
      <c r="D99" s="521"/>
      <c r="E99" s="521"/>
      <c r="F99" s="521"/>
      <c r="G99" s="521"/>
      <c r="H99" s="521"/>
      <c r="I99" s="521"/>
      <c r="J99" s="521"/>
      <c r="K99" s="521"/>
      <c r="L99" s="521"/>
      <c r="M99" s="521"/>
    </row>
    <row r="100" spans="3:13" x14ac:dyDescent="0.2">
      <c r="C100" s="521"/>
      <c r="D100" s="521"/>
      <c r="E100" s="521"/>
      <c r="F100" s="521"/>
      <c r="G100" s="521"/>
      <c r="H100" s="521"/>
      <c r="I100" s="521"/>
      <c r="J100" s="521"/>
      <c r="K100" s="521"/>
      <c r="L100" s="521"/>
      <c r="M100" s="521"/>
    </row>
    <row r="101" spans="3:13" x14ac:dyDescent="0.2">
      <c r="C101" s="521"/>
      <c r="D101" s="521"/>
      <c r="E101" s="521"/>
      <c r="F101" s="521"/>
      <c r="G101" s="521"/>
      <c r="H101" s="521"/>
      <c r="I101" s="521"/>
      <c r="J101" s="521"/>
      <c r="K101" s="521"/>
      <c r="L101" s="521"/>
      <c r="M101" s="521"/>
    </row>
    <row r="102" spans="3:13" x14ac:dyDescent="0.2">
      <c r="C102" s="521"/>
      <c r="D102" s="521"/>
      <c r="E102" s="521"/>
      <c r="F102" s="521"/>
      <c r="G102" s="521"/>
      <c r="H102" s="521"/>
      <c r="I102" s="521"/>
      <c r="J102" s="521"/>
      <c r="K102" s="521"/>
      <c r="L102" s="521"/>
      <c r="M102" s="521"/>
    </row>
    <row r="103" spans="3:13" x14ac:dyDescent="0.2">
      <c r="C103" s="521"/>
      <c r="D103" s="521"/>
      <c r="E103" s="521"/>
      <c r="F103" s="521"/>
      <c r="G103" s="521"/>
      <c r="H103" s="521"/>
      <c r="I103" s="521"/>
      <c r="J103" s="521"/>
      <c r="K103" s="521"/>
      <c r="L103" s="521"/>
      <c r="M103" s="521"/>
    </row>
    <row r="104" spans="3:13" x14ac:dyDescent="0.2">
      <c r="C104" s="521"/>
      <c r="D104" s="521"/>
      <c r="E104" s="521"/>
      <c r="F104" s="521"/>
      <c r="G104" s="521"/>
      <c r="H104" s="521"/>
      <c r="I104" s="521"/>
      <c r="J104" s="521"/>
      <c r="K104" s="521"/>
      <c r="L104" s="521"/>
      <c r="M104" s="521"/>
    </row>
    <row r="105" spans="3:13" x14ac:dyDescent="0.2">
      <c r="C105" s="521"/>
      <c r="D105" s="521"/>
      <c r="E105" s="521"/>
      <c r="F105" s="521"/>
      <c r="G105" s="521"/>
      <c r="H105" s="521"/>
      <c r="I105" s="521"/>
      <c r="J105" s="521"/>
      <c r="K105" s="521"/>
      <c r="L105" s="521"/>
      <c r="M105" s="521"/>
    </row>
    <row r="106" spans="3:13" x14ac:dyDescent="0.2">
      <c r="C106" s="521"/>
      <c r="D106" s="521"/>
      <c r="E106" s="521"/>
      <c r="F106" s="521"/>
      <c r="G106" s="521"/>
      <c r="H106" s="521"/>
      <c r="I106" s="521"/>
      <c r="J106" s="521"/>
      <c r="K106" s="521"/>
      <c r="L106" s="521"/>
      <c r="M106" s="521"/>
    </row>
    <row r="107" spans="3:13" x14ac:dyDescent="0.2">
      <c r="C107" s="521"/>
      <c r="D107" s="521"/>
      <c r="E107" s="521"/>
      <c r="F107" s="521"/>
      <c r="G107" s="521"/>
      <c r="H107" s="521"/>
      <c r="I107" s="521"/>
      <c r="J107" s="521"/>
      <c r="K107" s="521"/>
      <c r="L107" s="521"/>
      <c r="M107" s="521"/>
    </row>
    <row r="108" spans="3:13" x14ac:dyDescent="0.2">
      <c r="C108" s="521"/>
      <c r="D108" s="521"/>
      <c r="E108" s="521"/>
      <c r="F108" s="521"/>
      <c r="G108" s="521"/>
      <c r="H108" s="521"/>
      <c r="I108" s="521"/>
      <c r="J108" s="521"/>
      <c r="K108" s="521"/>
      <c r="L108" s="521"/>
      <c r="M108" s="521"/>
    </row>
    <row r="109" spans="3:13" x14ac:dyDescent="0.2">
      <c r="C109" s="521"/>
      <c r="D109" s="521"/>
      <c r="E109" s="521"/>
      <c r="F109" s="521"/>
      <c r="G109" s="521"/>
      <c r="H109" s="521"/>
      <c r="I109" s="521"/>
      <c r="J109" s="521"/>
      <c r="K109" s="521"/>
      <c r="L109" s="521"/>
      <c r="M109" s="521"/>
    </row>
    <row r="110" spans="3:13" x14ac:dyDescent="0.2">
      <c r="C110" s="521"/>
      <c r="D110" s="521"/>
      <c r="E110" s="521"/>
      <c r="F110" s="521"/>
      <c r="G110" s="521"/>
      <c r="H110" s="521"/>
      <c r="I110" s="521"/>
      <c r="J110" s="521"/>
      <c r="K110" s="521"/>
      <c r="L110" s="521"/>
      <c r="M110" s="521"/>
    </row>
    <row r="111" spans="3:13" x14ac:dyDescent="0.2">
      <c r="C111" s="521"/>
      <c r="D111" s="521"/>
      <c r="E111" s="521"/>
      <c r="F111" s="521"/>
      <c r="G111" s="521"/>
      <c r="H111" s="521"/>
      <c r="I111" s="521"/>
      <c r="J111" s="521"/>
      <c r="K111" s="521"/>
      <c r="L111" s="521"/>
      <c r="M111" s="521"/>
    </row>
    <row r="112" spans="3:13" x14ac:dyDescent="0.2">
      <c r="C112" s="521"/>
      <c r="D112" s="521"/>
      <c r="E112" s="521"/>
      <c r="F112" s="521"/>
      <c r="G112" s="521"/>
      <c r="H112" s="521"/>
      <c r="I112" s="521"/>
      <c r="J112" s="521"/>
      <c r="K112" s="521"/>
      <c r="L112" s="521"/>
      <c r="M112" s="521"/>
    </row>
    <row r="113" spans="3:13" x14ac:dyDescent="0.2">
      <c r="C113" s="521"/>
      <c r="D113" s="521"/>
      <c r="E113" s="521"/>
      <c r="F113" s="521"/>
      <c r="G113" s="521"/>
      <c r="H113" s="521"/>
      <c r="I113" s="521"/>
      <c r="J113" s="521"/>
      <c r="K113" s="521"/>
      <c r="L113" s="521"/>
      <c r="M113" s="521"/>
    </row>
    <row r="114" spans="3:13" x14ac:dyDescent="0.2">
      <c r="C114" s="521"/>
      <c r="D114" s="521"/>
      <c r="E114" s="521"/>
      <c r="F114" s="521"/>
      <c r="G114" s="521"/>
      <c r="H114" s="521"/>
      <c r="I114" s="521"/>
      <c r="J114" s="521"/>
      <c r="K114" s="521"/>
      <c r="L114" s="521"/>
      <c r="M114" s="521"/>
    </row>
    <row r="115" spans="3:13" x14ac:dyDescent="0.2">
      <c r="C115" s="521"/>
      <c r="D115" s="521"/>
      <c r="E115" s="521"/>
      <c r="F115" s="521"/>
      <c r="G115" s="521"/>
      <c r="H115" s="521"/>
      <c r="I115" s="521"/>
      <c r="J115" s="521"/>
      <c r="K115" s="521"/>
      <c r="L115" s="521"/>
      <c r="M115" s="521"/>
    </row>
    <row r="116" spans="3:13" x14ac:dyDescent="0.2">
      <c r="C116" s="521"/>
      <c r="D116" s="521"/>
      <c r="E116" s="521"/>
      <c r="F116" s="521"/>
      <c r="G116" s="521"/>
      <c r="H116" s="521"/>
      <c r="I116" s="521"/>
      <c r="J116" s="521"/>
      <c r="K116" s="521"/>
      <c r="L116" s="521"/>
      <c r="M116" s="521"/>
    </row>
    <row r="117" spans="3:13" x14ac:dyDescent="0.2">
      <c r="C117" s="521"/>
      <c r="D117" s="521"/>
      <c r="E117" s="521"/>
      <c r="F117" s="521"/>
      <c r="G117" s="521"/>
      <c r="H117" s="521"/>
      <c r="I117" s="521"/>
      <c r="J117" s="521"/>
      <c r="K117" s="521"/>
      <c r="L117" s="521"/>
      <c r="M117" s="521"/>
    </row>
    <row r="118" spans="3:13" x14ac:dyDescent="0.2">
      <c r="C118" s="521"/>
      <c r="D118" s="521"/>
      <c r="E118" s="521"/>
      <c r="F118" s="521"/>
      <c r="G118" s="521"/>
      <c r="H118" s="521"/>
      <c r="I118" s="521"/>
      <c r="J118" s="521"/>
      <c r="K118" s="521"/>
      <c r="L118" s="521"/>
      <c r="M118" s="521"/>
    </row>
    <row r="119" spans="3:13" x14ac:dyDescent="0.2">
      <c r="C119" s="521"/>
      <c r="D119" s="521"/>
      <c r="E119" s="521"/>
      <c r="F119" s="521"/>
      <c r="G119" s="521"/>
      <c r="H119" s="521"/>
      <c r="I119" s="521"/>
      <c r="J119" s="521"/>
      <c r="K119" s="521"/>
      <c r="L119" s="521"/>
      <c r="M119" s="521"/>
    </row>
    <row r="120" spans="3:13" x14ac:dyDescent="0.2">
      <c r="C120" s="521"/>
      <c r="D120" s="521"/>
      <c r="E120" s="521"/>
      <c r="F120" s="521"/>
      <c r="G120" s="521"/>
      <c r="H120" s="521"/>
      <c r="I120" s="521"/>
      <c r="J120" s="521"/>
      <c r="K120" s="521"/>
      <c r="L120" s="521"/>
      <c r="M120" s="521"/>
    </row>
    <row r="121" spans="3:13" x14ac:dyDescent="0.2">
      <c r="C121" s="521"/>
      <c r="D121" s="521"/>
      <c r="E121" s="521"/>
      <c r="F121" s="521"/>
      <c r="G121" s="521"/>
      <c r="H121" s="521"/>
      <c r="I121" s="521"/>
      <c r="J121" s="521"/>
      <c r="K121" s="521"/>
      <c r="L121" s="521"/>
      <c r="M121" s="521"/>
    </row>
    <row r="122" spans="3:13" x14ac:dyDescent="0.2">
      <c r="C122" s="521"/>
      <c r="D122" s="521"/>
      <c r="E122" s="521"/>
      <c r="F122" s="521"/>
      <c r="G122" s="521"/>
      <c r="H122" s="521"/>
      <c r="I122" s="521"/>
      <c r="J122" s="521"/>
      <c r="K122" s="521"/>
      <c r="L122" s="521"/>
      <c r="M122" s="521"/>
    </row>
    <row r="123" spans="3:13" x14ac:dyDescent="0.2">
      <c r="C123" s="521"/>
      <c r="D123" s="521"/>
      <c r="E123" s="521"/>
      <c r="F123" s="521"/>
      <c r="G123" s="521"/>
      <c r="H123" s="521"/>
      <c r="I123" s="521"/>
      <c r="J123" s="521"/>
      <c r="K123" s="521"/>
      <c r="L123" s="521"/>
      <c r="M123" s="521"/>
    </row>
    <row r="124" spans="3:13" x14ac:dyDescent="0.2">
      <c r="C124" s="521"/>
      <c r="D124" s="521"/>
      <c r="E124" s="521"/>
      <c r="F124" s="521"/>
      <c r="G124" s="521"/>
      <c r="H124" s="521"/>
      <c r="I124" s="521"/>
      <c r="J124" s="521"/>
      <c r="K124" s="521"/>
      <c r="L124" s="521"/>
      <c r="M124" s="521"/>
    </row>
    <row r="125" spans="3:13" x14ac:dyDescent="0.2">
      <c r="C125" s="521"/>
      <c r="D125" s="521"/>
      <c r="E125" s="521"/>
      <c r="F125" s="521"/>
      <c r="G125" s="521"/>
      <c r="H125" s="521"/>
      <c r="I125" s="521"/>
      <c r="J125" s="521"/>
      <c r="K125" s="521"/>
      <c r="L125" s="521"/>
      <c r="M125" s="521"/>
    </row>
    <row r="126" spans="3:13" x14ac:dyDescent="0.2">
      <c r="C126" s="521"/>
      <c r="D126" s="521"/>
      <c r="E126" s="521"/>
      <c r="F126" s="521"/>
      <c r="G126" s="521"/>
      <c r="H126" s="521"/>
      <c r="I126" s="521"/>
      <c r="J126" s="521"/>
      <c r="K126" s="521"/>
      <c r="L126" s="521"/>
      <c r="M126" s="521"/>
    </row>
    <row r="127" spans="3:13" x14ac:dyDescent="0.2">
      <c r="C127" s="521"/>
      <c r="D127" s="521"/>
      <c r="E127" s="521"/>
      <c r="F127" s="521"/>
      <c r="G127" s="521"/>
      <c r="H127" s="521"/>
      <c r="I127" s="521"/>
      <c r="J127" s="521"/>
      <c r="K127" s="521"/>
      <c r="L127" s="521"/>
      <c r="M127" s="521"/>
    </row>
    <row r="128" spans="3:13" x14ac:dyDescent="0.2">
      <c r="C128" s="521"/>
      <c r="D128" s="521"/>
      <c r="E128" s="521"/>
      <c r="F128" s="521"/>
      <c r="G128" s="521"/>
      <c r="H128" s="521"/>
      <c r="I128" s="521"/>
      <c r="J128" s="521"/>
      <c r="K128" s="521"/>
      <c r="L128" s="521"/>
      <c r="M128" s="521"/>
    </row>
    <row r="129" spans="3:13" x14ac:dyDescent="0.2">
      <c r="C129" s="521"/>
      <c r="D129" s="521"/>
      <c r="E129" s="521"/>
      <c r="F129" s="521"/>
      <c r="G129" s="521"/>
      <c r="H129" s="521"/>
      <c r="I129" s="521"/>
      <c r="J129" s="521"/>
      <c r="K129" s="521"/>
      <c r="L129" s="521"/>
      <c r="M129" s="521"/>
    </row>
    <row r="130" spans="3:13" x14ac:dyDescent="0.2">
      <c r="C130" s="521"/>
      <c r="D130" s="521"/>
      <c r="E130" s="521"/>
      <c r="F130" s="521"/>
      <c r="G130" s="521"/>
      <c r="H130" s="521"/>
      <c r="I130" s="521"/>
      <c r="J130" s="521"/>
      <c r="K130" s="521"/>
      <c r="L130" s="521"/>
      <c r="M130" s="521"/>
    </row>
    <row r="131" spans="3:13" x14ac:dyDescent="0.2">
      <c r="C131" s="521"/>
      <c r="D131" s="521"/>
      <c r="E131" s="521"/>
      <c r="F131" s="521"/>
      <c r="G131" s="521"/>
      <c r="H131" s="521"/>
      <c r="I131" s="521"/>
      <c r="J131" s="521"/>
      <c r="K131" s="521"/>
      <c r="L131" s="521"/>
      <c r="M131" s="521"/>
    </row>
    <row r="132" spans="3:13" x14ac:dyDescent="0.2">
      <c r="C132" s="521"/>
      <c r="D132" s="521"/>
      <c r="E132" s="521"/>
      <c r="F132" s="521"/>
      <c r="G132" s="521"/>
      <c r="H132" s="521"/>
      <c r="I132" s="521"/>
      <c r="J132" s="521"/>
      <c r="K132" s="521"/>
      <c r="L132" s="521"/>
      <c r="M132" s="521"/>
    </row>
    <row r="133" spans="3:13" x14ac:dyDescent="0.2">
      <c r="C133" s="521"/>
      <c r="D133" s="521"/>
      <c r="E133" s="521"/>
      <c r="F133" s="521"/>
      <c r="G133" s="521"/>
      <c r="H133" s="521"/>
      <c r="I133" s="521"/>
      <c r="J133" s="521"/>
      <c r="K133" s="521"/>
      <c r="L133" s="521"/>
      <c r="M133" s="521"/>
    </row>
    <row r="134" spans="3:13" x14ac:dyDescent="0.2">
      <c r="C134" s="521"/>
      <c r="D134" s="521"/>
      <c r="E134" s="521"/>
      <c r="F134" s="521"/>
      <c r="G134" s="521"/>
      <c r="H134" s="521"/>
      <c r="I134" s="521"/>
      <c r="J134" s="521"/>
      <c r="K134" s="521"/>
      <c r="L134" s="521"/>
      <c r="M134" s="521"/>
    </row>
    <row r="135" spans="3:13" x14ac:dyDescent="0.2">
      <c r="C135" s="521"/>
      <c r="D135" s="521"/>
      <c r="E135" s="521"/>
      <c r="F135" s="521"/>
      <c r="G135" s="521"/>
      <c r="H135" s="521"/>
      <c r="I135" s="521"/>
      <c r="J135" s="521"/>
      <c r="K135" s="521"/>
      <c r="L135" s="521"/>
      <c r="M135" s="521"/>
    </row>
    <row r="136" spans="3:13" x14ac:dyDescent="0.2">
      <c r="C136" s="521"/>
      <c r="D136" s="521"/>
      <c r="E136" s="521"/>
      <c r="F136" s="521"/>
      <c r="G136" s="521"/>
      <c r="H136" s="521"/>
      <c r="I136" s="521"/>
      <c r="J136" s="521"/>
      <c r="K136" s="521"/>
      <c r="L136" s="521"/>
      <c r="M136" s="521"/>
    </row>
    <row r="137" spans="3:13" x14ac:dyDescent="0.2">
      <c r="C137" s="521"/>
      <c r="D137" s="521"/>
      <c r="E137" s="521"/>
      <c r="F137" s="521"/>
      <c r="G137" s="521"/>
      <c r="H137" s="521"/>
      <c r="I137" s="521"/>
      <c r="J137" s="521"/>
      <c r="K137" s="521"/>
      <c r="L137" s="521"/>
      <c r="M137" s="521"/>
    </row>
    <row r="138" spans="3:13" x14ac:dyDescent="0.2">
      <c r="C138" s="521"/>
      <c r="D138" s="521"/>
      <c r="E138" s="521"/>
      <c r="F138" s="521"/>
      <c r="G138" s="521"/>
      <c r="H138" s="521"/>
      <c r="I138" s="521"/>
      <c r="J138" s="521"/>
      <c r="K138" s="521"/>
      <c r="L138" s="521"/>
      <c r="M138" s="521"/>
    </row>
    <row r="139" spans="3:13" x14ac:dyDescent="0.2">
      <c r="C139" s="521"/>
      <c r="D139" s="521"/>
      <c r="E139" s="521"/>
      <c r="F139" s="521"/>
      <c r="G139" s="521"/>
      <c r="H139" s="521"/>
      <c r="I139" s="521"/>
      <c r="J139" s="521"/>
      <c r="K139" s="521"/>
      <c r="L139" s="521"/>
      <c r="M139" s="521"/>
    </row>
    <row r="140" spans="3:13" x14ac:dyDescent="0.2">
      <c r="C140" s="521"/>
      <c r="D140" s="521"/>
      <c r="E140" s="521"/>
      <c r="F140" s="521"/>
      <c r="G140" s="521"/>
      <c r="H140" s="521"/>
      <c r="I140" s="521"/>
      <c r="J140" s="521"/>
      <c r="K140" s="521"/>
      <c r="L140" s="521"/>
      <c r="M140" s="521"/>
    </row>
    <row r="141" spans="3:13" x14ac:dyDescent="0.2">
      <c r="C141" s="521"/>
      <c r="D141" s="521"/>
      <c r="E141" s="521"/>
      <c r="F141" s="521"/>
      <c r="G141" s="521"/>
      <c r="H141" s="521"/>
      <c r="I141" s="521"/>
      <c r="J141" s="521"/>
      <c r="K141" s="521"/>
      <c r="L141" s="521"/>
      <c r="M141" s="521"/>
    </row>
    <row r="142" spans="3:13" x14ac:dyDescent="0.2">
      <c r="C142" s="521"/>
      <c r="D142" s="521"/>
      <c r="E142" s="521"/>
      <c r="F142" s="521"/>
      <c r="G142" s="521"/>
      <c r="H142" s="521"/>
      <c r="I142" s="521"/>
      <c r="J142" s="521"/>
      <c r="K142" s="521"/>
      <c r="L142" s="521"/>
      <c r="M142" s="521"/>
    </row>
    <row r="143" spans="3:13" x14ac:dyDescent="0.2">
      <c r="C143" s="521"/>
      <c r="D143" s="521"/>
      <c r="E143" s="521"/>
      <c r="F143" s="521"/>
      <c r="G143" s="521"/>
      <c r="H143" s="521"/>
      <c r="I143" s="521"/>
      <c r="J143" s="521"/>
      <c r="K143" s="521"/>
      <c r="L143" s="521"/>
      <c r="M143" s="521"/>
    </row>
    <row r="144" spans="3:13" x14ac:dyDescent="0.2">
      <c r="C144" s="521"/>
      <c r="D144" s="521"/>
      <c r="E144" s="521"/>
      <c r="F144" s="521"/>
      <c r="G144" s="521"/>
      <c r="H144" s="521"/>
      <c r="I144" s="521"/>
      <c r="J144" s="521"/>
      <c r="K144" s="521"/>
      <c r="L144" s="521"/>
      <c r="M144" s="521"/>
    </row>
    <row r="145" spans="3:13" x14ac:dyDescent="0.2">
      <c r="C145" s="521"/>
      <c r="D145" s="521"/>
      <c r="E145" s="521"/>
      <c r="F145" s="521"/>
      <c r="G145" s="521"/>
      <c r="H145" s="521"/>
      <c r="I145" s="521"/>
      <c r="J145" s="521"/>
      <c r="K145" s="521"/>
      <c r="L145" s="521"/>
      <c r="M145" s="521"/>
    </row>
    <row r="146" spans="3:13" x14ac:dyDescent="0.2">
      <c r="C146" s="521"/>
      <c r="D146" s="521"/>
      <c r="E146" s="521"/>
      <c r="F146" s="521"/>
      <c r="G146" s="521"/>
      <c r="H146" s="521"/>
      <c r="I146" s="521"/>
      <c r="J146" s="521"/>
      <c r="K146" s="521"/>
      <c r="L146" s="521"/>
      <c r="M146" s="521"/>
    </row>
    <row r="147" spans="3:13" x14ac:dyDescent="0.2">
      <c r="C147" s="521"/>
      <c r="D147" s="521"/>
      <c r="E147" s="521"/>
      <c r="F147" s="521"/>
      <c r="G147" s="521"/>
      <c r="H147" s="521"/>
      <c r="I147" s="521"/>
      <c r="J147" s="521"/>
      <c r="K147" s="521"/>
      <c r="L147" s="521"/>
      <c r="M147" s="521"/>
    </row>
    <row r="148" spans="3:13" x14ac:dyDescent="0.2">
      <c r="C148" s="521"/>
      <c r="D148" s="521"/>
      <c r="E148" s="521"/>
      <c r="F148" s="521"/>
      <c r="G148" s="521"/>
      <c r="H148" s="521"/>
      <c r="I148" s="521"/>
      <c r="J148" s="521"/>
      <c r="K148" s="521"/>
      <c r="L148" s="521"/>
      <c r="M148" s="521"/>
    </row>
    <row r="149" spans="3:13" x14ac:dyDescent="0.2">
      <c r="C149" s="521"/>
      <c r="D149" s="521"/>
      <c r="E149" s="521"/>
      <c r="F149" s="521"/>
      <c r="G149" s="521"/>
      <c r="H149" s="521"/>
      <c r="I149" s="521"/>
      <c r="J149" s="521"/>
      <c r="K149" s="521"/>
      <c r="L149" s="521"/>
      <c r="M149" s="521"/>
    </row>
    <row r="150" spans="3:13" x14ac:dyDescent="0.2">
      <c r="C150" s="521"/>
      <c r="D150" s="521"/>
      <c r="E150" s="521"/>
      <c r="F150" s="521"/>
      <c r="G150" s="521"/>
      <c r="H150" s="521"/>
      <c r="I150" s="521"/>
      <c r="J150" s="521"/>
      <c r="K150" s="521"/>
      <c r="L150" s="521"/>
      <c r="M150" s="521"/>
    </row>
    <row r="151" spans="3:13" x14ac:dyDescent="0.2">
      <c r="C151" s="521"/>
      <c r="D151" s="521"/>
      <c r="E151" s="521"/>
      <c r="F151" s="521"/>
      <c r="G151" s="521"/>
      <c r="H151" s="521"/>
      <c r="I151" s="521"/>
      <c r="J151" s="521"/>
      <c r="K151" s="521"/>
      <c r="L151" s="521"/>
      <c r="M151" s="521"/>
    </row>
    <row r="152" spans="3:13" x14ac:dyDescent="0.2">
      <c r="C152" s="521"/>
      <c r="D152" s="521"/>
      <c r="E152" s="521"/>
      <c r="F152" s="521"/>
      <c r="G152" s="521"/>
      <c r="H152" s="521"/>
      <c r="I152" s="521"/>
      <c r="J152" s="521"/>
      <c r="K152" s="521"/>
      <c r="L152" s="521"/>
      <c r="M152" s="521"/>
    </row>
    <row r="153" spans="3:13" x14ac:dyDescent="0.2">
      <c r="C153" s="521"/>
      <c r="D153" s="521"/>
      <c r="E153" s="521"/>
      <c r="F153" s="521"/>
      <c r="G153" s="521"/>
      <c r="H153" s="521"/>
      <c r="I153" s="521"/>
      <c r="J153" s="521"/>
      <c r="K153" s="521"/>
      <c r="L153" s="521"/>
      <c r="M153" s="521"/>
    </row>
    <row r="154" spans="3:13" x14ac:dyDescent="0.2">
      <c r="C154" s="521"/>
      <c r="D154" s="521"/>
      <c r="E154" s="521"/>
      <c r="F154" s="521"/>
      <c r="G154" s="521"/>
      <c r="H154" s="521"/>
      <c r="I154" s="521"/>
      <c r="J154" s="521"/>
      <c r="K154" s="521"/>
      <c r="L154" s="521"/>
      <c r="M154" s="521"/>
    </row>
    <row r="155" spans="3:13" x14ac:dyDescent="0.2">
      <c r="C155" s="521"/>
      <c r="D155" s="521"/>
      <c r="E155" s="521"/>
      <c r="F155" s="521"/>
      <c r="G155" s="521"/>
      <c r="H155" s="521"/>
      <c r="I155" s="521"/>
      <c r="J155" s="521"/>
      <c r="K155" s="521"/>
      <c r="L155" s="521"/>
      <c r="M155" s="521"/>
    </row>
    <row r="156" spans="3:13" x14ac:dyDescent="0.2">
      <c r="C156" s="521"/>
      <c r="D156" s="521"/>
      <c r="E156" s="521"/>
      <c r="F156" s="521"/>
      <c r="G156" s="521"/>
      <c r="H156" s="521"/>
      <c r="I156" s="521"/>
      <c r="J156" s="521"/>
      <c r="K156" s="521"/>
      <c r="L156" s="521"/>
      <c r="M156" s="521"/>
    </row>
    <row r="157" spans="3:13" x14ac:dyDescent="0.2">
      <c r="C157" s="521"/>
      <c r="D157" s="521"/>
      <c r="E157" s="521"/>
      <c r="F157" s="521"/>
      <c r="G157" s="521"/>
      <c r="H157" s="521"/>
      <c r="I157" s="521"/>
      <c r="J157" s="521"/>
      <c r="K157" s="521"/>
      <c r="L157" s="521"/>
      <c r="M157" s="521"/>
    </row>
    <row r="158" spans="3:13" x14ac:dyDescent="0.2">
      <c r="C158" s="521"/>
      <c r="D158" s="521"/>
      <c r="E158" s="521"/>
      <c r="F158" s="521"/>
      <c r="G158" s="521"/>
      <c r="H158" s="521"/>
      <c r="I158" s="521"/>
      <c r="J158" s="521"/>
      <c r="K158" s="521"/>
      <c r="L158" s="521"/>
      <c r="M158" s="521"/>
    </row>
    <row r="159" spans="3:13" x14ac:dyDescent="0.2">
      <c r="C159" s="521"/>
      <c r="D159" s="521"/>
      <c r="E159" s="521"/>
      <c r="F159" s="521"/>
      <c r="G159" s="521"/>
      <c r="H159" s="521"/>
      <c r="I159" s="521"/>
      <c r="J159" s="521"/>
      <c r="K159" s="521"/>
      <c r="L159" s="521"/>
      <c r="M159" s="521"/>
    </row>
  </sheetData>
  <sheetProtection password="8D9A" sheet="1" objects="1" scenarios="1"/>
  <mergeCells count="8">
    <mergeCell ref="U5:W5"/>
    <mergeCell ref="O2:R2"/>
    <mergeCell ref="O3:R3"/>
    <mergeCell ref="A6:A8"/>
    <mergeCell ref="C5:G5"/>
    <mergeCell ref="I5:K5"/>
    <mergeCell ref="M5:O5"/>
    <mergeCell ref="Q5:S5"/>
  </mergeCells>
  <phoneticPr fontId="0" type="noConversion"/>
  <pageMargins left="0.51181102362204722" right="0.74803149606299213" top="0.31496062992125984" bottom="0.19685039370078741" header="0.15748031496062992" footer="0.15748031496062992"/>
  <pageSetup paperSize="8" scale="66" orientation="landscape" r:id="rId1"/>
  <headerFooter alignWithMargins="0">
    <oddHeader>&amp;C&amp;F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38"/>
  <sheetViews>
    <sheetView showGridLines="0" tabSelected="1" zoomScaleNormal="100" zoomScaleSheetLayoutView="85" workbookViewId="0">
      <selection activeCell="G49" sqref="G49"/>
    </sheetView>
  </sheetViews>
  <sheetFormatPr defaultRowHeight="12.75" x14ac:dyDescent="0.2"/>
  <cols>
    <col min="1" max="1" width="28.7109375" style="3" customWidth="1"/>
    <col min="2" max="10" width="16.28515625" style="2" customWidth="1"/>
    <col min="11" max="18" width="16.28515625" style="3" customWidth="1"/>
    <col min="19" max="19" width="17.42578125" style="3" customWidth="1"/>
    <col min="20" max="16384" width="9.140625" style="3"/>
  </cols>
  <sheetData>
    <row r="1" spans="1:19" ht="18.75" x14ac:dyDescent="0.3">
      <c r="A1" s="13" t="s">
        <v>410</v>
      </c>
    </row>
    <row r="2" spans="1:19" ht="20.25" x14ac:dyDescent="0.3">
      <c r="A2" s="1" t="s">
        <v>474</v>
      </c>
    </row>
    <row r="3" spans="1:19" ht="20.25" x14ac:dyDescent="0.3">
      <c r="A3" s="1"/>
    </row>
    <row r="4" spans="1:19" ht="18.75" x14ac:dyDescent="0.3">
      <c r="A4" s="4" t="s">
        <v>82</v>
      </c>
      <c r="B4" s="5"/>
      <c r="C4" s="5"/>
      <c r="D4" s="5"/>
      <c r="E4" s="5"/>
      <c r="F4" s="5"/>
      <c r="K4" s="4" t="s">
        <v>83</v>
      </c>
      <c r="M4" s="5"/>
      <c r="O4" s="5"/>
    </row>
    <row r="5" spans="1:19" ht="15" x14ac:dyDescent="0.25">
      <c r="A5" s="6"/>
      <c r="B5" s="5"/>
      <c r="C5" s="5"/>
      <c r="D5" s="5"/>
      <c r="E5" s="5"/>
      <c r="F5" s="7"/>
      <c r="G5" s="8"/>
      <c r="H5" s="7"/>
      <c r="I5" s="7"/>
      <c r="J5" s="7"/>
      <c r="M5" s="5"/>
      <c r="N5" s="6"/>
      <c r="O5" s="5"/>
      <c r="P5" s="7"/>
      <c r="Q5" s="8"/>
      <c r="R5" s="8"/>
    </row>
    <row r="6" spans="1:19" ht="15" hidden="1" x14ac:dyDescent="0.25">
      <c r="A6" s="195" t="s">
        <v>323</v>
      </c>
      <c r="B6" s="196"/>
      <c r="C6" s="196"/>
      <c r="D6" s="196"/>
      <c r="E6" s="197"/>
      <c r="F6" s="196"/>
      <c r="G6" s="198"/>
      <c r="H6" s="196"/>
      <c r="I6" s="196"/>
      <c r="J6" s="196"/>
      <c r="K6" s="195" t="s">
        <v>324</v>
      </c>
      <c r="L6" s="196"/>
      <c r="M6" s="197"/>
      <c r="N6" s="196"/>
      <c r="O6" s="196"/>
      <c r="P6" s="198"/>
      <c r="Q6" s="198"/>
      <c r="R6" s="198"/>
    </row>
    <row r="7" spans="1:19" s="221" customFormat="1" ht="15" hidden="1" x14ac:dyDescent="0.25">
      <c r="A7" s="195"/>
      <c r="B7" s="14" t="s">
        <v>346</v>
      </c>
      <c r="C7" s="235" t="s">
        <v>346</v>
      </c>
      <c r="D7" s="236" t="s">
        <v>359</v>
      </c>
      <c r="E7" s="235" t="s">
        <v>359</v>
      </c>
      <c r="F7" s="236" t="s">
        <v>361</v>
      </c>
      <c r="G7" s="237" t="s">
        <v>361</v>
      </c>
      <c r="H7" s="237" t="s">
        <v>418</v>
      </c>
      <c r="I7" s="237" t="s">
        <v>419</v>
      </c>
      <c r="J7" s="198"/>
      <c r="K7" s="195"/>
      <c r="L7" s="14" t="s">
        <v>346</v>
      </c>
      <c r="M7" s="235" t="s">
        <v>346</v>
      </c>
      <c r="N7" s="236" t="s">
        <v>359</v>
      </c>
      <c r="O7" s="235" t="s">
        <v>359</v>
      </c>
      <c r="P7" s="236" t="s">
        <v>361</v>
      </c>
      <c r="Q7" s="237" t="s">
        <v>361</v>
      </c>
      <c r="R7" s="237" t="s">
        <v>418</v>
      </c>
      <c r="S7" s="237" t="s">
        <v>419</v>
      </c>
    </row>
    <row r="8" spans="1:19" s="220" customFormat="1" ht="30" hidden="1" x14ac:dyDescent="0.25">
      <c r="A8" s="199"/>
      <c r="B8" s="15" t="s">
        <v>475</v>
      </c>
      <c r="C8" s="238" t="s">
        <v>476</v>
      </c>
      <c r="D8" s="15" t="s">
        <v>475</v>
      </c>
      <c r="E8" s="238" t="s">
        <v>476</v>
      </c>
      <c r="F8" s="15" t="s">
        <v>475</v>
      </c>
      <c r="G8" s="238" t="s">
        <v>476</v>
      </c>
      <c r="H8" s="238" t="s">
        <v>477</v>
      </c>
      <c r="I8" s="238" t="s">
        <v>477</v>
      </c>
      <c r="J8" s="200"/>
      <c r="K8" s="199"/>
      <c r="L8" s="15" t="s">
        <v>475</v>
      </c>
      <c r="M8" s="238" t="s">
        <v>476</v>
      </c>
      <c r="N8" s="15" t="s">
        <v>475</v>
      </c>
      <c r="O8" s="238" t="s">
        <v>476</v>
      </c>
      <c r="P8" s="15" t="s">
        <v>475</v>
      </c>
      <c r="Q8" s="238" t="s">
        <v>476</v>
      </c>
      <c r="R8" s="238" t="s">
        <v>477</v>
      </c>
      <c r="S8" s="238" t="s">
        <v>477</v>
      </c>
    </row>
    <row r="9" spans="1:19" s="221" customFormat="1" ht="15" hidden="1" x14ac:dyDescent="0.25">
      <c r="A9" s="195"/>
      <c r="B9" s="16" t="s">
        <v>73</v>
      </c>
      <c r="C9" s="239" t="s">
        <v>73</v>
      </c>
      <c r="D9" s="240" t="s">
        <v>73</v>
      </c>
      <c r="E9" s="239" t="s">
        <v>73</v>
      </c>
      <c r="F9" s="240" t="s">
        <v>73</v>
      </c>
      <c r="G9" s="239" t="s">
        <v>73</v>
      </c>
      <c r="H9" s="239" t="s">
        <v>73</v>
      </c>
      <c r="I9" s="239" t="s">
        <v>73</v>
      </c>
      <c r="J9" s="198"/>
      <c r="K9" s="195"/>
      <c r="L9" s="16" t="s">
        <v>73</v>
      </c>
      <c r="M9" s="239" t="s">
        <v>73</v>
      </c>
      <c r="N9" s="240" t="s">
        <v>73</v>
      </c>
      <c r="O9" s="239" t="s">
        <v>73</v>
      </c>
      <c r="P9" s="240" t="s">
        <v>73</v>
      </c>
      <c r="Q9" s="239" t="s">
        <v>73</v>
      </c>
      <c r="R9" s="239" t="s">
        <v>73</v>
      </c>
      <c r="S9" s="239" t="s">
        <v>73</v>
      </c>
    </row>
    <row r="10" spans="1:19" s="220" customFormat="1" ht="15" hidden="1" x14ac:dyDescent="0.25">
      <c r="A10" s="201" t="s">
        <v>84</v>
      </c>
      <c r="B10" s="17">
        <v>501.1</v>
      </c>
      <c r="C10" s="241"/>
      <c r="D10" s="202">
        <v>484.7</v>
      </c>
      <c r="E10" s="241"/>
      <c r="F10" s="202">
        <v>598.29999999999995</v>
      </c>
      <c r="G10" s="241"/>
      <c r="H10" s="241"/>
      <c r="I10" s="241"/>
      <c r="J10" s="203"/>
      <c r="K10" s="17" t="s">
        <v>84</v>
      </c>
      <c r="L10" s="17">
        <v>376.1</v>
      </c>
      <c r="M10" s="241"/>
      <c r="N10" s="17">
        <v>359.7</v>
      </c>
      <c r="O10" s="241"/>
      <c r="P10" s="202">
        <v>473.3</v>
      </c>
      <c r="Q10" s="241"/>
      <c r="R10" s="241"/>
      <c r="S10" s="241"/>
    </row>
    <row r="11" spans="1:19" s="220" customFormat="1" ht="15" hidden="1" x14ac:dyDescent="0.25">
      <c r="A11" s="201" t="s">
        <v>85</v>
      </c>
      <c r="B11" s="17">
        <v>83.3</v>
      </c>
      <c r="C11" s="241"/>
      <c r="D11" s="204">
        <v>79.2</v>
      </c>
      <c r="E11" s="241"/>
      <c r="F11" s="204">
        <v>76.2</v>
      </c>
      <c r="G11" s="241"/>
      <c r="H11" s="241"/>
      <c r="I11" s="241"/>
      <c r="J11" s="203"/>
      <c r="K11" s="17" t="s">
        <v>85</v>
      </c>
      <c r="L11" s="17">
        <v>83.3</v>
      </c>
      <c r="M11" s="241"/>
      <c r="N11" s="17">
        <v>79.2</v>
      </c>
      <c r="O11" s="241"/>
      <c r="P11" s="204">
        <v>76.2</v>
      </c>
      <c r="Q11" s="241"/>
      <c r="R11" s="241"/>
      <c r="S11" s="241"/>
    </row>
    <row r="12" spans="1:19" s="221" customFormat="1" ht="15.75" hidden="1" thickBot="1" x14ac:dyDescent="0.3">
      <c r="A12" s="223" t="s">
        <v>86</v>
      </c>
      <c r="B12" s="222">
        <f t="shared" ref="B12:I12" si="0">SUM(B10:B11)</f>
        <v>584.4</v>
      </c>
      <c r="C12" s="242">
        <f t="shared" si="0"/>
        <v>0</v>
      </c>
      <c r="D12" s="222">
        <f t="shared" si="0"/>
        <v>563.9</v>
      </c>
      <c r="E12" s="242">
        <f t="shared" si="0"/>
        <v>0</v>
      </c>
      <c r="F12" s="222">
        <f t="shared" si="0"/>
        <v>674.5</v>
      </c>
      <c r="G12" s="242">
        <f t="shared" si="0"/>
        <v>0</v>
      </c>
      <c r="H12" s="242">
        <f t="shared" si="0"/>
        <v>0</v>
      </c>
      <c r="I12" s="242">
        <f t="shared" si="0"/>
        <v>0</v>
      </c>
      <c r="J12" s="206"/>
      <c r="K12" s="222" t="s">
        <v>86</v>
      </c>
      <c r="L12" s="222">
        <f t="shared" ref="L12:S12" si="1">SUM(L10:L11)</f>
        <v>459.40000000000003</v>
      </c>
      <c r="M12" s="242">
        <f t="shared" si="1"/>
        <v>0</v>
      </c>
      <c r="N12" s="222">
        <f t="shared" si="1"/>
        <v>438.9</v>
      </c>
      <c r="O12" s="242">
        <f t="shared" si="1"/>
        <v>0</v>
      </c>
      <c r="P12" s="222">
        <f t="shared" si="1"/>
        <v>549.5</v>
      </c>
      <c r="Q12" s="242">
        <f t="shared" si="1"/>
        <v>0</v>
      </c>
      <c r="R12" s="242">
        <f t="shared" si="1"/>
        <v>0</v>
      </c>
      <c r="S12" s="242">
        <f t="shared" si="1"/>
        <v>0</v>
      </c>
    </row>
    <row r="13" spans="1:19" ht="15" hidden="1" x14ac:dyDescent="0.25">
      <c r="A13" s="199"/>
      <c r="B13" s="18"/>
      <c r="C13" s="243"/>
      <c r="D13" s="18"/>
      <c r="E13" s="243"/>
      <c r="F13" s="18"/>
      <c r="G13" s="243"/>
      <c r="H13" s="243"/>
      <c r="I13" s="243"/>
      <c r="J13" s="203"/>
      <c r="K13" s="18"/>
      <c r="L13" s="18"/>
      <c r="M13" s="243"/>
      <c r="N13" s="200"/>
      <c r="O13" s="243"/>
      <c r="P13" s="18"/>
      <c r="Q13" s="243"/>
      <c r="R13" s="243"/>
      <c r="S13" s="243"/>
    </row>
    <row r="14" spans="1:19" ht="15.75" hidden="1" x14ac:dyDescent="0.25">
      <c r="A14" s="224" t="s">
        <v>87</v>
      </c>
      <c r="B14" s="225"/>
      <c r="C14" s="244"/>
      <c r="D14" s="225"/>
      <c r="E14" s="244"/>
      <c r="F14" s="225"/>
      <c r="G14" s="244"/>
      <c r="H14" s="244"/>
      <c r="I14" s="244"/>
      <c r="J14" s="206"/>
      <c r="K14" s="207" t="s">
        <v>88</v>
      </c>
      <c r="L14" s="207"/>
      <c r="M14" s="245"/>
      <c r="N14" s="198"/>
      <c r="O14" s="244"/>
      <c r="P14" s="225"/>
      <c r="Q14" s="244"/>
      <c r="R14" s="244"/>
      <c r="S14" s="244"/>
    </row>
    <row r="15" spans="1:19" s="221" customFormat="1" ht="15" hidden="1" x14ac:dyDescent="0.25">
      <c r="A15" s="195"/>
      <c r="B15" s="14" t="s">
        <v>346</v>
      </c>
      <c r="C15" s="235" t="s">
        <v>346</v>
      </c>
      <c r="D15" s="236" t="s">
        <v>359</v>
      </c>
      <c r="E15" s="235" t="s">
        <v>359</v>
      </c>
      <c r="F15" s="236" t="s">
        <v>361</v>
      </c>
      <c r="G15" s="237" t="s">
        <v>361</v>
      </c>
      <c r="H15" s="237" t="s">
        <v>418</v>
      </c>
      <c r="I15" s="237" t="s">
        <v>419</v>
      </c>
      <c r="J15" s="198"/>
      <c r="K15" s="195"/>
      <c r="L15" s="14" t="s">
        <v>346</v>
      </c>
      <c r="M15" s="235" t="s">
        <v>346</v>
      </c>
      <c r="N15" s="236" t="s">
        <v>359</v>
      </c>
      <c r="O15" s="235" t="s">
        <v>359</v>
      </c>
      <c r="P15" s="236" t="s">
        <v>361</v>
      </c>
      <c r="Q15" s="237" t="s">
        <v>361</v>
      </c>
      <c r="R15" s="237" t="s">
        <v>418</v>
      </c>
      <c r="S15" s="237" t="s">
        <v>419</v>
      </c>
    </row>
    <row r="16" spans="1:19" s="220" customFormat="1" ht="30" hidden="1" x14ac:dyDescent="0.25">
      <c r="A16" s="199"/>
      <c r="B16" s="15" t="s">
        <v>475</v>
      </c>
      <c r="C16" s="238" t="s">
        <v>476</v>
      </c>
      <c r="D16" s="15" t="s">
        <v>475</v>
      </c>
      <c r="E16" s="238" t="s">
        <v>476</v>
      </c>
      <c r="F16" s="15" t="s">
        <v>475</v>
      </c>
      <c r="G16" s="238" t="s">
        <v>476</v>
      </c>
      <c r="H16" s="238" t="s">
        <v>477</v>
      </c>
      <c r="I16" s="238" t="s">
        <v>477</v>
      </c>
      <c r="J16" s="200"/>
      <c r="K16" s="199"/>
      <c r="L16" s="15" t="s">
        <v>475</v>
      </c>
      <c r="M16" s="238" t="s">
        <v>476</v>
      </c>
      <c r="N16" s="15" t="s">
        <v>475</v>
      </c>
      <c r="O16" s="238" t="s">
        <v>476</v>
      </c>
      <c r="P16" s="15" t="s">
        <v>475</v>
      </c>
      <c r="Q16" s="238" t="s">
        <v>476</v>
      </c>
      <c r="R16" s="238" t="s">
        <v>477</v>
      </c>
      <c r="S16" s="238" t="s">
        <v>477</v>
      </c>
    </row>
    <row r="17" spans="1:19" s="220" customFormat="1" ht="15.75" hidden="1" x14ac:dyDescent="0.25">
      <c r="A17" s="208"/>
      <c r="B17" s="16" t="s">
        <v>73</v>
      </c>
      <c r="C17" s="239" t="s">
        <v>73</v>
      </c>
      <c r="D17" s="240" t="s">
        <v>73</v>
      </c>
      <c r="E17" s="239" t="s">
        <v>73</v>
      </c>
      <c r="F17" s="240" t="s">
        <v>73</v>
      </c>
      <c r="G17" s="239" t="s">
        <v>73</v>
      </c>
      <c r="H17" s="239" t="s">
        <v>73</v>
      </c>
      <c r="I17" s="239" t="s">
        <v>73</v>
      </c>
      <c r="J17" s="203"/>
      <c r="K17" s="18"/>
      <c r="L17" s="16" t="s">
        <v>73</v>
      </c>
      <c r="M17" s="239" t="s">
        <v>73</v>
      </c>
      <c r="N17" s="240" t="s">
        <v>73</v>
      </c>
      <c r="O17" s="239" t="s">
        <v>73</v>
      </c>
      <c r="P17" s="240" t="s">
        <v>73</v>
      </c>
      <c r="Q17" s="239" t="s">
        <v>73</v>
      </c>
      <c r="R17" s="239" t="s">
        <v>73</v>
      </c>
      <c r="S17" s="239" t="s">
        <v>73</v>
      </c>
    </row>
    <row r="18" spans="1:19" s="220" customFormat="1" ht="15.75" hidden="1" x14ac:dyDescent="0.25">
      <c r="A18" s="209" t="s">
        <v>84</v>
      </c>
      <c r="B18" s="17">
        <v>150</v>
      </c>
      <c r="C18" s="241"/>
      <c r="D18" s="202">
        <v>150</v>
      </c>
      <c r="E18" s="241"/>
      <c r="F18" s="202">
        <v>150</v>
      </c>
      <c r="G18" s="241"/>
      <c r="H18" s="241"/>
      <c r="I18" s="241"/>
      <c r="J18" s="203"/>
      <c r="K18" s="17" t="s">
        <v>84</v>
      </c>
      <c r="L18" s="17">
        <v>145</v>
      </c>
      <c r="M18" s="241"/>
      <c r="N18" s="17">
        <v>145</v>
      </c>
      <c r="O18" s="241"/>
      <c r="P18" s="202">
        <v>145</v>
      </c>
      <c r="Q18" s="241"/>
      <c r="R18" s="241"/>
      <c r="S18" s="241"/>
    </row>
    <row r="19" spans="1:19" s="220" customFormat="1" ht="15.75" hidden="1" x14ac:dyDescent="0.25">
      <c r="A19" s="209" t="s">
        <v>85</v>
      </c>
      <c r="B19" s="17">
        <v>75</v>
      </c>
      <c r="C19" s="241"/>
      <c r="D19" s="204">
        <v>75</v>
      </c>
      <c r="E19" s="241"/>
      <c r="F19" s="204">
        <v>75</v>
      </c>
      <c r="G19" s="241"/>
      <c r="H19" s="241"/>
      <c r="I19" s="241"/>
      <c r="J19" s="203"/>
      <c r="K19" s="17" t="s">
        <v>85</v>
      </c>
      <c r="L19" s="17">
        <v>75</v>
      </c>
      <c r="M19" s="241"/>
      <c r="N19" s="17">
        <v>75</v>
      </c>
      <c r="O19" s="241"/>
      <c r="P19" s="204">
        <v>75</v>
      </c>
      <c r="Q19" s="241"/>
      <c r="R19" s="241"/>
      <c r="S19" s="241"/>
    </row>
    <row r="20" spans="1:19" s="220" customFormat="1" ht="16.5" hidden="1" thickBot="1" x14ac:dyDescent="0.3">
      <c r="A20" s="210" t="s">
        <v>86</v>
      </c>
      <c r="B20" s="9">
        <f t="shared" ref="B20:I20" si="2">SUM(B18:B19)</f>
        <v>225</v>
      </c>
      <c r="C20" s="246">
        <f t="shared" si="2"/>
        <v>0</v>
      </c>
      <c r="D20" s="9">
        <f t="shared" si="2"/>
        <v>225</v>
      </c>
      <c r="E20" s="246">
        <f t="shared" si="2"/>
        <v>0</v>
      </c>
      <c r="F20" s="9">
        <f t="shared" si="2"/>
        <v>225</v>
      </c>
      <c r="G20" s="246">
        <f t="shared" si="2"/>
        <v>0</v>
      </c>
      <c r="H20" s="246">
        <f t="shared" si="2"/>
        <v>0</v>
      </c>
      <c r="I20" s="246">
        <f t="shared" si="2"/>
        <v>0</v>
      </c>
      <c r="J20" s="203"/>
      <c r="K20" s="9" t="s">
        <v>86</v>
      </c>
      <c r="L20" s="9">
        <f t="shared" ref="L20:S20" si="3">SUM(L18:L19)</f>
        <v>220</v>
      </c>
      <c r="M20" s="246">
        <f t="shared" si="3"/>
        <v>0</v>
      </c>
      <c r="N20" s="9">
        <f t="shared" si="3"/>
        <v>220</v>
      </c>
      <c r="O20" s="246">
        <f t="shared" si="3"/>
        <v>0</v>
      </c>
      <c r="P20" s="9">
        <f t="shared" si="3"/>
        <v>220</v>
      </c>
      <c r="Q20" s="246">
        <f t="shared" si="3"/>
        <v>0</v>
      </c>
      <c r="R20" s="246">
        <f t="shared" si="3"/>
        <v>0</v>
      </c>
      <c r="S20" s="246">
        <f t="shared" si="3"/>
        <v>0</v>
      </c>
    </row>
    <row r="21" spans="1:19" ht="15" hidden="1" x14ac:dyDescent="0.25">
      <c r="A21" s="199"/>
      <c r="B21" s="18"/>
      <c r="C21" s="243"/>
      <c r="D21" s="18"/>
      <c r="E21" s="243"/>
      <c r="F21" s="18"/>
      <c r="G21" s="243"/>
      <c r="H21" s="243"/>
      <c r="I21" s="243"/>
      <c r="J21" s="203"/>
      <c r="K21" s="18"/>
      <c r="L21" s="18"/>
      <c r="M21" s="243"/>
      <c r="N21" s="200"/>
      <c r="O21" s="243"/>
      <c r="P21" s="18"/>
      <c r="Q21" s="243"/>
      <c r="R21" s="243"/>
      <c r="S21" s="243"/>
    </row>
    <row r="22" spans="1:19" s="221" customFormat="1" ht="15" hidden="1" x14ac:dyDescent="0.25">
      <c r="A22" s="195" t="s">
        <v>89</v>
      </c>
      <c r="B22" s="207"/>
      <c r="C22" s="245"/>
      <c r="D22" s="207"/>
      <c r="E22" s="245"/>
      <c r="F22" s="207"/>
      <c r="G22" s="245"/>
      <c r="H22" s="245"/>
      <c r="I22" s="245"/>
      <c r="J22" s="206"/>
      <c r="K22" s="207" t="s">
        <v>90</v>
      </c>
      <c r="L22" s="207"/>
      <c r="M22" s="245"/>
      <c r="N22" s="198"/>
      <c r="O22" s="245"/>
      <c r="P22" s="207"/>
      <c r="Q22" s="245"/>
      <c r="R22" s="245"/>
      <c r="S22" s="245"/>
    </row>
    <row r="23" spans="1:19" s="221" customFormat="1" ht="15" hidden="1" x14ac:dyDescent="0.25">
      <c r="A23" s="195"/>
      <c r="B23" s="14" t="s">
        <v>346</v>
      </c>
      <c r="C23" s="235" t="s">
        <v>346</v>
      </c>
      <c r="D23" s="236" t="s">
        <v>359</v>
      </c>
      <c r="E23" s="235" t="s">
        <v>359</v>
      </c>
      <c r="F23" s="236" t="s">
        <v>361</v>
      </c>
      <c r="G23" s="237" t="s">
        <v>361</v>
      </c>
      <c r="H23" s="237" t="s">
        <v>418</v>
      </c>
      <c r="I23" s="237" t="s">
        <v>419</v>
      </c>
      <c r="J23" s="198"/>
      <c r="K23" s="195"/>
      <c r="L23" s="14" t="s">
        <v>346</v>
      </c>
      <c r="M23" s="235" t="s">
        <v>346</v>
      </c>
      <c r="N23" s="236" t="s">
        <v>359</v>
      </c>
      <c r="O23" s="235" t="s">
        <v>359</v>
      </c>
      <c r="P23" s="236" t="s">
        <v>361</v>
      </c>
      <c r="Q23" s="237" t="s">
        <v>361</v>
      </c>
      <c r="R23" s="237" t="s">
        <v>418</v>
      </c>
      <c r="S23" s="237" t="s">
        <v>419</v>
      </c>
    </row>
    <row r="24" spans="1:19" s="220" customFormat="1" ht="30" hidden="1" x14ac:dyDescent="0.25">
      <c r="A24" s="199"/>
      <c r="B24" s="15" t="s">
        <v>475</v>
      </c>
      <c r="C24" s="238" t="s">
        <v>476</v>
      </c>
      <c r="D24" s="15" t="s">
        <v>475</v>
      </c>
      <c r="E24" s="238" t="s">
        <v>476</v>
      </c>
      <c r="F24" s="15" t="s">
        <v>475</v>
      </c>
      <c r="G24" s="238" t="s">
        <v>476</v>
      </c>
      <c r="H24" s="238" t="s">
        <v>477</v>
      </c>
      <c r="I24" s="238" t="s">
        <v>477</v>
      </c>
      <c r="J24" s="200"/>
      <c r="K24" s="199"/>
      <c r="L24" s="15" t="s">
        <v>475</v>
      </c>
      <c r="M24" s="238" t="s">
        <v>476</v>
      </c>
      <c r="N24" s="15" t="s">
        <v>475</v>
      </c>
      <c r="O24" s="238" t="s">
        <v>476</v>
      </c>
      <c r="P24" s="15" t="s">
        <v>475</v>
      </c>
      <c r="Q24" s="238" t="s">
        <v>476</v>
      </c>
      <c r="R24" s="238" t="s">
        <v>477</v>
      </c>
      <c r="S24" s="238" t="s">
        <v>477</v>
      </c>
    </row>
    <row r="25" spans="1:19" s="220" customFormat="1" ht="15" hidden="1" x14ac:dyDescent="0.25">
      <c r="A25" s="199"/>
      <c r="B25" s="16" t="s">
        <v>73</v>
      </c>
      <c r="C25" s="239" t="s">
        <v>73</v>
      </c>
      <c r="D25" s="240" t="s">
        <v>73</v>
      </c>
      <c r="E25" s="239" t="s">
        <v>73</v>
      </c>
      <c r="F25" s="240" t="s">
        <v>73</v>
      </c>
      <c r="G25" s="239" t="s">
        <v>73</v>
      </c>
      <c r="H25" s="239" t="s">
        <v>73</v>
      </c>
      <c r="I25" s="239" t="s">
        <v>73</v>
      </c>
      <c r="J25" s="203"/>
      <c r="K25" s="18"/>
      <c r="L25" s="16" t="s">
        <v>73</v>
      </c>
      <c r="M25" s="239" t="s">
        <v>73</v>
      </c>
      <c r="N25" s="240" t="s">
        <v>73</v>
      </c>
      <c r="O25" s="239" t="s">
        <v>73</v>
      </c>
      <c r="P25" s="240" t="s">
        <v>73</v>
      </c>
      <c r="Q25" s="239" t="s">
        <v>73</v>
      </c>
      <c r="R25" s="239" t="s">
        <v>73</v>
      </c>
      <c r="S25" s="239" t="s">
        <v>73</v>
      </c>
    </row>
    <row r="26" spans="1:19" s="220" customFormat="1" ht="15" hidden="1" x14ac:dyDescent="0.25">
      <c r="A26" s="201" t="s">
        <v>84</v>
      </c>
      <c r="B26" s="17">
        <v>11074.9</v>
      </c>
      <c r="C26" s="241"/>
      <c r="D26" s="202">
        <v>11962.8</v>
      </c>
      <c r="E26" s="241"/>
      <c r="F26" s="202">
        <v>12462.9</v>
      </c>
      <c r="G26" s="241"/>
      <c r="H26" s="241"/>
      <c r="I26" s="241"/>
      <c r="J26" s="203"/>
      <c r="K26" s="17" t="s">
        <v>84</v>
      </c>
      <c r="L26" s="17">
        <v>9982.4</v>
      </c>
      <c r="M26" s="241"/>
      <c r="N26" s="17">
        <v>10870.3</v>
      </c>
      <c r="O26" s="241"/>
      <c r="P26" s="202">
        <v>11370.4</v>
      </c>
      <c r="Q26" s="241"/>
      <c r="R26" s="241"/>
      <c r="S26" s="241"/>
    </row>
    <row r="27" spans="1:19" s="220" customFormat="1" ht="15" hidden="1" x14ac:dyDescent="0.25">
      <c r="A27" s="201" t="s">
        <v>85</v>
      </c>
      <c r="B27" s="17">
        <v>237.6</v>
      </c>
      <c r="C27" s="241"/>
      <c r="D27" s="204">
        <v>218</v>
      </c>
      <c r="E27" s="241"/>
      <c r="F27" s="204">
        <v>200.3</v>
      </c>
      <c r="G27" s="241"/>
      <c r="H27" s="241"/>
      <c r="I27" s="241"/>
      <c r="J27" s="203"/>
      <c r="K27" s="17" t="s">
        <v>85</v>
      </c>
      <c r="L27" s="17">
        <v>237.6</v>
      </c>
      <c r="M27" s="241"/>
      <c r="N27" s="17">
        <v>218</v>
      </c>
      <c r="O27" s="241"/>
      <c r="P27" s="204">
        <v>200.3</v>
      </c>
      <c r="Q27" s="241"/>
      <c r="R27" s="241"/>
      <c r="S27" s="241"/>
    </row>
    <row r="28" spans="1:19" s="220" customFormat="1" ht="15.75" hidden="1" thickBot="1" x14ac:dyDescent="0.3">
      <c r="A28" s="205" t="s">
        <v>86</v>
      </c>
      <c r="B28" s="9">
        <f t="shared" ref="B28:I28" si="4">SUM(B26:B27)</f>
        <v>11312.5</v>
      </c>
      <c r="C28" s="246">
        <f t="shared" si="4"/>
        <v>0</v>
      </c>
      <c r="D28" s="9">
        <f t="shared" si="4"/>
        <v>12180.8</v>
      </c>
      <c r="E28" s="246">
        <f t="shared" si="4"/>
        <v>0</v>
      </c>
      <c r="F28" s="9">
        <f t="shared" si="4"/>
        <v>12663.199999999999</v>
      </c>
      <c r="G28" s="246">
        <f t="shared" si="4"/>
        <v>0</v>
      </c>
      <c r="H28" s="246">
        <f t="shared" si="4"/>
        <v>0</v>
      </c>
      <c r="I28" s="246">
        <f t="shared" si="4"/>
        <v>0</v>
      </c>
      <c r="J28" s="203"/>
      <c r="K28" s="9" t="s">
        <v>86</v>
      </c>
      <c r="L28" s="9">
        <f t="shared" ref="L28:S28" si="5">SUM(L26:L27)</f>
        <v>10220</v>
      </c>
      <c r="M28" s="246">
        <f t="shared" si="5"/>
        <v>0</v>
      </c>
      <c r="N28" s="9">
        <f t="shared" si="5"/>
        <v>11088.3</v>
      </c>
      <c r="O28" s="246">
        <f t="shared" si="5"/>
        <v>0</v>
      </c>
      <c r="P28" s="9">
        <f t="shared" si="5"/>
        <v>11570.699999999999</v>
      </c>
      <c r="Q28" s="246">
        <f t="shared" si="5"/>
        <v>0</v>
      </c>
      <c r="R28" s="246">
        <f t="shared" si="5"/>
        <v>0</v>
      </c>
      <c r="S28" s="246">
        <f t="shared" si="5"/>
        <v>0</v>
      </c>
    </row>
    <row r="29" spans="1:19" ht="15" hidden="1" x14ac:dyDescent="0.25">
      <c r="A29" s="199"/>
      <c r="B29" s="18"/>
      <c r="C29" s="243"/>
      <c r="D29" s="18"/>
      <c r="E29" s="243"/>
      <c r="F29" s="18"/>
      <c r="G29" s="243"/>
      <c r="H29" s="243"/>
      <c r="I29" s="243"/>
      <c r="J29" s="203"/>
      <c r="K29" s="18"/>
      <c r="L29" s="18"/>
      <c r="M29" s="243"/>
      <c r="N29" s="200"/>
      <c r="O29" s="243"/>
      <c r="P29" s="18"/>
      <c r="Q29" s="243"/>
      <c r="R29" s="243"/>
      <c r="S29" s="243"/>
    </row>
    <row r="30" spans="1:19" ht="15" hidden="1" x14ac:dyDescent="0.25">
      <c r="A30" s="195" t="s">
        <v>0</v>
      </c>
      <c r="B30" s="207"/>
      <c r="C30" s="245"/>
      <c r="D30" s="207"/>
      <c r="E30" s="245"/>
      <c r="F30" s="207"/>
      <c r="G30" s="245"/>
      <c r="H30" s="245"/>
      <c r="I30" s="245"/>
      <c r="J30" s="206"/>
      <c r="K30" s="207" t="s">
        <v>1</v>
      </c>
      <c r="L30" s="207"/>
      <c r="M30" s="245"/>
      <c r="N30" s="198"/>
      <c r="O30" s="245"/>
      <c r="P30" s="207"/>
      <c r="Q30" s="245"/>
      <c r="R30" s="245"/>
      <c r="S30" s="245"/>
    </row>
    <row r="31" spans="1:19" s="221" customFormat="1" ht="15" hidden="1" x14ac:dyDescent="0.25">
      <c r="A31" s="195"/>
      <c r="B31" s="14" t="s">
        <v>346</v>
      </c>
      <c r="C31" s="235" t="s">
        <v>346</v>
      </c>
      <c r="D31" s="236" t="s">
        <v>359</v>
      </c>
      <c r="E31" s="235" t="s">
        <v>359</v>
      </c>
      <c r="F31" s="236" t="s">
        <v>361</v>
      </c>
      <c r="G31" s="237" t="s">
        <v>361</v>
      </c>
      <c r="H31" s="237" t="s">
        <v>418</v>
      </c>
      <c r="I31" s="237" t="s">
        <v>419</v>
      </c>
      <c r="J31" s="198"/>
      <c r="K31" s="195"/>
      <c r="L31" s="14" t="s">
        <v>346</v>
      </c>
      <c r="M31" s="235" t="s">
        <v>346</v>
      </c>
      <c r="N31" s="236" t="s">
        <v>359</v>
      </c>
      <c r="O31" s="235" t="s">
        <v>359</v>
      </c>
      <c r="P31" s="236" t="s">
        <v>361</v>
      </c>
      <c r="Q31" s="237" t="s">
        <v>361</v>
      </c>
      <c r="R31" s="237" t="s">
        <v>418</v>
      </c>
      <c r="S31" s="237" t="s">
        <v>419</v>
      </c>
    </row>
    <row r="32" spans="1:19" s="220" customFormat="1" ht="30" hidden="1" x14ac:dyDescent="0.25">
      <c r="A32" s="199"/>
      <c r="B32" s="15" t="s">
        <v>475</v>
      </c>
      <c r="C32" s="238" t="s">
        <v>476</v>
      </c>
      <c r="D32" s="15" t="s">
        <v>475</v>
      </c>
      <c r="E32" s="238" t="s">
        <v>476</v>
      </c>
      <c r="F32" s="15" t="s">
        <v>475</v>
      </c>
      <c r="G32" s="238" t="s">
        <v>476</v>
      </c>
      <c r="H32" s="238" t="s">
        <v>477</v>
      </c>
      <c r="I32" s="238" t="s">
        <v>477</v>
      </c>
      <c r="J32" s="200"/>
      <c r="K32" s="199"/>
      <c r="L32" s="15" t="s">
        <v>475</v>
      </c>
      <c r="M32" s="238" t="s">
        <v>476</v>
      </c>
      <c r="N32" s="15" t="s">
        <v>475</v>
      </c>
      <c r="O32" s="238" t="s">
        <v>476</v>
      </c>
      <c r="P32" s="15" t="s">
        <v>475</v>
      </c>
      <c r="Q32" s="238" t="s">
        <v>476</v>
      </c>
      <c r="R32" s="238" t="s">
        <v>477</v>
      </c>
      <c r="S32" s="238" t="s">
        <v>477</v>
      </c>
    </row>
    <row r="33" spans="1:19" ht="15" hidden="1" x14ac:dyDescent="0.25">
      <c r="A33" s="199"/>
      <c r="B33" s="16" t="s">
        <v>73</v>
      </c>
      <c r="C33" s="239" t="s">
        <v>73</v>
      </c>
      <c r="D33" s="240" t="s">
        <v>73</v>
      </c>
      <c r="E33" s="239" t="s">
        <v>73</v>
      </c>
      <c r="F33" s="240" t="s">
        <v>73</v>
      </c>
      <c r="G33" s="239" t="s">
        <v>73</v>
      </c>
      <c r="H33" s="239" t="s">
        <v>73</v>
      </c>
      <c r="I33" s="239" t="s">
        <v>73</v>
      </c>
      <c r="J33" s="203"/>
      <c r="K33" s="18"/>
      <c r="L33" s="16" t="s">
        <v>73</v>
      </c>
      <c r="M33" s="239" t="s">
        <v>73</v>
      </c>
      <c r="N33" s="240" t="s">
        <v>73</v>
      </c>
      <c r="O33" s="239" t="s">
        <v>73</v>
      </c>
      <c r="P33" s="240" t="s">
        <v>73</v>
      </c>
      <c r="Q33" s="239" t="s">
        <v>73</v>
      </c>
      <c r="R33" s="239" t="s">
        <v>73</v>
      </c>
      <c r="S33" s="239" t="s">
        <v>73</v>
      </c>
    </row>
    <row r="34" spans="1:19" ht="15" hidden="1" x14ac:dyDescent="0.25">
      <c r="A34" s="201" t="s">
        <v>84</v>
      </c>
      <c r="B34" s="17">
        <v>400</v>
      </c>
      <c r="C34" s="241"/>
      <c r="D34" s="202">
        <v>380</v>
      </c>
      <c r="E34" s="241"/>
      <c r="F34" s="202">
        <v>510</v>
      </c>
      <c r="G34" s="241"/>
      <c r="H34" s="241"/>
      <c r="I34" s="241"/>
      <c r="J34" s="203"/>
      <c r="K34" s="17" t="s">
        <v>84</v>
      </c>
      <c r="L34" s="17">
        <v>390</v>
      </c>
      <c r="M34" s="241"/>
      <c r="N34" s="211">
        <v>370</v>
      </c>
      <c r="O34" s="241"/>
      <c r="P34" s="202">
        <v>500</v>
      </c>
      <c r="Q34" s="241"/>
      <c r="R34" s="241"/>
      <c r="S34" s="241"/>
    </row>
    <row r="35" spans="1:19" ht="15" hidden="1" x14ac:dyDescent="0.25">
      <c r="A35" s="201" t="s">
        <v>85</v>
      </c>
      <c r="B35" s="17">
        <v>0</v>
      </c>
      <c r="C35" s="241"/>
      <c r="D35" s="204">
        <v>0</v>
      </c>
      <c r="E35" s="241"/>
      <c r="F35" s="204">
        <v>0</v>
      </c>
      <c r="G35" s="241"/>
      <c r="H35" s="241"/>
      <c r="I35" s="241"/>
      <c r="J35" s="203"/>
      <c r="K35" s="17" t="s">
        <v>85</v>
      </c>
      <c r="L35" s="17">
        <v>0</v>
      </c>
      <c r="M35" s="241"/>
      <c r="N35" s="211">
        <v>0</v>
      </c>
      <c r="O35" s="241"/>
      <c r="P35" s="204">
        <v>0</v>
      </c>
      <c r="Q35" s="241"/>
      <c r="R35" s="241"/>
      <c r="S35" s="241"/>
    </row>
    <row r="36" spans="1:19" ht="15.75" hidden="1" thickBot="1" x14ac:dyDescent="0.3">
      <c r="A36" s="205" t="s">
        <v>86</v>
      </c>
      <c r="B36" s="9">
        <f>SUM(B34:B35)</f>
        <v>400</v>
      </c>
      <c r="C36" s="246">
        <f>SUM(C34:C35)</f>
        <v>0</v>
      </c>
      <c r="D36" s="9">
        <f t="shared" ref="D36:I36" si="6">SUM(D34:D35)</f>
        <v>380</v>
      </c>
      <c r="E36" s="246">
        <f t="shared" si="6"/>
        <v>0</v>
      </c>
      <c r="F36" s="9">
        <f t="shared" si="6"/>
        <v>510</v>
      </c>
      <c r="G36" s="246">
        <f t="shared" si="6"/>
        <v>0</v>
      </c>
      <c r="H36" s="246">
        <f t="shared" si="6"/>
        <v>0</v>
      </c>
      <c r="I36" s="246">
        <f t="shared" si="6"/>
        <v>0</v>
      </c>
      <c r="J36" s="203"/>
      <c r="K36" s="9" t="s">
        <v>86</v>
      </c>
      <c r="L36" s="9">
        <f t="shared" ref="L36:S36" si="7">SUM(L34:L35)</f>
        <v>390</v>
      </c>
      <c r="M36" s="246">
        <f t="shared" si="7"/>
        <v>0</v>
      </c>
      <c r="N36" s="226">
        <f t="shared" si="7"/>
        <v>370</v>
      </c>
      <c r="O36" s="246">
        <f t="shared" si="7"/>
        <v>0</v>
      </c>
      <c r="P36" s="9">
        <f t="shared" si="7"/>
        <v>500</v>
      </c>
      <c r="Q36" s="246">
        <f t="shared" si="7"/>
        <v>0</v>
      </c>
      <c r="R36" s="246">
        <f t="shared" si="7"/>
        <v>0</v>
      </c>
      <c r="S36" s="246">
        <f t="shared" si="7"/>
        <v>0</v>
      </c>
    </row>
    <row r="37" spans="1:19" ht="15" hidden="1" x14ac:dyDescent="0.25">
      <c r="A37" s="199"/>
      <c r="B37" s="18"/>
      <c r="C37" s="243"/>
      <c r="D37" s="18"/>
      <c r="E37" s="243"/>
      <c r="F37" s="18"/>
      <c r="G37" s="243"/>
      <c r="H37" s="243"/>
      <c r="I37" s="243"/>
      <c r="J37" s="203"/>
      <c r="K37" s="18"/>
      <c r="L37" s="18"/>
      <c r="M37" s="243"/>
      <c r="N37" s="200"/>
      <c r="O37" s="243"/>
      <c r="P37" s="18"/>
      <c r="Q37" s="243"/>
      <c r="R37" s="243"/>
      <c r="S37" s="243"/>
    </row>
    <row r="38" spans="1:19" ht="15" hidden="1" x14ac:dyDescent="0.25">
      <c r="A38" s="195" t="s">
        <v>91</v>
      </c>
      <c r="B38" s="207"/>
      <c r="C38" s="245"/>
      <c r="D38" s="207"/>
      <c r="E38" s="245"/>
      <c r="F38" s="207"/>
      <c r="G38" s="245"/>
      <c r="H38" s="245"/>
      <c r="I38" s="245"/>
      <c r="J38" s="206"/>
      <c r="K38" s="207" t="s">
        <v>92</v>
      </c>
      <c r="L38" s="207"/>
      <c r="M38" s="245"/>
      <c r="N38" s="198"/>
      <c r="O38" s="245"/>
      <c r="P38" s="207"/>
      <c r="Q38" s="245"/>
      <c r="R38" s="245"/>
      <c r="S38" s="245"/>
    </row>
    <row r="39" spans="1:19" s="221" customFormat="1" ht="15" hidden="1" x14ac:dyDescent="0.25">
      <c r="A39" s="195"/>
      <c r="B39" s="14" t="s">
        <v>346</v>
      </c>
      <c r="C39" s="235" t="s">
        <v>346</v>
      </c>
      <c r="D39" s="236" t="s">
        <v>359</v>
      </c>
      <c r="E39" s="235" t="s">
        <v>359</v>
      </c>
      <c r="F39" s="236" t="s">
        <v>361</v>
      </c>
      <c r="G39" s="237" t="s">
        <v>361</v>
      </c>
      <c r="H39" s="237" t="s">
        <v>418</v>
      </c>
      <c r="I39" s="237" t="s">
        <v>419</v>
      </c>
      <c r="J39" s="198"/>
      <c r="K39" s="195"/>
      <c r="L39" s="14" t="s">
        <v>346</v>
      </c>
      <c r="M39" s="235" t="s">
        <v>346</v>
      </c>
      <c r="N39" s="236" t="s">
        <v>359</v>
      </c>
      <c r="O39" s="235" t="s">
        <v>359</v>
      </c>
      <c r="P39" s="236" t="s">
        <v>361</v>
      </c>
      <c r="Q39" s="237" t="s">
        <v>361</v>
      </c>
      <c r="R39" s="237" t="s">
        <v>418</v>
      </c>
      <c r="S39" s="237" t="s">
        <v>419</v>
      </c>
    </row>
    <row r="40" spans="1:19" s="220" customFormat="1" ht="30" hidden="1" x14ac:dyDescent="0.25">
      <c r="A40" s="199"/>
      <c r="B40" s="15" t="s">
        <v>475</v>
      </c>
      <c r="C40" s="238" t="s">
        <v>476</v>
      </c>
      <c r="D40" s="15" t="s">
        <v>475</v>
      </c>
      <c r="E40" s="238" t="s">
        <v>476</v>
      </c>
      <c r="F40" s="15" t="s">
        <v>475</v>
      </c>
      <c r="G40" s="238" t="s">
        <v>476</v>
      </c>
      <c r="H40" s="238" t="s">
        <v>477</v>
      </c>
      <c r="I40" s="238" t="s">
        <v>477</v>
      </c>
      <c r="J40" s="200"/>
      <c r="K40" s="199"/>
      <c r="L40" s="15" t="s">
        <v>475</v>
      </c>
      <c r="M40" s="238" t="s">
        <v>476</v>
      </c>
      <c r="N40" s="15" t="s">
        <v>475</v>
      </c>
      <c r="O40" s="238" t="s">
        <v>476</v>
      </c>
      <c r="P40" s="15" t="s">
        <v>475</v>
      </c>
      <c r="Q40" s="238" t="s">
        <v>476</v>
      </c>
      <c r="R40" s="238" t="s">
        <v>477</v>
      </c>
      <c r="S40" s="238" t="s">
        <v>477</v>
      </c>
    </row>
    <row r="41" spans="1:19" ht="15" hidden="1" x14ac:dyDescent="0.25">
      <c r="A41" s="199"/>
      <c r="B41" s="16" t="s">
        <v>73</v>
      </c>
      <c r="C41" s="239" t="s">
        <v>73</v>
      </c>
      <c r="D41" s="240" t="s">
        <v>73</v>
      </c>
      <c r="E41" s="239" t="s">
        <v>73</v>
      </c>
      <c r="F41" s="240" t="s">
        <v>73</v>
      </c>
      <c r="G41" s="239" t="s">
        <v>73</v>
      </c>
      <c r="H41" s="239" t="s">
        <v>73</v>
      </c>
      <c r="I41" s="239" t="s">
        <v>73</v>
      </c>
      <c r="J41" s="203"/>
      <c r="K41" s="18"/>
      <c r="L41" s="16" t="s">
        <v>73</v>
      </c>
      <c r="M41" s="239" t="s">
        <v>73</v>
      </c>
      <c r="N41" s="240" t="s">
        <v>73</v>
      </c>
      <c r="O41" s="239" t="s">
        <v>73</v>
      </c>
      <c r="P41" s="240" t="s">
        <v>73</v>
      </c>
      <c r="Q41" s="239" t="s">
        <v>73</v>
      </c>
      <c r="R41" s="239" t="s">
        <v>73</v>
      </c>
      <c r="S41" s="239" t="s">
        <v>73</v>
      </c>
    </row>
    <row r="42" spans="1:19" ht="15" hidden="1" x14ac:dyDescent="0.25">
      <c r="A42" s="201" t="s">
        <v>84</v>
      </c>
      <c r="B42" s="17">
        <v>4800</v>
      </c>
      <c r="C42" s="241"/>
      <c r="D42" s="202">
        <v>4900</v>
      </c>
      <c r="E42" s="241"/>
      <c r="F42" s="202">
        <v>5000</v>
      </c>
      <c r="G42" s="241"/>
      <c r="H42" s="241"/>
      <c r="I42" s="241"/>
      <c r="J42" s="203"/>
      <c r="K42" s="17" t="s">
        <v>84</v>
      </c>
      <c r="L42" s="17">
        <v>4300</v>
      </c>
      <c r="M42" s="241"/>
      <c r="N42" s="17">
        <v>4360</v>
      </c>
      <c r="O42" s="241"/>
      <c r="P42" s="202">
        <v>4460</v>
      </c>
      <c r="Q42" s="241"/>
      <c r="R42" s="241"/>
      <c r="S42" s="241"/>
    </row>
    <row r="43" spans="1:19" ht="15" hidden="1" x14ac:dyDescent="0.25">
      <c r="A43" s="201" t="s">
        <v>85</v>
      </c>
      <c r="B43" s="17">
        <v>0</v>
      </c>
      <c r="C43" s="241"/>
      <c r="D43" s="204">
        <v>0</v>
      </c>
      <c r="E43" s="241"/>
      <c r="F43" s="204">
        <v>0</v>
      </c>
      <c r="G43" s="241"/>
      <c r="H43" s="241"/>
      <c r="I43" s="241"/>
      <c r="J43" s="203"/>
      <c r="K43" s="17" t="s">
        <v>85</v>
      </c>
      <c r="L43" s="17">
        <v>0</v>
      </c>
      <c r="M43" s="241"/>
      <c r="N43" s="17">
        <v>0</v>
      </c>
      <c r="O43" s="241"/>
      <c r="P43" s="204">
        <v>0</v>
      </c>
      <c r="Q43" s="241"/>
      <c r="R43" s="241"/>
      <c r="S43" s="241"/>
    </row>
    <row r="44" spans="1:19" ht="15.75" hidden="1" thickBot="1" x14ac:dyDescent="0.3">
      <c r="A44" s="205" t="s">
        <v>86</v>
      </c>
      <c r="B44" s="9">
        <f t="shared" ref="B44:I44" si="8">SUM(B42:B43)</f>
        <v>4800</v>
      </c>
      <c r="C44" s="246">
        <f t="shared" si="8"/>
        <v>0</v>
      </c>
      <c r="D44" s="9">
        <f t="shared" si="8"/>
        <v>4900</v>
      </c>
      <c r="E44" s="246">
        <f t="shared" si="8"/>
        <v>0</v>
      </c>
      <c r="F44" s="9">
        <f t="shared" si="8"/>
        <v>5000</v>
      </c>
      <c r="G44" s="246">
        <f t="shared" si="8"/>
        <v>0</v>
      </c>
      <c r="H44" s="246">
        <f t="shared" si="8"/>
        <v>0</v>
      </c>
      <c r="I44" s="246">
        <f t="shared" si="8"/>
        <v>0</v>
      </c>
      <c r="J44" s="203"/>
      <c r="K44" s="9" t="s">
        <v>86</v>
      </c>
      <c r="L44" s="9">
        <f t="shared" ref="L44:S44" si="9">SUM(L42:L43)</f>
        <v>4300</v>
      </c>
      <c r="M44" s="246">
        <f t="shared" si="9"/>
        <v>0</v>
      </c>
      <c r="N44" s="9">
        <f t="shared" si="9"/>
        <v>4360</v>
      </c>
      <c r="O44" s="246">
        <f t="shared" si="9"/>
        <v>0</v>
      </c>
      <c r="P44" s="9">
        <f t="shared" si="9"/>
        <v>4460</v>
      </c>
      <c r="Q44" s="246">
        <f t="shared" si="9"/>
        <v>0</v>
      </c>
      <c r="R44" s="246">
        <f t="shared" si="9"/>
        <v>0</v>
      </c>
      <c r="S44" s="246">
        <f t="shared" si="9"/>
        <v>0</v>
      </c>
    </row>
    <row r="45" spans="1:19" ht="15" x14ac:dyDescent="0.25">
      <c r="A45" s="200"/>
      <c r="B45" s="203"/>
      <c r="C45" s="243"/>
      <c r="D45" s="203"/>
      <c r="E45" s="247"/>
      <c r="F45" s="203"/>
      <c r="G45" s="247"/>
      <c r="H45" s="247"/>
      <c r="I45" s="247"/>
      <c r="J45" s="203"/>
      <c r="K45" s="203"/>
      <c r="L45" s="203"/>
      <c r="M45" s="243"/>
      <c r="N45" s="200"/>
      <c r="O45" s="247"/>
      <c r="P45" s="203"/>
      <c r="Q45" s="247"/>
      <c r="R45" s="247"/>
      <c r="S45" s="247"/>
    </row>
    <row r="46" spans="1:19" ht="15" x14ac:dyDescent="0.25">
      <c r="A46" s="195" t="s">
        <v>370</v>
      </c>
      <c r="B46" s="207"/>
      <c r="C46" s="245"/>
      <c r="D46" s="207"/>
      <c r="E46" s="245"/>
      <c r="F46" s="207"/>
      <c r="G46" s="245"/>
      <c r="H46" s="245"/>
      <c r="I46" s="245"/>
      <c r="J46" s="203"/>
      <c r="K46" s="195" t="s">
        <v>371</v>
      </c>
      <c r="L46" s="207"/>
      <c r="M46" s="245"/>
      <c r="N46" s="207"/>
      <c r="O46" s="245"/>
      <c r="P46" s="207"/>
      <c r="Q46" s="245"/>
      <c r="R46" s="245"/>
      <c r="S46" s="245"/>
    </row>
    <row r="47" spans="1:19" s="221" customFormat="1" ht="15" x14ac:dyDescent="0.25">
      <c r="A47" s="195"/>
      <c r="B47" s="14" t="s">
        <v>346</v>
      </c>
      <c r="C47" s="235" t="s">
        <v>346</v>
      </c>
      <c r="D47" s="236" t="s">
        <v>359</v>
      </c>
      <c r="E47" s="235" t="s">
        <v>359</v>
      </c>
      <c r="F47" s="236" t="s">
        <v>361</v>
      </c>
      <c r="G47" s="237" t="s">
        <v>361</v>
      </c>
      <c r="H47" s="237" t="s">
        <v>418</v>
      </c>
      <c r="I47" s="237" t="s">
        <v>419</v>
      </c>
      <c r="J47" s="198"/>
      <c r="K47" s="195"/>
      <c r="L47" s="14" t="s">
        <v>346</v>
      </c>
      <c r="M47" s="235" t="s">
        <v>346</v>
      </c>
      <c r="N47" s="236" t="s">
        <v>359</v>
      </c>
      <c r="O47" s="235" t="s">
        <v>359</v>
      </c>
      <c r="P47" s="236" t="s">
        <v>361</v>
      </c>
      <c r="Q47" s="237" t="s">
        <v>361</v>
      </c>
      <c r="R47" s="237" t="s">
        <v>418</v>
      </c>
      <c r="S47" s="237" t="s">
        <v>419</v>
      </c>
    </row>
    <row r="48" spans="1:19" s="220" customFormat="1" ht="30" x14ac:dyDescent="0.25">
      <c r="A48" s="199"/>
      <c r="B48" s="15" t="s">
        <v>475</v>
      </c>
      <c r="C48" s="238" t="s">
        <v>476</v>
      </c>
      <c r="D48" s="15" t="s">
        <v>475</v>
      </c>
      <c r="E48" s="238" t="s">
        <v>476</v>
      </c>
      <c r="F48" s="15" t="s">
        <v>475</v>
      </c>
      <c r="G48" s="238" t="s">
        <v>476</v>
      </c>
      <c r="H48" s="238" t="s">
        <v>477</v>
      </c>
      <c r="I48" s="238" t="s">
        <v>477</v>
      </c>
      <c r="J48" s="200"/>
      <c r="K48" s="199"/>
      <c r="L48" s="15" t="s">
        <v>475</v>
      </c>
      <c r="M48" s="238" t="s">
        <v>476</v>
      </c>
      <c r="N48" s="15" t="s">
        <v>475</v>
      </c>
      <c r="O48" s="238" t="s">
        <v>476</v>
      </c>
      <c r="P48" s="15" t="s">
        <v>475</v>
      </c>
      <c r="Q48" s="238" t="s">
        <v>476</v>
      </c>
      <c r="R48" s="238" t="s">
        <v>477</v>
      </c>
      <c r="S48" s="238" t="s">
        <v>477</v>
      </c>
    </row>
    <row r="49" spans="1:19" ht="15" x14ac:dyDescent="0.25">
      <c r="A49" s="199"/>
      <c r="B49" s="16" t="s">
        <v>73</v>
      </c>
      <c r="C49" s="239" t="s">
        <v>73</v>
      </c>
      <c r="D49" s="240" t="s">
        <v>73</v>
      </c>
      <c r="E49" s="239" t="s">
        <v>73</v>
      </c>
      <c r="F49" s="240" t="s">
        <v>73</v>
      </c>
      <c r="G49" s="239" t="s">
        <v>73</v>
      </c>
      <c r="H49" s="239" t="s">
        <v>73</v>
      </c>
      <c r="I49" s="239" t="s">
        <v>73</v>
      </c>
      <c r="J49" s="203"/>
      <c r="K49" s="199"/>
      <c r="L49" s="16" t="s">
        <v>73</v>
      </c>
      <c r="M49" s="239" t="s">
        <v>73</v>
      </c>
      <c r="N49" s="240" t="s">
        <v>73</v>
      </c>
      <c r="O49" s="239" t="s">
        <v>73</v>
      </c>
      <c r="P49" s="240" t="s">
        <v>73</v>
      </c>
      <c r="Q49" s="239" t="s">
        <v>73</v>
      </c>
      <c r="R49" s="239" t="s">
        <v>73</v>
      </c>
      <c r="S49" s="239" t="s">
        <v>73</v>
      </c>
    </row>
    <row r="50" spans="1:19" ht="15" x14ac:dyDescent="0.25">
      <c r="A50" s="201" t="s">
        <v>84</v>
      </c>
      <c r="B50" s="17">
        <v>0</v>
      </c>
      <c r="C50" s="241"/>
      <c r="D50" s="202">
        <v>0</v>
      </c>
      <c r="E50" s="241"/>
      <c r="F50" s="202">
        <v>0</v>
      </c>
      <c r="G50" s="241"/>
      <c r="H50" s="241"/>
      <c r="I50" s="241"/>
      <c r="J50" s="203"/>
      <c r="K50" s="201" t="s">
        <v>84</v>
      </c>
      <c r="L50" s="17">
        <v>0</v>
      </c>
      <c r="M50" s="241"/>
      <c r="N50" s="202">
        <v>0</v>
      </c>
      <c r="O50" s="241"/>
      <c r="P50" s="202">
        <v>0</v>
      </c>
      <c r="Q50" s="241"/>
      <c r="R50" s="241"/>
      <c r="S50" s="241"/>
    </row>
    <row r="51" spans="1:19" ht="15" x14ac:dyDescent="0.25">
      <c r="A51" s="201" t="s">
        <v>85</v>
      </c>
      <c r="B51" s="17">
        <v>0</v>
      </c>
      <c r="C51" s="241"/>
      <c r="D51" s="204">
        <v>0</v>
      </c>
      <c r="E51" s="241"/>
      <c r="F51" s="204">
        <v>0</v>
      </c>
      <c r="G51" s="241"/>
      <c r="H51" s="241"/>
      <c r="I51" s="241"/>
      <c r="J51" s="203"/>
      <c r="K51" s="201" t="s">
        <v>85</v>
      </c>
      <c r="L51" s="17">
        <v>0</v>
      </c>
      <c r="M51" s="241"/>
      <c r="N51" s="204">
        <v>0</v>
      </c>
      <c r="O51" s="241"/>
      <c r="P51" s="204">
        <v>0</v>
      </c>
      <c r="Q51" s="241"/>
      <c r="R51" s="241"/>
      <c r="S51" s="241"/>
    </row>
    <row r="52" spans="1:19" ht="15.75" thickBot="1" x14ac:dyDescent="0.3">
      <c r="A52" s="205" t="s">
        <v>86</v>
      </c>
      <c r="B52" s="9">
        <f t="shared" ref="B52:I52" si="10">SUM(B50:B51)</f>
        <v>0</v>
      </c>
      <c r="C52" s="246">
        <f t="shared" si="10"/>
        <v>0</v>
      </c>
      <c r="D52" s="9">
        <f t="shared" si="10"/>
        <v>0</v>
      </c>
      <c r="E52" s="246">
        <f t="shared" si="10"/>
        <v>0</v>
      </c>
      <c r="F52" s="9">
        <f t="shared" si="10"/>
        <v>0</v>
      </c>
      <c r="G52" s="246">
        <f t="shared" si="10"/>
        <v>0</v>
      </c>
      <c r="H52" s="246">
        <f t="shared" si="10"/>
        <v>0</v>
      </c>
      <c r="I52" s="246">
        <f t="shared" si="10"/>
        <v>0</v>
      </c>
      <c r="J52" s="203"/>
      <c r="K52" s="205" t="s">
        <v>86</v>
      </c>
      <c r="L52" s="9">
        <f t="shared" ref="L52:S52" si="11">SUM(L50:L51)</f>
        <v>0</v>
      </c>
      <c r="M52" s="246">
        <f t="shared" si="11"/>
        <v>0</v>
      </c>
      <c r="N52" s="9">
        <f t="shared" si="11"/>
        <v>0</v>
      </c>
      <c r="O52" s="246">
        <f t="shared" si="11"/>
        <v>0</v>
      </c>
      <c r="P52" s="9">
        <f t="shared" si="11"/>
        <v>0</v>
      </c>
      <c r="Q52" s="246">
        <f t="shared" si="11"/>
        <v>0</v>
      </c>
      <c r="R52" s="246">
        <f t="shared" si="11"/>
        <v>0</v>
      </c>
      <c r="S52" s="246">
        <f t="shared" si="11"/>
        <v>0</v>
      </c>
    </row>
    <row r="53" spans="1:19" ht="15" x14ac:dyDescent="0.25">
      <c r="A53" s="200"/>
      <c r="B53" s="203"/>
      <c r="C53" s="18"/>
      <c r="D53" s="203"/>
      <c r="E53" s="203"/>
      <c r="F53" s="203"/>
      <c r="G53" s="203"/>
      <c r="H53" s="203"/>
      <c r="I53" s="203"/>
      <c r="J53" s="203"/>
      <c r="K53" s="203"/>
      <c r="L53" s="203"/>
      <c r="M53" s="18"/>
      <c r="N53" s="200"/>
      <c r="O53" s="203"/>
      <c r="P53" s="203"/>
      <c r="Q53" s="203"/>
      <c r="R53" s="203"/>
      <c r="S53" s="203"/>
    </row>
    <row r="54" spans="1:19" ht="15" hidden="1" x14ac:dyDescent="0.25">
      <c r="A54" s="195" t="s">
        <v>93</v>
      </c>
      <c r="B54" s="207"/>
      <c r="C54" s="207"/>
      <c r="D54" s="207"/>
      <c r="E54" s="207"/>
      <c r="F54" s="207"/>
      <c r="G54" s="207"/>
      <c r="H54" s="207"/>
      <c r="I54" s="207"/>
      <c r="J54" s="206"/>
      <c r="K54" s="207" t="s">
        <v>93</v>
      </c>
      <c r="L54" s="207"/>
      <c r="M54" s="207"/>
      <c r="N54" s="198"/>
      <c r="O54" s="207"/>
      <c r="P54" s="207"/>
      <c r="Q54" s="207"/>
      <c r="R54" s="207"/>
      <c r="S54" s="207"/>
    </row>
    <row r="55" spans="1:19" s="221" customFormat="1" ht="15" hidden="1" x14ac:dyDescent="0.25">
      <c r="A55" s="195"/>
      <c r="B55" s="14" t="s">
        <v>346</v>
      </c>
      <c r="C55" s="14" t="s">
        <v>346</v>
      </c>
      <c r="D55" s="236" t="s">
        <v>359</v>
      </c>
      <c r="E55" s="14" t="s">
        <v>359</v>
      </c>
      <c r="F55" s="236" t="s">
        <v>361</v>
      </c>
      <c r="G55" s="236" t="s">
        <v>361</v>
      </c>
      <c r="H55" s="236" t="s">
        <v>418</v>
      </c>
      <c r="I55" s="236" t="s">
        <v>419</v>
      </c>
      <c r="J55" s="198"/>
      <c r="K55" s="195"/>
      <c r="L55" s="14" t="s">
        <v>346</v>
      </c>
      <c r="M55" s="14" t="s">
        <v>346</v>
      </c>
      <c r="N55" s="236" t="s">
        <v>359</v>
      </c>
      <c r="O55" s="14" t="s">
        <v>359</v>
      </c>
      <c r="P55" s="236" t="s">
        <v>361</v>
      </c>
      <c r="Q55" s="236" t="s">
        <v>361</v>
      </c>
      <c r="R55" s="236" t="s">
        <v>418</v>
      </c>
      <c r="S55" s="236" t="s">
        <v>419</v>
      </c>
    </row>
    <row r="56" spans="1:19" s="220" customFormat="1" ht="30" hidden="1" x14ac:dyDescent="0.25">
      <c r="A56" s="199"/>
      <c r="B56" s="15" t="s">
        <v>475</v>
      </c>
      <c r="C56" s="15" t="s">
        <v>476</v>
      </c>
      <c r="D56" s="15" t="s">
        <v>475</v>
      </c>
      <c r="E56" s="15" t="s">
        <v>476</v>
      </c>
      <c r="F56" s="15" t="s">
        <v>475</v>
      </c>
      <c r="G56" s="15" t="s">
        <v>476</v>
      </c>
      <c r="H56" s="15" t="s">
        <v>477</v>
      </c>
      <c r="I56" s="15" t="s">
        <v>477</v>
      </c>
      <c r="J56" s="200"/>
      <c r="K56" s="199"/>
      <c r="L56" s="15" t="s">
        <v>475</v>
      </c>
      <c r="M56" s="15" t="s">
        <v>476</v>
      </c>
      <c r="N56" s="15" t="s">
        <v>475</v>
      </c>
      <c r="O56" s="15" t="s">
        <v>476</v>
      </c>
      <c r="P56" s="15" t="s">
        <v>475</v>
      </c>
      <c r="Q56" s="15" t="s">
        <v>476</v>
      </c>
      <c r="R56" s="15" t="s">
        <v>477</v>
      </c>
      <c r="S56" s="15" t="s">
        <v>477</v>
      </c>
    </row>
    <row r="57" spans="1:19" ht="15" hidden="1" x14ac:dyDescent="0.25">
      <c r="A57" s="199"/>
      <c r="B57" s="16" t="s">
        <v>73</v>
      </c>
      <c r="C57" s="16" t="s">
        <v>73</v>
      </c>
      <c r="D57" s="240" t="s">
        <v>73</v>
      </c>
      <c r="E57" s="16" t="s">
        <v>73</v>
      </c>
      <c r="F57" s="240" t="s">
        <v>73</v>
      </c>
      <c r="G57" s="16" t="s">
        <v>73</v>
      </c>
      <c r="H57" s="16" t="s">
        <v>73</v>
      </c>
      <c r="I57" s="16" t="s">
        <v>73</v>
      </c>
      <c r="J57" s="203"/>
      <c r="K57" s="18"/>
      <c r="L57" s="16" t="s">
        <v>73</v>
      </c>
      <c r="M57" s="16" t="s">
        <v>73</v>
      </c>
      <c r="N57" s="240" t="s">
        <v>73</v>
      </c>
      <c r="O57" s="16" t="s">
        <v>73</v>
      </c>
      <c r="P57" s="240" t="s">
        <v>73</v>
      </c>
      <c r="Q57" s="16" t="s">
        <v>73</v>
      </c>
      <c r="R57" s="16" t="s">
        <v>73</v>
      </c>
      <c r="S57" s="16" t="s">
        <v>73</v>
      </c>
    </row>
    <row r="58" spans="1:19" ht="15" hidden="1" x14ac:dyDescent="0.25">
      <c r="A58" s="201" t="s">
        <v>84</v>
      </c>
      <c r="B58" s="17">
        <f>B10+B18+B26+B34+B42+B50</f>
        <v>16926</v>
      </c>
      <c r="C58" s="17">
        <f t="shared" ref="C58:I59" si="12">C10+C18+C26+C34+C42+C50</f>
        <v>0</v>
      </c>
      <c r="D58" s="17">
        <f t="shared" si="12"/>
        <v>17877.5</v>
      </c>
      <c r="E58" s="17">
        <f t="shared" si="12"/>
        <v>0</v>
      </c>
      <c r="F58" s="17">
        <f t="shared" si="12"/>
        <v>18721.199999999997</v>
      </c>
      <c r="G58" s="17">
        <f t="shared" si="12"/>
        <v>0</v>
      </c>
      <c r="H58" s="17">
        <f t="shared" si="12"/>
        <v>0</v>
      </c>
      <c r="I58" s="17">
        <f t="shared" si="12"/>
        <v>0</v>
      </c>
      <c r="J58" s="203"/>
      <c r="K58" s="17" t="s">
        <v>84</v>
      </c>
      <c r="L58" s="17">
        <f>L10+L18+L26+L34+L42+L50</f>
        <v>15193.5</v>
      </c>
      <c r="M58" s="17">
        <f t="shared" ref="M58:S59" si="13">M10+M18+M26+M34+M42+M50</f>
        <v>0</v>
      </c>
      <c r="N58" s="17">
        <f t="shared" si="13"/>
        <v>16105</v>
      </c>
      <c r="O58" s="17">
        <f t="shared" si="13"/>
        <v>0</v>
      </c>
      <c r="P58" s="17">
        <f t="shared" si="13"/>
        <v>16948.699999999997</v>
      </c>
      <c r="Q58" s="17">
        <f t="shared" si="13"/>
        <v>0</v>
      </c>
      <c r="R58" s="17">
        <f t="shared" si="13"/>
        <v>0</v>
      </c>
      <c r="S58" s="17">
        <f t="shared" si="13"/>
        <v>0</v>
      </c>
    </row>
    <row r="59" spans="1:19" ht="15" hidden="1" x14ac:dyDescent="0.25">
      <c r="A59" s="201" t="s">
        <v>85</v>
      </c>
      <c r="B59" s="17">
        <f>B11+B19+B27+B35+B43+B51</f>
        <v>395.9</v>
      </c>
      <c r="C59" s="17">
        <f t="shared" si="12"/>
        <v>0</v>
      </c>
      <c r="D59" s="17">
        <f t="shared" si="12"/>
        <v>372.2</v>
      </c>
      <c r="E59" s="17">
        <f t="shared" si="12"/>
        <v>0</v>
      </c>
      <c r="F59" s="17">
        <f t="shared" si="12"/>
        <v>351.5</v>
      </c>
      <c r="G59" s="17">
        <f t="shared" si="12"/>
        <v>0</v>
      </c>
      <c r="H59" s="17">
        <f t="shared" si="12"/>
        <v>0</v>
      </c>
      <c r="I59" s="17">
        <f t="shared" si="12"/>
        <v>0</v>
      </c>
      <c r="J59" s="203"/>
      <c r="K59" s="17" t="s">
        <v>85</v>
      </c>
      <c r="L59" s="17">
        <f>L11+L19+L27+L35+L43+L51</f>
        <v>395.9</v>
      </c>
      <c r="M59" s="17">
        <f t="shared" si="13"/>
        <v>0</v>
      </c>
      <c r="N59" s="17">
        <f t="shared" si="13"/>
        <v>372.2</v>
      </c>
      <c r="O59" s="17">
        <f t="shared" si="13"/>
        <v>0</v>
      </c>
      <c r="P59" s="17">
        <f t="shared" si="13"/>
        <v>351.5</v>
      </c>
      <c r="Q59" s="17">
        <f t="shared" si="13"/>
        <v>0</v>
      </c>
      <c r="R59" s="17">
        <f t="shared" si="13"/>
        <v>0</v>
      </c>
      <c r="S59" s="17">
        <f t="shared" si="13"/>
        <v>0</v>
      </c>
    </row>
    <row r="60" spans="1:19" ht="15.75" hidden="1" thickBot="1" x14ac:dyDescent="0.3">
      <c r="A60" s="205" t="s">
        <v>86</v>
      </c>
      <c r="B60" s="9">
        <f t="shared" ref="B60:I60" si="14">+B44+B36+B28+B20+B12+B52</f>
        <v>17321.900000000001</v>
      </c>
      <c r="C60" s="9">
        <f t="shared" si="14"/>
        <v>0</v>
      </c>
      <c r="D60" s="9">
        <f t="shared" si="14"/>
        <v>18249.7</v>
      </c>
      <c r="E60" s="9">
        <f t="shared" si="14"/>
        <v>0</v>
      </c>
      <c r="F60" s="9">
        <f t="shared" si="14"/>
        <v>19072.699999999997</v>
      </c>
      <c r="G60" s="9">
        <f t="shared" si="14"/>
        <v>0</v>
      </c>
      <c r="H60" s="9">
        <f t="shared" si="14"/>
        <v>0</v>
      </c>
      <c r="I60" s="9">
        <f t="shared" si="14"/>
        <v>0</v>
      </c>
      <c r="J60" s="203"/>
      <c r="K60" s="9" t="s">
        <v>86</v>
      </c>
      <c r="L60" s="9">
        <f t="shared" ref="L60:S60" si="15">+L44+L36+L28+L20+L12+L52</f>
        <v>15589.4</v>
      </c>
      <c r="M60" s="9">
        <f t="shared" si="15"/>
        <v>0</v>
      </c>
      <c r="N60" s="9">
        <f t="shared" si="15"/>
        <v>16477.2</v>
      </c>
      <c r="O60" s="9">
        <f t="shared" si="15"/>
        <v>0</v>
      </c>
      <c r="P60" s="9">
        <f t="shared" si="15"/>
        <v>17300.199999999997</v>
      </c>
      <c r="Q60" s="9">
        <f t="shared" si="15"/>
        <v>0</v>
      </c>
      <c r="R60" s="9">
        <f t="shared" si="15"/>
        <v>0</v>
      </c>
      <c r="S60" s="9">
        <f t="shared" si="15"/>
        <v>0</v>
      </c>
    </row>
    <row r="61" spans="1:19" hidden="1" x14ac:dyDescent="0.2">
      <c r="A61" s="200" t="s">
        <v>94</v>
      </c>
      <c r="B61" s="203"/>
      <c r="C61" s="203"/>
      <c r="D61" s="203"/>
      <c r="E61" s="203"/>
      <c r="F61" s="203"/>
      <c r="G61" s="203"/>
      <c r="H61" s="203"/>
      <c r="I61" s="203"/>
      <c r="J61" s="203"/>
      <c r="K61" s="203"/>
      <c r="L61" s="203"/>
      <c r="M61" s="203"/>
      <c r="N61" s="203"/>
      <c r="O61" s="203"/>
      <c r="P61" s="200"/>
      <c r="Q61" s="200"/>
      <c r="R61" s="200"/>
    </row>
    <row r="62" spans="1:19" x14ac:dyDescent="0.2">
      <c r="A62" s="200"/>
      <c r="B62" s="203"/>
      <c r="C62" s="203"/>
      <c r="D62" s="203"/>
      <c r="E62" s="203"/>
      <c r="F62" s="203"/>
      <c r="G62" s="203"/>
      <c r="H62" s="203"/>
      <c r="I62" s="203"/>
      <c r="J62" s="203"/>
      <c r="K62" s="203"/>
      <c r="L62" s="203"/>
      <c r="M62" s="203"/>
      <c r="N62" s="203"/>
      <c r="O62" s="203"/>
      <c r="P62" s="200"/>
      <c r="Q62" s="200"/>
      <c r="R62" s="200"/>
    </row>
    <row r="63" spans="1:19" x14ac:dyDescent="0.2">
      <c r="A63" s="212" t="s">
        <v>478</v>
      </c>
      <c r="B63" s="203"/>
      <c r="C63" s="203"/>
      <c r="D63" s="203"/>
      <c r="E63" s="203"/>
      <c r="F63" s="203"/>
      <c r="G63" s="200"/>
      <c r="H63" s="200"/>
      <c r="I63" s="200"/>
      <c r="J63" s="203"/>
      <c r="K63" s="203" t="s">
        <v>479</v>
      </c>
      <c r="L63" s="203"/>
      <c r="M63" s="203"/>
      <c r="N63" s="203"/>
      <c r="O63" s="203"/>
      <c r="P63" s="203"/>
      <c r="Q63" s="200"/>
      <c r="R63" s="200"/>
    </row>
    <row r="64" spans="1:19" x14ac:dyDescent="0.2">
      <c r="A64" s="200" t="s">
        <v>95</v>
      </c>
      <c r="B64" s="203"/>
      <c r="C64" s="203"/>
      <c r="D64" s="203"/>
      <c r="E64" s="203"/>
      <c r="F64" s="203"/>
      <c r="G64" s="200"/>
      <c r="H64" s="200"/>
      <c r="I64" s="200"/>
      <c r="J64" s="203"/>
      <c r="K64" s="203" t="s">
        <v>96</v>
      </c>
      <c r="L64" s="203"/>
      <c r="M64" s="203"/>
      <c r="N64" s="203"/>
      <c r="O64" s="203"/>
      <c r="P64" s="203"/>
      <c r="Q64" s="200"/>
      <c r="R64" s="200"/>
    </row>
    <row r="65" spans="1:18" ht="15" x14ac:dyDescent="0.25">
      <c r="A65" s="200"/>
      <c r="B65" s="203"/>
      <c r="C65" s="203"/>
      <c r="D65" s="227" t="s">
        <v>346</v>
      </c>
      <c r="E65" s="228" t="s">
        <v>359</v>
      </c>
      <c r="F65" s="228" t="s">
        <v>361</v>
      </c>
      <c r="G65" s="200"/>
      <c r="H65" s="200"/>
      <c r="I65" s="200"/>
      <c r="J65" s="200"/>
      <c r="K65" s="203"/>
      <c r="L65" s="203"/>
      <c r="M65" s="203"/>
      <c r="N65" s="227" t="s">
        <v>346</v>
      </c>
      <c r="O65" s="228" t="s">
        <v>359</v>
      </c>
      <c r="P65" s="228" t="s">
        <v>361</v>
      </c>
      <c r="Q65" s="200"/>
      <c r="R65" s="203"/>
    </row>
    <row r="66" spans="1:18" ht="30" x14ac:dyDescent="0.25">
      <c r="A66" s="200"/>
      <c r="B66" s="203"/>
      <c r="C66" s="203"/>
      <c r="D66" s="214" t="s">
        <v>480</v>
      </c>
      <c r="E66" s="214" t="s">
        <v>480</v>
      </c>
      <c r="F66" s="214" t="s">
        <v>480</v>
      </c>
      <c r="G66" s="200"/>
      <c r="H66" s="200"/>
      <c r="I66" s="200"/>
      <c r="J66" s="200"/>
      <c r="K66" s="203"/>
      <c r="L66" s="203"/>
      <c r="M66" s="203"/>
      <c r="N66" s="214" t="s">
        <v>480</v>
      </c>
      <c r="O66" s="214" t="s">
        <v>480</v>
      </c>
      <c r="P66" s="214" t="s">
        <v>480</v>
      </c>
      <c r="Q66" s="200"/>
      <c r="R66" s="203"/>
    </row>
    <row r="67" spans="1:18" ht="15" x14ac:dyDescent="0.25">
      <c r="A67" s="200"/>
      <c r="B67" s="203"/>
      <c r="C67" s="203"/>
      <c r="D67" s="19" t="s">
        <v>73</v>
      </c>
      <c r="E67" s="19" t="s">
        <v>73</v>
      </c>
      <c r="F67" s="213" t="s">
        <v>73</v>
      </c>
      <c r="G67" s="200"/>
      <c r="H67" s="200"/>
      <c r="I67" s="200"/>
      <c r="J67" s="200"/>
      <c r="K67" s="203"/>
      <c r="L67" s="203"/>
      <c r="M67" s="203"/>
      <c r="N67" s="19" t="s">
        <v>73</v>
      </c>
      <c r="O67" s="19" t="s">
        <v>73</v>
      </c>
      <c r="P67" s="213" t="s">
        <v>73</v>
      </c>
      <c r="Q67" s="200"/>
      <c r="R67" s="200"/>
    </row>
    <row r="68" spans="1:18" s="220" customFormat="1" ht="15" hidden="1" x14ac:dyDescent="0.25">
      <c r="A68" s="215" t="s">
        <v>325</v>
      </c>
      <c r="B68" s="216"/>
      <c r="C68" s="216"/>
      <c r="D68" s="17">
        <f>+C12-B12</f>
        <v>-584.4</v>
      </c>
      <c r="E68" s="17">
        <f>E12-D12</f>
        <v>-563.9</v>
      </c>
      <c r="F68" s="217">
        <f>G12-F12</f>
        <v>-674.5</v>
      </c>
      <c r="G68" s="203"/>
      <c r="H68" s="200"/>
      <c r="I68" s="200"/>
      <c r="J68" s="200"/>
      <c r="K68" s="216" t="s">
        <v>325</v>
      </c>
      <c r="L68" s="216"/>
      <c r="M68" s="216"/>
      <c r="N68" s="17">
        <f>+M12-L12</f>
        <v>-459.40000000000003</v>
      </c>
      <c r="O68" s="17">
        <f>O12-N12</f>
        <v>-438.9</v>
      </c>
      <c r="P68" s="217">
        <f>Q12-P12</f>
        <v>-549.5</v>
      </c>
      <c r="Q68" s="200"/>
      <c r="R68" s="200"/>
    </row>
    <row r="69" spans="1:18" ht="15" hidden="1" x14ac:dyDescent="0.25">
      <c r="A69" s="215" t="s">
        <v>71</v>
      </c>
      <c r="B69" s="216"/>
      <c r="C69" s="216"/>
      <c r="D69" s="17">
        <f>+C20-B20</f>
        <v>-225</v>
      </c>
      <c r="E69" s="17">
        <f>E20-D20</f>
        <v>-225</v>
      </c>
      <c r="F69" s="217">
        <f>G20-F20</f>
        <v>-225</v>
      </c>
      <c r="G69" s="200"/>
      <c r="H69" s="200"/>
      <c r="I69" s="200"/>
      <c r="J69" s="200"/>
      <c r="K69" s="216" t="s">
        <v>71</v>
      </c>
      <c r="L69" s="216"/>
      <c r="M69" s="216"/>
      <c r="N69" s="17">
        <f>+M20-L20</f>
        <v>-220</v>
      </c>
      <c r="O69" s="17">
        <f>O20-N20</f>
        <v>-220</v>
      </c>
      <c r="P69" s="217">
        <f>Q20-P20</f>
        <v>-220</v>
      </c>
      <c r="Q69" s="203"/>
      <c r="R69" s="200"/>
    </row>
    <row r="70" spans="1:18" s="220" customFormat="1" ht="15" hidden="1" x14ac:dyDescent="0.25">
      <c r="A70" s="215" t="s">
        <v>97</v>
      </c>
      <c r="B70" s="216"/>
      <c r="C70" s="216"/>
      <c r="D70" s="17">
        <f>+C28-B28</f>
        <v>-11312.5</v>
      </c>
      <c r="E70" s="17">
        <f>E28-D28</f>
        <v>-12180.8</v>
      </c>
      <c r="F70" s="217">
        <f>G28-F28</f>
        <v>-12663.199999999999</v>
      </c>
      <c r="G70" s="200"/>
      <c r="H70" s="200"/>
      <c r="I70" s="200"/>
      <c r="J70" s="200"/>
      <c r="K70" s="216" t="s">
        <v>97</v>
      </c>
      <c r="L70" s="216"/>
      <c r="M70" s="216"/>
      <c r="N70" s="17">
        <f>+M28-L28</f>
        <v>-10220</v>
      </c>
      <c r="O70" s="17">
        <f>O28-N28</f>
        <v>-11088.3</v>
      </c>
      <c r="P70" s="217">
        <f>Q28-P28</f>
        <v>-11570.699999999999</v>
      </c>
      <c r="Q70" s="212"/>
      <c r="R70" s="200"/>
    </row>
    <row r="71" spans="1:18" ht="15" hidden="1" x14ac:dyDescent="0.25">
      <c r="A71" s="216" t="s">
        <v>318</v>
      </c>
      <c r="B71" s="216"/>
      <c r="C71" s="216"/>
      <c r="D71" s="17">
        <f>+C36-B36</f>
        <v>-400</v>
      </c>
      <c r="E71" s="17">
        <f>E36-D36</f>
        <v>-380</v>
      </c>
      <c r="F71" s="248">
        <f>G36-F36</f>
        <v>-510</v>
      </c>
      <c r="G71" s="200"/>
      <c r="H71" s="200"/>
      <c r="I71" s="200"/>
      <c r="J71" s="200"/>
      <c r="K71" s="216" t="s">
        <v>318</v>
      </c>
      <c r="L71" s="216"/>
      <c r="M71" s="216"/>
      <c r="N71" s="17">
        <f>+M36-L36</f>
        <v>-390</v>
      </c>
      <c r="O71" s="17">
        <f>O36-N36</f>
        <v>-370</v>
      </c>
      <c r="P71" s="248">
        <f>Q36-P36</f>
        <v>-500</v>
      </c>
      <c r="Q71" s="200"/>
      <c r="R71" s="200"/>
    </row>
    <row r="72" spans="1:18" ht="15" hidden="1" x14ac:dyDescent="0.25">
      <c r="A72" s="215" t="s">
        <v>98</v>
      </c>
      <c r="B72" s="216"/>
      <c r="C72" s="216"/>
      <c r="D72" s="17">
        <f>+C44-B44</f>
        <v>-4800</v>
      </c>
      <c r="E72" s="17">
        <f>E44-D44</f>
        <v>-4900</v>
      </c>
      <c r="F72" s="217">
        <f>G44-F44</f>
        <v>-5000</v>
      </c>
      <c r="G72" s="200"/>
      <c r="H72" s="200"/>
      <c r="I72" s="200"/>
      <c r="J72" s="200"/>
      <c r="K72" s="216" t="s">
        <v>98</v>
      </c>
      <c r="L72" s="216"/>
      <c r="M72" s="216"/>
      <c r="N72" s="17">
        <f>+M44-L44</f>
        <v>-4300</v>
      </c>
      <c r="O72" s="17">
        <f>O44-N44</f>
        <v>-4360</v>
      </c>
      <c r="P72" s="217">
        <f>Q44-P44</f>
        <v>-4460</v>
      </c>
      <c r="Q72" s="200"/>
      <c r="R72" s="200"/>
    </row>
    <row r="73" spans="1:18" ht="15" x14ac:dyDescent="0.25">
      <c r="A73" s="215" t="s">
        <v>372</v>
      </c>
      <c r="B73" s="216"/>
      <c r="C73" s="216"/>
      <c r="D73" s="17">
        <f>C52-B52</f>
        <v>0</v>
      </c>
      <c r="E73" s="17">
        <f>E52-D52</f>
        <v>0</v>
      </c>
      <c r="F73" s="217">
        <f>G52-F52</f>
        <v>0</v>
      </c>
      <c r="G73" s="200"/>
      <c r="H73" s="200"/>
      <c r="I73" s="200"/>
      <c r="J73" s="200"/>
      <c r="K73" s="216" t="s">
        <v>372</v>
      </c>
      <c r="L73" s="216"/>
      <c r="M73" s="216"/>
      <c r="N73" s="17">
        <f>M52-L52</f>
        <v>0</v>
      </c>
      <c r="O73" s="17">
        <f>O52-N52</f>
        <v>0</v>
      </c>
      <c r="P73" s="217">
        <f>Q52-P52</f>
        <v>0</v>
      </c>
      <c r="Q73" s="200"/>
      <c r="R73" s="200"/>
    </row>
    <row r="74" spans="1:18" ht="15" hidden="1" x14ac:dyDescent="0.25">
      <c r="A74" s="215" t="s">
        <v>99</v>
      </c>
      <c r="B74" s="216"/>
      <c r="C74" s="216"/>
      <c r="D74" s="17">
        <f>SUM(D68:D72)</f>
        <v>-17321.900000000001</v>
      </c>
      <c r="E74" s="211">
        <f>E60-D60</f>
        <v>-18249.7</v>
      </c>
      <c r="F74" s="217">
        <f>G60-F60</f>
        <v>-19072.699999999997</v>
      </c>
      <c r="G74" s="200"/>
      <c r="H74" s="200"/>
      <c r="I74" s="200"/>
      <c r="J74" s="200"/>
      <c r="K74" s="216" t="s">
        <v>99</v>
      </c>
      <c r="L74" s="216"/>
      <c r="M74" s="216"/>
      <c r="N74" s="17">
        <f>SUM(N68:N72)</f>
        <v>-15589.4</v>
      </c>
      <c r="O74" s="211">
        <f>O60-N60</f>
        <v>-16477.2</v>
      </c>
      <c r="P74" s="217">
        <f>Q60-P60</f>
        <v>-17300.199999999997</v>
      </c>
      <c r="Q74" s="212"/>
      <c r="R74" s="200"/>
    </row>
    <row r="76" spans="1:18" x14ac:dyDescent="0.2">
      <c r="B76" s="3"/>
      <c r="C76" s="3"/>
      <c r="D76" s="3"/>
      <c r="E76" s="3"/>
      <c r="F76" s="3"/>
      <c r="G76" s="3"/>
      <c r="H76" s="3"/>
      <c r="I76" s="3"/>
      <c r="J76" s="3"/>
    </row>
    <row r="77" spans="1:18" x14ac:dyDescent="0.2">
      <c r="B77" s="3"/>
      <c r="C77" s="3"/>
      <c r="D77" s="3"/>
      <c r="E77" s="3"/>
      <c r="F77" s="3"/>
      <c r="G77" s="3"/>
      <c r="H77" s="3"/>
      <c r="I77" s="3"/>
      <c r="J77" s="3"/>
    </row>
    <row r="78" spans="1:18" x14ac:dyDescent="0.2">
      <c r="B78" s="3"/>
      <c r="C78" s="3"/>
      <c r="D78" s="3"/>
      <c r="E78" s="3"/>
      <c r="F78" s="3"/>
      <c r="G78" s="3"/>
      <c r="H78" s="3"/>
      <c r="I78" s="3"/>
      <c r="J78" s="3"/>
    </row>
    <row r="79" spans="1:18" x14ac:dyDescent="0.2">
      <c r="B79" s="3"/>
      <c r="C79" s="3"/>
      <c r="D79" s="3"/>
      <c r="E79" s="3"/>
      <c r="F79" s="3"/>
      <c r="G79" s="3"/>
      <c r="H79" s="3"/>
      <c r="I79" s="3"/>
      <c r="J79" s="3"/>
    </row>
    <row r="80" spans="1:18" x14ac:dyDescent="0.2">
      <c r="B80" s="3"/>
      <c r="C80" s="3"/>
      <c r="D80" s="3"/>
      <c r="E80" s="3"/>
      <c r="F80" s="3"/>
      <c r="G80" s="3"/>
      <c r="H80" s="3"/>
      <c r="I80" s="3"/>
      <c r="J80" s="3"/>
    </row>
    <row r="81" spans="2:10" x14ac:dyDescent="0.2">
      <c r="B81" s="3"/>
      <c r="C81" s="3"/>
      <c r="D81" s="3"/>
      <c r="E81" s="3"/>
      <c r="F81" s="3"/>
      <c r="G81" s="3"/>
      <c r="H81" s="3"/>
      <c r="I81" s="3"/>
      <c r="J81" s="3"/>
    </row>
    <row r="82" spans="2:10" x14ac:dyDescent="0.2">
      <c r="B82" s="3"/>
      <c r="C82" s="3"/>
      <c r="D82" s="3"/>
      <c r="E82" s="3"/>
      <c r="F82" s="3"/>
      <c r="G82" s="3"/>
      <c r="H82" s="3"/>
      <c r="I82" s="3"/>
      <c r="J82" s="3"/>
    </row>
    <row r="83" spans="2:10" x14ac:dyDescent="0.2">
      <c r="B83" s="3"/>
      <c r="C83" s="3"/>
      <c r="D83" s="3"/>
      <c r="E83" s="3"/>
      <c r="F83" s="3"/>
      <c r="G83" s="3"/>
      <c r="H83" s="3"/>
      <c r="I83" s="3"/>
      <c r="J83" s="3"/>
    </row>
    <row r="84" spans="2:10" x14ac:dyDescent="0.2">
      <c r="B84" s="3"/>
      <c r="C84" s="3"/>
      <c r="D84" s="3"/>
      <c r="E84" s="3"/>
      <c r="F84" s="3"/>
      <c r="G84" s="3"/>
      <c r="H84" s="3"/>
      <c r="I84" s="3"/>
      <c r="J84" s="3"/>
    </row>
    <row r="85" spans="2:10" x14ac:dyDescent="0.2">
      <c r="B85" s="3"/>
      <c r="C85" s="3"/>
      <c r="D85" s="3"/>
      <c r="E85" s="3"/>
      <c r="F85" s="3"/>
      <c r="G85" s="3"/>
      <c r="H85" s="3"/>
      <c r="I85" s="3"/>
      <c r="J85" s="3"/>
    </row>
    <row r="86" spans="2:10" x14ac:dyDescent="0.2">
      <c r="B86" s="3"/>
      <c r="C86" s="3"/>
      <c r="D86" s="3"/>
      <c r="E86" s="3"/>
      <c r="F86" s="3"/>
      <c r="G86" s="3"/>
      <c r="H86" s="3"/>
      <c r="I86" s="3"/>
      <c r="J86" s="3"/>
    </row>
    <row r="87" spans="2:10" x14ac:dyDescent="0.2">
      <c r="B87" s="3"/>
      <c r="C87" s="3"/>
      <c r="D87" s="3"/>
      <c r="E87" s="3"/>
      <c r="F87" s="3"/>
      <c r="G87" s="3"/>
      <c r="H87" s="3"/>
      <c r="I87" s="3"/>
      <c r="J87" s="3"/>
    </row>
    <row r="88" spans="2:10" x14ac:dyDescent="0.2">
      <c r="B88" s="3"/>
      <c r="C88" s="3"/>
      <c r="D88" s="3"/>
      <c r="E88" s="3"/>
      <c r="F88" s="3"/>
      <c r="G88" s="3"/>
      <c r="H88" s="3"/>
      <c r="I88" s="3"/>
      <c r="J88" s="3"/>
    </row>
    <row r="89" spans="2:10" x14ac:dyDescent="0.2">
      <c r="B89" s="3"/>
      <c r="C89" s="3"/>
      <c r="D89" s="3"/>
      <c r="E89" s="3"/>
      <c r="F89" s="3"/>
      <c r="G89" s="3"/>
      <c r="H89" s="3"/>
      <c r="I89" s="3"/>
      <c r="J89" s="3"/>
    </row>
    <row r="90" spans="2:10" x14ac:dyDescent="0.2">
      <c r="B90" s="3"/>
      <c r="C90" s="3"/>
      <c r="D90" s="3"/>
      <c r="E90" s="3"/>
      <c r="F90" s="3"/>
      <c r="G90" s="3"/>
      <c r="H90" s="3"/>
      <c r="I90" s="3"/>
      <c r="J90" s="3"/>
    </row>
    <row r="91" spans="2:10" x14ac:dyDescent="0.2">
      <c r="B91" s="3"/>
      <c r="C91" s="3"/>
      <c r="D91" s="3"/>
      <c r="E91" s="3"/>
      <c r="F91" s="3"/>
      <c r="G91" s="3"/>
      <c r="H91" s="3"/>
      <c r="I91" s="3"/>
      <c r="J91" s="3"/>
    </row>
    <row r="92" spans="2:10" x14ac:dyDescent="0.2">
      <c r="B92" s="3"/>
      <c r="C92" s="3"/>
      <c r="D92" s="3"/>
      <c r="E92" s="3"/>
      <c r="F92" s="3"/>
      <c r="G92" s="3"/>
      <c r="H92" s="3"/>
      <c r="I92" s="3"/>
      <c r="J92" s="3"/>
    </row>
    <row r="93" spans="2:10" x14ac:dyDescent="0.2">
      <c r="B93" s="3"/>
      <c r="C93" s="3"/>
      <c r="D93" s="3"/>
      <c r="E93" s="3"/>
      <c r="F93" s="3"/>
      <c r="G93" s="3"/>
      <c r="H93" s="3"/>
      <c r="I93" s="3"/>
      <c r="J93" s="3"/>
    </row>
    <row r="94" spans="2:10" x14ac:dyDescent="0.2">
      <c r="B94" s="3"/>
      <c r="C94" s="3"/>
      <c r="D94" s="3"/>
      <c r="E94" s="3"/>
      <c r="F94" s="3"/>
      <c r="G94" s="3"/>
      <c r="H94" s="3"/>
      <c r="I94" s="3"/>
      <c r="J94" s="3"/>
    </row>
    <row r="95" spans="2:10" x14ac:dyDescent="0.2">
      <c r="B95" s="3"/>
      <c r="C95" s="3"/>
      <c r="D95" s="3"/>
      <c r="E95" s="3"/>
      <c r="F95" s="3"/>
      <c r="G95" s="3"/>
      <c r="H95" s="3"/>
      <c r="I95" s="3"/>
      <c r="J95" s="3"/>
    </row>
    <row r="96" spans="2:10" x14ac:dyDescent="0.2">
      <c r="B96" s="3"/>
      <c r="C96" s="3"/>
      <c r="D96" s="3"/>
      <c r="E96" s="3"/>
      <c r="F96" s="3"/>
      <c r="G96" s="3"/>
      <c r="H96" s="3"/>
      <c r="I96" s="3"/>
      <c r="J96" s="3"/>
    </row>
    <row r="97" spans="2:10" x14ac:dyDescent="0.2">
      <c r="B97" s="3"/>
      <c r="C97" s="3"/>
      <c r="D97" s="3"/>
      <c r="E97" s="3"/>
      <c r="F97" s="3"/>
      <c r="G97" s="3"/>
      <c r="H97" s="3"/>
      <c r="I97" s="3"/>
      <c r="J97" s="3"/>
    </row>
    <row r="98" spans="2:10" x14ac:dyDescent="0.2">
      <c r="B98" s="3"/>
      <c r="C98" s="3"/>
      <c r="D98" s="3"/>
      <c r="E98" s="3"/>
      <c r="F98" s="3"/>
      <c r="G98" s="3"/>
      <c r="H98" s="3"/>
      <c r="I98" s="3"/>
      <c r="J98" s="3"/>
    </row>
    <row r="99" spans="2:10" x14ac:dyDescent="0.2">
      <c r="B99" s="3"/>
      <c r="C99" s="3"/>
      <c r="D99" s="3"/>
      <c r="E99" s="3"/>
      <c r="F99" s="3"/>
      <c r="G99" s="3"/>
      <c r="H99" s="3"/>
      <c r="I99" s="3"/>
      <c r="J99" s="3"/>
    </row>
    <row r="100" spans="2:10" x14ac:dyDescent="0.2">
      <c r="B100" s="3"/>
      <c r="C100" s="3"/>
      <c r="D100" s="3"/>
      <c r="E100" s="3"/>
      <c r="F100" s="3"/>
      <c r="G100" s="3"/>
      <c r="H100" s="3"/>
      <c r="I100" s="3"/>
      <c r="J100" s="3"/>
    </row>
    <row r="101" spans="2:10" x14ac:dyDescent="0.2">
      <c r="B101" s="3"/>
      <c r="C101" s="3"/>
      <c r="D101" s="3"/>
      <c r="E101" s="3"/>
      <c r="F101" s="3"/>
      <c r="G101" s="3"/>
      <c r="H101" s="3"/>
      <c r="I101" s="3"/>
      <c r="J101" s="3"/>
    </row>
    <row r="102" spans="2:10" x14ac:dyDescent="0.2">
      <c r="B102" s="3"/>
      <c r="C102" s="3"/>
      <c r="D102" s="3"/>
      <c r="E102" s="3"/>
      <c r="F102" s="3"/>
      <c r="G102" s="3"/>
      <c r="H102" s="3"/>
      <c r="I102" s="3"/>
      <c r="J102" s="3"/>
    </row>
    <row r="103" spans="2:10" x14ac:dyDescent="0.2">
      <c r="B103" s="3"/>
      <c r="C103" s="3"/>
      <c r="D103" s="3"/>
      <c r="E103" s="3"/>
      <c r="F103" s="3"/>
      <c r="G103" s="3"/>
      <c r="H103" s="3"/>
      <c r="I103" s="3"/>
      <c r="J103" s="3"/>
    </row>
    <row r="104" spans="2:10" x14ac:dyDescent="0.2">
      <c r="B104" s="3"/>
      <c r="C104" s="3"/>
      <c r="D104" s="3"/>
      <c r="E104" s="3"/>
      <c r="F104" s="3"/>
      <c r="G104" s="3"/>
      <c r="H104" s="3"/>
      <c r="I104" s="3"/>
      <c r="J104" s="3"/>
    </row>
    <row r="105" spans="2:10" x14ac:dyDescent="0.2">
      <c r="B105" s="3"/>
      <c r="C105" s="3"/>
      <c r="D105" s="3"/>
      <c r="E105" s="3"/>
      <c r="F105" s="3"/>
      <c r="G105" s="3"/>
      <c r="H105" s="3"/>
      <c r="I105" s="3"/>
      <c r="J105" s="3"/>
    </row>
    <row r="106" spans="2:10" x14ac:dyDescent="0.2">
      <c r="B106" s="3"/>
      <c r="C106" s="3"/>
      <c r="D106" s="3"/>
      <c r="E106" s="3"/>
      <c r="F106" s="3"/>
      <c r="G106" s="3"/>
      <c r="H106" s="3"/>
      <c r="I106" s="3"/>
      <c r="J106" s="3"/>
    </row>
    <row r="107" spans="2:10" x14ac:dyDescent="0.2">
      <c r="B107" s="3"/>
      <c r="C107" s="3"/>
      <c r="D107" s="3"/>
      <c r="E107" s="3"/>
      <c r="F107" s="3"/>
      <c r="G107" s="3"/>
      <c r="H107" s="3"/>
      <c r="I107" s="3"/>
      <c r="J107" s="3"/>
    </row>
    <row r="108" spans="2:10" x14ac:dyDescent="0.2">
      <c r="B108" s="3"/>
      <c r="C108" s="3"/>
      <c r="D108" s="3"/>
      <c r="E108" s="3"/>
      <c r="F108" s="3"/>
      <c r="G108" s="3"/>
      <c r="H108" s="3"/>
      <c r="I108" s="3"/>
      <c r="J108" s="3"/>
    </row>
    <row r="109" spans="2:10" x14ac:dyDescent="0.2">
      <c r="B109" s="3"/>
      <c r="C109" s="3"/>
      <c r="D109" s="3"/>
      <c r="E109" s="3"/>
      <c r="F109" s="3"/>
      <c r="G109" s="3"/>
      <c r="H109" s="3"/>
      <c r="I109" s="3"/>
      <c r="J109" s="3"/>
    </row>
    <row r="110" spans="2:10" x14ac:dyDescent="0.2">
      <c r="B110" s="3"/>
      <c r="C110" s="3"/>
      <c r="D110" s="3"/>
      <c r="E110" s="3"/>
      <c r="F110" s="3"/>
      <c r="G110" s="3"/>
      <c r="H110" s="3"/>
      <c r="I110" s="3"/>
      <c r="J110" s="3"/>
    </row>
    <row r="111" spans="2:10" x14ac:dyDescent="0.2">
      <c r="B111" s="3"/>
      <c r="C111" s="3"/>
      <c r="D111" s="3"/>
      <c r="E111" s="3"/>
      <c r="F111" s="3"/>
      <c r="G111" s="3"/>
      <c r="H111" s="3"/>
      <c r="I111" s="3"/>
      <c r="J111" s="3"/>
    </row>
    <row r="112" spans="2:10" x14ac:dyDescent="0.2">
      <c r="B112" s="3"/>
      <c r="C112" s="3"/>
      <c r="D112" s="3"/>
      <c r="E112" s="3"/>
      <c r="F112" s="3"/>
      <c r="G112" s="3"/>
      <c r="H112" s="3"/>
      <c r="I112" s="3"/>
      <c r="J112" s="3"/>
    </row>
    <row r="113" spans="2:10" x14ac:dyDescent="0.2">
      <c r="B113" s="3"/>
      <c r="C113" s="3"/>
      <c r="D113" s="3"/>
      <c r="E113" s="3"/>
      <c r="F113" s="3"/>
      <c r="G113" s="3"/>
      <c r="H113" s="3"/>
      <c r="I113" s="3"/>
      <c r="J113" s="3"/>
    </row>
    <row r="114" spans="2:10" x14ac:dyDescent="0.2">
      <c r="B114" s="3"/>
      <c r="C114" s="3"/>
      <c r="D114" s="3"/>
      <c r="E114" s="3"/>
      <c r="F114" s="3"/>
      <c r="G114" s="3"/>
      <c r="H114" s="3"/>
      <c r="I114" s="3"/>
      <c r="J114" s="3"/>
    </row>
    <row r="115" spans="2:10" x14ac:dyDescent="0.2">
      <c r="B115" s="3"/>
      <c r="C115" s="3"/>
      <c r="D115" s="3"/>
      <c r="E115" s="3"/>
      <c r="F115" s="3"/>
      <c r="G115" s="3"/>
      <c r="H115" s="3"/>
      <c r="I115" s="3"/>
      <c r="J115" s="3"/>
    </row>
    <row r="116" spans="2:10" x14ac:dyDescent="0.2">
      <c r="B116" s="3"/>
      <c r="C116" s="3"/>
      <c r="D116" s="3"/>
      <c r="E116" s="3"/>
      <c r="F116" s="3"/>
      <c r="G116" s="3"/>
      <c r="H116" s="3"/>
      <c r="I116" s="3"/>
      <c r="J116" s="3"/>
    </row>
    <row r="117" spans="2:10" x14ac:dyDescent="0.2">
      <c r="B117" s="3"/>
      <c r="C117" s="3"/>
      <c r="D117" s="3"/>
      <c r="E117" s="3"/>
      <c r="F117" s="3"/>
      <c r="G117" s="3"/>
      <c r="H117" s="3"/>
      <c r="I117" s="3"/>
      <c r="J117" s="3"/>
    </row>
    <row r="118" spans="2:10" x14ac:dyDescent="0.2">
      <c r="B118" s="3"/>
      <c r="C118" s="3"/>
      <c r="D118" s="3"/>
      <c r="E118" s="3"/>
      <c r="F118" s="3"/>
      <c r="G118" s="3"/>
      <c r="H118" s="3"/>
      <c r="I118" s="3"/>
      <c r="J118" s="3"/>
    </row>
    <row r="119" spans="2:10" x14ac:dyDescent="0.2">
      <c r="B119" s="3"/>
      <c r="C119" s="3"/>
      <c r="D119" s="3"/>
      <c r="E119" s="3"/>
      <c r="F119" s="3"/>
      <c r="G119" s="3"/>
      <c r="H119" s="3"/>
      <c r="I119" s="3"/>
      <c r="J119" s="3"/>
    </row>
    <row r="120" spans="2:10" x14ac:dyDescent="0.2">
      <c r="B120" s="3"/>
      <c r="C120" s="3"/>
      <c r="D120" s="3"/>
      <c r="E120" s="3"/>
      <c r="F120" s="3"/>
      <c r="G120" s="3"/>
      <c r="H120" s="3"/>
      <c r="I120" s="3"/>
      <c r="J120" s="3"/>
    </row>
    <row r="121" spans="2:10" x14ac:dyDescent="0.2">
      <c r="B121" s="3"/>
      <c r="C121" s="3"/>
      <c r="D121" s="3"/>
      <c r="E121" s="3"/>
      <c r="F121" s="3"/>
      <c r="G121" s="3"/>
      <c r="H121" s="3"/>
      <c r="I121" s="3"/>
      <c r="J121" s="3"/>
    </row>
    <row r="122" spans="2:10" x14ac:dyDescent="0.2">
      <c r="B122" s="3"/>
      <c r="C122" s="3"/>
      <c r="D122" s="3"/>
      <c r="E122" s="3"/>
      <c r="F122" s="3"/>
      <c r="G122" s="3"/>
      <c r="H122" s="3"/>
      <c r="I122" s="3"/>
      <c r="J122" s="3"/>
    </row>
    <row r="123" spans="2:10" x14ac:dyDescent="0.2">
      <c r="B123" s="3"/>
      <c r="C123" s="3"/>
      <c r="D123" s="3"/>
      <c r="E123" s="3"/>
      <c r="F123" s="3"/>
      <c r="G123" s="3"/>
      <c r="H123" s="3"/>
      <c r="I123" s="3"/>
      <c r="J123" s="3"/>
    </row>
    <row r="124" spans="2:10" x14ac:dyDescent="0.2">
      <c r="B124" s="3"/>
      <c r="C124" s="3"/>
      <c r="D124" s="3"/>
      <c r="E124" s="3"/>
      <c r="F124" s="3"/>
      <c r="G124" s="3"/>
      <c r="H124" s="3"/>
      <c r="I124" s="3"/>
      <c r="J124" s="3"/>
    </row>
    <row r="125" spans="2:10" x14ac:dyDescent="0.2">
      <c r="B125" s="3"/>
      <c r="C125" s="3"/>
      <c r="D125" s="3"/>
      <c r="E125" s="3"/>
      <c r="F125" s="3"/>
      <c r="G125" s="3"/>
      <c r="H125" s="3"/>
      <c r="I125" s="3"/>
      <c r="J125" s="3"/>
    </row>
    <row r="126" spans="2:10" x14ac:dyDescent="0.2">
      <c r="B126" s="3"/>
      <c r="C126" s="3"/>
      <c r="D126" s="3"/>
      <c r="E126" s="3"/>
      <c r="F126" s="3"/>
      <c r="G126" s="3"/>
      <c r="H126" s="3"/>
      <c r="I126" s="3"/>
      <c r="J126" s="3"/>
    </row>
    <row r="127" spans="2:10" x14ac:dyDescent="0.2">
      <c r="B127" s="3"/>
      <c r="C127" s="3"/>
      <c r="D127" s="3"/>
      <c r="E127" s="3"/>
      <c r="F127" s="3"/>
      <c r="G127" s="3"/>
      <c r="H127" s="3"/>
      <c r="I127" s="3"/>
      <c r="J127" s="3"/>
    </row>
    <row r="128" spans="2:10" x14ac:dyDescent="0.2">
      <c r="B128" s="3"/>
      <c r="C128" s="3"/>
      <c r="D128" s="3"/>
      <c r="E128" s="3"/>
      <c r="F128" s="3"/>
      <c r="G128" s="3"/>
      <c r="H128" s="3"/>
      <c r="I128" s="3"/>
      <c r="J128" s="3"/>
    </row>
    <row r="129" spans="2:10" x14ac:dyDescent="0.2">
      <c r="B129" s="3"/>
      <c r="C129" s="3"/>
      <c r="D129" s="3"/>
      <c r="E129" s="3"/>
      <c r="F129" s="3"/>
      <c r="G129" s="3"/>
      <c r="H129" s="3"/>
      <c r="I129" s="3"/>
      <c r="J129" s="3"/>
    </row>
    <row r="130" spans="2:10" x14ac:dyDescent="0.2">
      <c r="B130" s="3"/>
      <c r="C130" s="3"/>
      <c r="D130" s="3"/>
      <c r="E130" s="3"/>
      <c r="F130" s="3"/>
      <c r="G130" s="3"/>
      <c r="H130" s="3"/>
      <c r="I130" s="3"/>
      <c r="J130" s="3"/>
    </row>
    <row r="131" spans="2:10" x14ac:dyDescent="0.2">
      <c r="B131" s="3"/>
      <c r="C131" s="3"/>
      <c r="D131" s="3"/>
      <c r="E131" s="3"/>
      <c r="F131" s="3"/>
      <c r="G131" s="3"/>
      <c r="H131" s="3"/>
      <c r="I131" s="3"/>
      <c r="J131" s="3"/>
    </row>
    <row r="132" spans="2:10" x14ac:dyDescent="0.2">
      <c r="B132" s="3"/>
      <c r="C132" s="3"/>
      <c r="D132" s="3"/>
      <c r="E132" s="3"/>
      <c r="F132" s="3"/>
      <c r="G132" s="3"/>
      <c r="H132" s="3"/>
      <c r="I132" s="3"/>
      <c r="J132" s="3"/>
    </row>
    <row r="133" spans="2:10" x14ac:dyDescent="0.2">
      <c r="B133" s="3"/>
      <c r="C133" s="3"/>
      <c r="D133" s="3"/>
      <c r="E133" s="3"/>
      <c r="F133" s="3"/>
      <c r="G133" s="3"/>
      <c r="H133" s="3"/>
      <c r="I133" s="3"/>
      <c r="J133" s="3"/>
    </row>
    <row r="134" spans="2:10" x14ac:dyDescent="0.2">
      <c r="B134" s="3"/>
      <c r="C134" s="3"/>
      <c r="D134" s="3"/>
      <c r="E134" s="3"/>
      <c r="F134" s="3"/>
      <c r="G134" s="3"/>
      <c r="H134" s="3"/>
      <c r="I134" s="3"/>
      <c r="J134" s="3"/>
    </row>
    <row r="135" spans="2:10" x14ac:dyDescent="0.2">
      <c r="B135" s="3"/>
      <c r="C135" s="3"/>
      <c r="D135" s="3"/>
      <c r="E135" s="3"/>
      <c r="F135" s="3"/>
      <c r="G135" s="3"/>
      <c r="H135" s="3"/>
      <c r="I135" s="3"/>
      <c r="J135" s="3"/>
    </row>
    <row r="136" spans="2:10" x14ac:dyDescent="0.2">
      <c r="B136" s="3"/>
      <c r="C136" s="3"/>
      <c r="D136" s="3"/>
      <c r="E136" s="3"/>
      <c r="F136" s="3"/>
      <c r="G136" s="3"/>
      <c r="H136" s="3"/>
      <c r="I136" s="3"/>
      <c r="J136" s="3"/>
    </row>
    <row r="137" spans="2:10" x14ac:dyDescent="0.2">
      <c r="B137" s="3"/>
      <c r="C137" s="3"/>
      <c r="D137" s="3"/>
      <c r="E137" s="3"/>
      <c r="F137" s="3"/>
      <c r="G137" s="3"/>
      <c r="H137" s="3"/>
      <c r="I137" s="3"/>
      <c r="J137" s="3"/>
    </row>
    <row r="138" spans="2:10" x14ac:dyDescent="0.2">
      <c r="B138" s="3"/>
      <c r="C138" s="3"/>
      <c r="D138" s="3"/>
      <c r="E138" s="3"/>
      <c r="F138" s="3"/>
      <c r="G138" s="3"/>
      <c r="H138" s="3"/>
      <c r="I138" s="3"/>
      <c r="J138" s="3"/>
    </row>
  </sheetData>
  <sheetProtection password="8D9A" sheet="1" objects="1" scenarios="1"/>
  <pageMargins left="0.74803149606299213" right="0.74803149606299213" top="0.47244094488188981" bottom="0.51181102362204722" header="0.51181102362204722" footer="0.51181102362204722"/>
  <pageSetup paperSize="9" scale="39" orientation="landscape" r:id="rId1"/>
  <headerFooter alignWithMargins="0">
    <oddHeader>&amp;CTfL NOVEMBER 2012 SUBMISSION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B30" sqref="B30"/>
    </sheetView>
  </sheetViews>
  <sheetFormatPr defaultColWidth="13.28515625" defaultRowHeight="12.75" x14ac:dyDescent="0.2"/>
  <cols>
    <col min="1" max="1" width="27.28515625" bestFit="1" customWidth="1"/>
    <col min="2" max="2" width="13" bestFit="1" customWidth="1"/>
    <col min="3" max="3" width="6.7109375" bestFit="1" customWidth="1"/>
    <col min="4" max="4" width="13.140625" bestFit="1" customWidth="1"/>
    <col min="5" max="5" width="14.140625" customWidth="1"/>
    <col min="6" max="6" width="10.85546875" bestFit="1" customWidth="1"/>
    <col min="7" max="7" width="8.5703125" bestFit="1" customWidth="1"/>
    <col min="8" max="8" width="7.85546875" bestFit="1" customWidth="1"/>
  </cols>
  <sheetData>
    <row r="1" spans="1:8" ht="45.75" thickBot="1" x14ac:dyDescent="0.3">
      <c r="A1" s="63"/>
      <c r="B1" s="70" t="s">
        <v>201</v>
      </c>
      <c r="C1" s="71" t="s">
        <v>202</v>
      </c>
      <c r="D1" s="70" t="s">
        <v>203</v>
      </c>
      <c r="E1" s="70" t="s">
        <v>204</v>
      </c>
      <c r="F1" s="70" t="s">
        <v>205</v>
      </c>
      <c r="G1" s="71" t="s">
        <v>206</v>
      </c>
      <c r="H1" s="71" t="s">
        <v>207</v>
      </c>
    </row>
    <row r="2" spans="1:8" ht="15.75" thickBot="1" x14ac:dyDescent="0.3">
      <c r="A2" s="64"/>
      <c r="B2" s="65" t="s">
        <v>73</v>
      </c>
      <c r="C2" s="66" t="s">
        <v>73</v>
      </c>
      <c r="D2" s="66" t="s">
        <v>73</v>
      </c>
      <c r="E2" s="66" t="s">
        <v>73</v>
      </c>
      <c r="F2" s="66" t="s">
        <v>73</v>
      </c>
      <c r="G2" s="66" t="s">
        <v>73</v>
      </c>
      <c r="H2" s="66" t="s">
        <v>73</v>
      </c>
    </row>
    <row r="3" spans="1:8" ht="15.75" thickBot="1" x14ac:dyDescent="0.3">
      <c r="A3" s="67" t="s">
        <v>208</v>
      </c>
      <c r="B3" s="68">
        <v>1.7709999999999999</v>
      </c>
      <c r="C3" s="68">
        <v>0.63100000000000001</v>
      </c>
      <c r="D3" s="68">
        <v>1.5</v>
      </c>
      <c r="E3" s="68">
        <v>0.36899999999999999</v>
      </c>
      <c r="F3" s="68">
        <v>1.98</v>
      </c>
      <c r="G3" s="68">
        <v>43.347999999999999</v>
      </c>
      <c r="H3" s="68">
        <v>49.598999999999997</v>
      </c>
    </row>
    <row r="4" spans="1:8" ht="30.75" thickBot="1" x14ac:dyDescent="0.3">
      <c r="A4" s="64" t="s">
        <v>209</v>
      </c>
      <c r="B4" s="69"/>
      <c r="C4" s="69"/>
      <c r="D4" s="69">
        <v>-1.5</v>
      </c>
      <c r="E4" s="69">
        <v>-0.36899999999999999</v>
      </c>
      <c r="F4" s="69"/>
      <c r="G4" s="69">
        <v>-3.6</v>
      </c>
      <c r="H4" s="69">
        <v>-5.4690000000000003</v>
      </c>
    </row>
    <row r="5" spans="1:8" ht="15.75" thickBot="1" x14ac:dyDescent="0.3">
      <c r="A5" s="64" t="s">
        <v>120</v>
      </c>
      <c r="B5" s="69"/>
      <c r="C5" s="69"/>
      <c r="D5" s="69"/>
      <c r="E5" s="69"/>
      <c r="F5" s="69"/>
      <c r="G5" s="69">
        <v>7.9189999999999996</v>
      </c>
      <c r="H5" s="69">
        <v>7.9189999999999996</v>
      </c>
    </row>
    <row r="6" spans="1:8" ht="27" customHeight="1" thickBot="1" x14ac:dyDescent="0.3">
      <c r="A6" s="67" t="s">
        <v>210</v>
      </c>
      <c r="B6" s="68">
        <v>1.7709999999999999</v>
      </c>
      <c r="C6" s="68">
        <v>0.63100000000000001</v>
      </c>
      <c r="D6" s="68">
        <v>0</v>
      </c>
      <c r="E6" s="68">
        <v>0</v>
      </c>
      <c r="F6" s="68">
        <v>1.98</v>
      </c>
      <c r="G6" s="68">
        <v>47.667000000000002</v>
      </c>
      <c r="H6" s="68">
        <v>52.048999999999999</v>
      </c>
    </row>
  </sheetData>
  <phoneticPr fontId="23" type="noConversion"/>
  <pageMargins left="0.75" right="0.7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110"/>
  <sheetViews>
    <sheetView topLeftCell="A74" workbookViewId="0">
      <selection activeCell="B30" sqref="B30"/>
    </sheetView>
  </sheetViews>
  <sheetFormatPr defaultRowHeight="11.25" x14ac:dyDescent="0.2"/>
  <cols>
    <col min="1" max="1" width="24.5703125" style="40" bestFit="1" customWidth="1"/>
    <col min="2" max="2" width="9.5703125" style="28" bestFit="1" customWidth="1"/>
    <col min="3" max="3" width="9.85546875" style="28" customWidth="1"/>
    <col min="4" max="4" width="8.85546875" style="28" customWidth="1"/>
    <col min="5" max="5" width="6.5703125" style="56" customWidth="1"/>
    <col min="6" max="6" width="9.28515625" style="28" customWidth="1"/>
    <col min="7" max="7" width="9.42578125" style="28" customWidth="1"/>
    <col min="8" max="8" width="9.28515625" style="40" customWidth="1"/>
    <col min="9" max="9" width="6.42578125" style="54" customWidth="1"/>
    <col min="10" max="10" width="9" style="28" customWidth="1"/>
    <col min="11" max="11" width="6.7109375" style="28" hidden="1" customWidth="1"/>
    <col min="12" max="12" width="9.42578125" style="28" customWidth="1"/>
    <col min="13" max="13" width="10.42578125" style="28" hidden="1" customWidth="1"/>
    <col min="14" max="104" width="9.140625" style="28"/>
    <col min="105" max="16384" width="9.140625" style="40"/>
  </cols>
  <sheetData>
    <row r="1" spans="1:104" s="28" customFormat="1" x14ac:dyDescent="0.2">
      <c r="A1" s="27"/>
      <c r="B1" s="666" t="s">
        <v>113</v>
      </c>
      <c r="C1" s="666"/>
      <c r="D1" s="666"/>
      <c r="E1" s="666"/>
      <c r="F1" s="667" t="s">
        <v>114</v>
      </c>
      <c r="G1" s="668"/>
      <c r="H1" s="668"/>
      <c r="I1" s="669"/>
      <c r="J1" s="27"/>
      <c r="K1" s="27"/>
      <c r="L1" s="27"/>
    </row>
    <row r="2" spans="1:104" s="34" customFormat="1" ht="58.5" x14ac:dyDescent="0.2">
      <c r="A2" s="29"/>
      <c r="B2" s="30" t="s">
        <v>115</v>
      </c>
      <c r="C2" s="30" t="s">
        <v>116</v>
      </c>
      <c r="D2" s="30" t="s">
        <v>117</v>
      </c>
      <c r="E2" s="31" t="s">
        <v>118</v>
      </c>
      <c r="F2" s="30" t="s">
        <v>119</v>
      </c>
      <c r="G2" s="30" t="s">
        <v>106</v>
      </c>
      <c r="H2" s="30" t="s">
        <v>120</v>
      </c>
      <c r="I2" s="31" t="s">
        <v>121</v>
      </c>
      <c r="J2" s="32" t="s">
        <v>122</v>
      </c>
      <c r="K2" s="30" t="s">
        <v>121</v>
      </c>
      <c r="L2" s="30" t="s">
        <v>123</v>
      </c>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row>
    <row r="3" spans="1:104" x14ac:dyDescent="0.2">
      <c r="A3" s="29"/>
      <c r="B3" s="35" t="s">
        <v>124</v>
      </c>
      <c r="C3" s="35" t="s">
        <v>124</v>
      </c>
      <c r="D3" s="35" t="s">
        <v>124</v>
      </c>
      <c r="E3" s="36" t="s">
        <v>124</v>
      </c>
      <c r="F3" s="35" t="s">
        <v>124</v>
      </c>
      <c r="G3" s="37" t="s">
        <v>124</v>
      </c>
      <c r="H3" s="38" t="s">
        <v>124</v>
      </c>
      <c r="I3" s="39" t="s">
        <v>124</v>
      </c>
      <c r="J3" s="37" t="s">
        <v>124</v>
      </c>
      <c r="K3" s="37" t="s">
        <v>124</v>
      </c>
      <c r="L3" s="37" t="s">
        <v>124</v>
      </c>
    </row>
    <row r="4" spans="1:104" x14ac:dyDescent="0.2">
      <c r="A4" s="41" t="s">
        <v>125</v>
      </c>
      <c r="B4" s="42">
        <v>70597739</v>
      </c>
      <c r="C4" s="42">
        <v>68961174</v>
      </c>
      <c r="D4" s="42">
        <v>-1636565</v>
      </c>
      <c r="E4" s="43">
        <v>-2.3181549766062622E-2</v>
      </c>
      <c r="F4" s="44">
        <v>281474866</v>
      </c>
      <c r="G4" s="42">
        <v>276574009.03999996</v>
      </c>
      <c r="H4" s="42">
        <v>-4900856.9600000381</v>
      </c>
      <c r="I4" s="43">
        <v>-1.7411348407925124E-2</v>
      </c>
      <c r="J4" s="44">
        <v>-5192846.55</v>
      </c>
      <c r="K4" s="43">
        <v>-1.7411348407925124E-2</v>
      </c>
      <c r="L4" s="42">
        <v>291989.58999996074</v>
      </c>
    </row>
    <row r="5" spans="1:104" x14ac:dyDescent="0.2">
      <c r="A5" s="41" t="s">
        <v>126</v>
      </c>
      <c r="B5" s="42">
        <v>720696</v>
      </c>
      <c r="C5" s="42">
        <v>730260</v>
      </c>
      <c r="D5" s="42">
        <v>9564</v>
      </c>
      <c r="E5" s="43">
        <v>1.3270505178327617E-2</v>
      </c>
      <c r="F5" s="44">
        <v>2990747</v>
      </c>
      <c r="G5" s="42">
        <v>3163747</v>
      </c>
      <c r="H5" s="42">
        <v>173000</v>
      </c>
      <c r="I5" s="43">
        <v>5.7845080175621677E-2</v>
      </c>
      <c r="J5" s="44">
        <v>173000</v>
      </c>
      <c r="K5" s="43">
        <v>5.7845080175621677E-2</v>
      </c>
      <c r="L5" s="42">
        <v>0</v>
      </c>
    </row>
    <row r="6" spans="1:104" hidden="1" x14ac:dyDescent="0.2">
      <c r="A6" s="41" t="s">
        <v>127</v>
      </c>
      <c r="B6" s="42">
        <v>0</v>
      </c>
      <c r="C6" s="42">
        <v>0</v>
      </c>
      <c r="D6" s="42">
        <v>0</v>
      </c>
      <c r="E6" s="43">
        <v>0</v>
      </c>
      <c r="F6" s="44">
        <v>0</v>
      </c>
      <c r="G6" s="42">
        <v>0</v>
      </c>
      <c r="H6" s="42">
        <v>0</v>
      </c>
      <c r="I6" s="43">
        <v>0</v>
      </c>
      <c r="J6" s="44">
        <v>0</v>
      </c>
      <c r="K6" s="43" t="e">
        <v>#DIV/0!</v>
      </c>
      <c r="L6" s="42">
        <v>0</v>
      </c>
    </row>
    <row r="7" spans="1:104" x14ac:dyDescent="0.2">
      <c r="A7" s="41" t="s">
        <v>128</v>
      </c>
      <c r="B7" s="42">
        <v>1511399</v>
      </c>
      <c r="C7" s="42">
        <v>1551157</v>
      </c>
      <c r="D7" s="42">
        <v>39758</v>
      </c>
      <c r="E7" s="43">
        <v>2.6305429605286229E-2</v>
      </c>
      <c r="F7" s="44">
        <v>6045596</v>
      </c>
      <c r="G7" s="42">
        <v>6186421</v>
      </c>
      <c r="H7" s="42">
        <v>140825</v>
      </c>
      <c r="I7" s="43">
        <v>2.3293815861992764E-2</v>
      </c>
      <c r="J7" s="44">
        <v>13625</v>
      </c>
      <c r="K7" s="43">
        <v>2.3293815861992764E-2</v>
      </c>
      <c r="L7" s="42">
        <v>127200</v>
      </c>
    </row>
    <row r="8" spans="1:104" x14ac:dyDescent="0.2">
      <c r="A8" s="41" t="s">
        <v>129</v>
      </c>
      <c r="B8" s="44">
        <v>13073723</v>
      </c>
      <c r="C8" s="42">
        <v>13710770</v>
      </c>
      <c r="D8" s="42">
        <v>637047</v>
      </c>
      <c r="E8" s="43">
        <v>4.8727282962932592E-2</v>
      </c>
      <c r="F8" s="44">
        <v>52056540</v>
      </c>
      <c r="G8" s="44">
        <v>52044093.440000005</v>
      </c>
      <c r="H8" s="42">
        <v>-12446.559999994934</v>
      </c>
      <c r="I8" s="43">
        <v>-2.3909695112266265E-4</v>
      </c>
      <c r="J8" s="44">
        <v>16823.509999999998</v>
      </c>
      <c r="K8" s="43">
        <v>-2.3909695112266265E-4</v>
      </c>
      <c r="L8" s="42">
        <v>-29270.069999994943</v>
      </c>
      <c r="O8" s="45"/>
    </row>
    <row r="9" spans="1:104" x14ac:dyDescent="0.2">
      <c r="A9" s="41"/>
      <c r="B9" s="42"/>
      <c r="C9" s="42"/>
      <c r="D9" s="42"/>
      <c r="E9" s="43"/>
      <c r="F9" s="42"/>
      <c r="G9" s="42"/>
      <c r="H9" s="42"/>
      <c r="I9" s="43"/>
      <c r="J9" s="44"/>
      <c r="K9" s="43"/>
      <c r="L9" s="42"/>
    </row>
    <row r="10" spans="1:104" x14ac:dyDescent="0.2">
      <c r="A10" s="46" t="s">
        <v>130</v>
      </c>
      <c r="B10" s="47">
        <v>85903557</v>
      </c>
      <c r="C10" s="47">
        <v>84953361</v>
      </c>
      <c r="D10" s="47">
        <v>-950196</v>
      </c>
      <c r="E10" s="48">
        <v>-1.1061195056218685E-2</v>
      </c>
      <c r="F10" s="47">
        <v>342567749</v>
      </c>
      <c r="G10" s="47">
        <v>337968270.47999996</v>
      </c>
      <c r="H10" s="47">
        <v>-4599478.5200000331</v>
      </c>
      <c r="I10" s="48">
        <v>-1.3426478509510927E-2</v>
      </c>
      <c r="J10" s="47">
        <v>-4989398.04</v>
      </c>
      <c r="K10" s="48"/>
      <c r="L10" s="47">
        <v>389919.51999996579</v>
      </c>
      <c r="M10" s="28" t="b">
        <v>1</v>
      </c>
    </row>
    <row r="11" spans="1:104" x14ac:dyDescent="0.2">
      <c r="A11" s="41"/>
      <c r="B11" s="42"/>
      <c r="C11" s="42"/>
      <c r="D11" s="42"/>
      <c r="E11" s="43"/>
      <c r="F11" s="44"/>
      <c r="G11" s="42"/>
      <c r="H11" s="42"/>
      <c r="I11" s="43"/>
      <c r="J11" s="44"/>
      <c r="K11" s="43"/>
      <c r="L11" s="42"/>
    </row>
    <row r="12" spans="1:104" x14ac:dyDescent="0.2">
      <c r="A12" s="49" t="s">
        <v>131</v>
      </c>
      <c r="B12" s="42">
        <v>247500</v>
      </c>
      <c r="C12" s="42">
        <v>402082</v>
      </c>
      <c r="D12" s="42">
        <v>154582</v>
      </c>
      <c r="E12" s="43">
        <v>0.62457373737373734</v>
      </c>
      <c r="F12" s="44">
        <v>990000</v>
      </c>
      <c r="G12" s="42">
        <v>990000</v>
      </c>
      <c r="H12" s="42">
        <v>0</v>
      </c>
      <c r="I12" s="43">
        <v>0</v>
      </c>
      <c r="J12" s="44">
        <v>0</v>
      </c>
      <c r="K12" s="43">
        <v>0</v>
      </c>
      <c r="L12" s="42">
        <v>0</v>
      </c>
    </row>
    <row r="13" spans="1:104" x14ac:dyDescent="0.2">
      <c r="A13" s="41" t="s">
        <v>132</v>
      </c>
      <c r="B13" s="42">
        <v>499750</v>
      </c>
      <c r="C13" s="42">
        <v>-233658</v>
      </c>
      <c r="D13" s="42">
        <v>-733408</v>
      </c>
      <c r="E13" s="43">
        <v>-1.4675497748874438</v>
      </c>
      <c r="F13" s="44">
        <v>1999000</v>
      </c>
      <c r="G13" s="42">
        <v>1999000</v>
      </c>
      <c r="H13" s="42">
        <v>0</v>
      </c>
      <c r="I13" s="43">
        <v>0</v>
      </c>
      <c r="J13" s="44">
        <v>0</v>
      </c>
      <c r="K13" s="43">
        <v>0</v>
      </c>
      <c r="L13" s="42">
        <v>0</v>
      </c>
    </row>
    <row r="14" spans="1:104" x14ac:dyDescent="0.2">
      <c r="A14" s="41" t="s">
        <v>133</v>
      </c>
      <c r="B14" s="42">
        <v>2327997</v>
      </c>
      <c r="C14" s="42">
        <v>1191145</v>
      </c>
      <c r="D14" s="42">
        <v>-1136852</v>
      </c>
      <c r="E14" s="43">
        <v>-0.48833911727549478</v>
      </c>
      <c r="F14" s="44">
        <v>4434476</v>
      </c>
      <c r="G14" s="42">
        <v>4424576</v>
      </c>
      <c r="H14" s="42">
        <v>-9900</v>
      </c>
      <c r="I14" s="43">
        <v>-2.2325072906020913E-3</v>
      </c>
      <c r="J14" s="44">
        <v>49438</v>
      </c>
      <c r="K14" s="43">
        <v>-2.2325072906020913E-3</v>
      </c>
      <c r="L14" s="42">
        <v>-59338</v>
      </c>
    </row>
    <row r="15" spans="1:104" x14ac:dyDescent="0.2">
      <c r="A15" s="41" t="s">
        <v>134</v>
      </c>
      <c r="B15" s="42">
        <v>108036</v>
      </c>
      <c r="C15" s="42">
        <v>106984</v>
      </c>
      <c r="D15" s="42">
        <v>-1052</v>
      </c>
      <c r="E15" s="43">
        <v>-9.7374949091043727E-3</v>
      </c>
      <c r="F15" s="44">
        <v>432142</v>
      </c>
      <c r="G15" s="42">
        <v>410142</v>
      </c>
      <c r="H15" s="42">
        <v>-22000</v>
      </c>
      <c r="I15" s="43">
        <v>-5.0909191886000432E-2</v>
      </c>
      <c r="J15" s="44">
        <v>-22000</v>
      </c>
      <c r="K15" s="43">
        <v>-5.0909191886000432E-2</v>
      </c>
      <c r="L15" s="42">
        <v>0</v>
      </c>
    </row>
    <row r="16" spans="1:104" x14ac:dyDescent="0.2">
      <c r="A16" s="41" t="s">
        <v>135</v>
      </c>
      <c r="B16" s="42">
        <v>240432</v>
      </c>
      <c r="C16" s="42">
        <v>98514</v>
      </c>
      <c r="D16" s="42">
        <v>-141918</v>
      </c>
      <c r="E16" s="43">
        <v>-0.59026252745058894</v>
      </c>
      <c r="F16" s="44">
        <v>1332115</v>
      </c>
      <c r="G16" s="42">
        <v>453471</v>
      </c>
      <c r="H16" s="42">
        <v>-878644</v>
      </c>
      <c r="I16" s="43">
        <v>-0.659585696430113</v>
      </c>
      <c r="J16" s="44">
        <v>-814269</v>
      </c>
      <c r="K16" s="43">
        <v>-0.659585696430113</v>
      </c>
      <c r="L16" s="42">
        <v>-64375</v>
      </c>
    </row>
    <row r="17" spans="1:13" x14ac:dyDescent="0.2">
      <c r="A17" s="41" t="s">
        <v>136</v>
      </c>
      <c r="B17" s="42">
        <v>497700</v>
      </c>
      <c r="C17" s="42">
        <v>604650</v>
      </c>
      <c r="D17" s="42">
        <v>106950</v>
      </c>
      <c r="E17" s="43">
        <v>0.21488848704038577</v>
      </c>
      <c r="F17" s="44">
        <v>1990800</v>
      </c>
      <c r="G17" s="42">
        <v>2039800</v>
      </c>
      <c r="H17" s="42">
        <v>49000</v>
      </c>
      <c r="I17" s="43">
        <v>2.461322081575246E-2</v>
      </c>
      <c r="J17" s="44">
        <v>75000</v>
      </c>
      <c r="K17" s="43">
        <v>2.461322081575246E-2</v>
      </c>
      <c r="L17" s="42">
        <v>-26000</v>
      </c>
    </row>
    <row r="18" spans="1:13" x14ac:dyDescent="0.2">
      <c r="A18" s="41"/>
      <c r="B18" s="42"/>
      <c r="C18" s="42"/>
      <c r="D18" s="42"/>
      <c r="E18" s="43"/>
      <c r="F18" s="42"/>
      <c r="G18" s="42"/>
      <c r="H18" s="42"/>
      <c r="I18" s="43"/>
      <c r="J18" s="44"/>
      <c r="K18" s="43"/>
      <c r="L18" s="42"/>
    </row>
    <row r="19" spans="1:13" x14ac:dyDescent="0.2">
      <c r="A19" s="46" t="s">
        <v>137</v>
      </c>
      <c r="B19" s="47">
        <v>3921415</v>
      </c>
      <c r="C19" s="47">
        <v>2169717</v>
      </c>
      <c r="D19" s="47">
        <v>-1751698</v>
      </c>
      <c r="E19" s="48">
        <v>-0.44670048949167585</v>
      </c>
      <c r="F19" s="47">
        <v>11178533</v>
      </c>
      <c r="G19" s="47">
        <v>10316989</v>
      </c>
      <c r="H19" s="47">
        <v>-861544</v>
      </c>
      <c r="I19" s="48">
        <v>-7.707129370195534E-2</v>
      </c>
      <c r="J19" s="47">
        <v>-711831</v>
      </c>
      <c r="K19" s="48"/>
      <c r="L19" s="47">
        <v>-149713</v>
      </c>
      <c r="M19" s="28" t="b">
        <v>1</v>
      </c>
    </row>
    <row r="20" spans="1:13" x14ac:dyDescent="0.2">
      <c r="A20" s="41"/>
      <c r="B20" s="42"/>
      <c r="C20" s="42"/>
      <c r="D20" s="42"/>
      <c r="E20" s="43"/>
      <c r="F20" s="42"/>
      <c r="G20" s="42"/>
      <c r="H20" s="42"/>
      <c r="I20" s="43"/>
      <c r="J20" s="44"/>
      <c r="K20" s="43"/>
      <c r="L20" s="42"/>
    </row>
    <row r="21" spans="1:13" x14ac:dyDescent="0.2">
      <c r="A21" s="41" t="s">
        <v>138</v>
      </c>
      <c r="B21" s="44">
        <v>3851730</v>
      </c>
      <c r="C21" s="42">
        <v>4117462</v>
      </c>
      <c r="D21" s="42">
        <v>265732</v>
      </c>
      <c r="E21" s="43">
        <v>6.8990297866153655E-2</v>
      </c>
      <c r="F21" s="44">
        <v>8851561</v>
      </c>
      <c r="G21" s="42">
        <v>8851561</v>
      </c>
      <c r="H21" s="42">
        <v>0</v>
      </c>
      <c r="I21" s="43">
        <v>0</v>
      </c>
      <c r="J21" s="44">
        <v>0</v>
      </c>
      <c r="K21" s="43">
        <v>0</v>
      </c>
      <c r="L21" s="42">
        <v>0</v>
      </c>
    </row>
    <row r="22" spans="1:13" x14ac:dyDescent="0.2">
      <c r="A22" s="41" t="s">
        <v>139</v>
      </c>
      <c r="B22" s="42">
        <v>293377</v>
      </c>
      <c r="C22" s="42">
        <v>308732</v>
      </c>
      <c r="D22" s="42">
        <v>15355</v>
      </c>
      <c r="E22" s="43">
        <v>5.2338799565064743E-2</v>
      </c>
      <c r="F22" s="44">
        <v>425800</v>
      </c>
      <c r="G22" s="42">
        <v>425800</v>
      </c>
      <c r="H22" s="42">
        <v>0</v>
      </c>
      <c r="I22" s="43">
        <v>0</v>
      </c>
      <c r="J22" s="44">
        <v>0</v>
      </c>
      <c r="K22" s="43">
        <v>0</v>
      </c>
      <c r="L22" s="42">
        <v>0</v>
      </c>
    </row>
    <row r="23" spans="1:13" x14ac:dyDescent="0.2">
      <c r="A23" s="41" t="s">
        <v>140</v>
      </c>
      <c r="B23" s="42">
        <v>662485</v>
      </c>
      <c r="C23" s="42">
        <v>371389</v>
      </c>
      <c r="D23" s="42">
        <v>-291096</v>
      </c>
      <c r="E23" s="43">
        <v>-0.43940013736160066</v>
      </c>
      <c r="F23" s="44">
        <v>2962911</v>
      </c>
      <c r="G23" s="42">
        <v>2962911</v>
      </c>
      <c r="H23" s="42">
        <v>0</v>
      </c>
      <c r="I23" s="43">
        <v>0</v>
      </c>
      <c r="J23" s="44">
        <v>0</v>
      </c>
      <c r="K23" s="43">
        <v>0</v>
      </c>
      <c r="L23" s="42">
        <v>0</v>
      </c>
    </row>
    <row r="24" spans="1:13" x14ac:dyDescent="0.2">
      <c r="A24" s="41" t="s">
        <v>141</v>
      </c>
      <c r="B24" s="42">
        <v>1740907</v>
      </c>
      <c r="C24" s="42">
        <v>1548045</v>
      </c>
      <c r="D24" s="42">
        <v>-192862</v>
      </c>
      <c r="E24" s="43">
        <v>-0.11078248292413093</v>
      </c>
      <c r="F24" s="44">
        <v>4314740</v>
      </c>
      <c r="G24" s="42">
        <v>4251240</v>
      </c>
      <c r="H24" s="42">
        <v>-63500</v>
      </c>
      <c r="I24" s="43">
        <v>-1.4716993376194162E-2</v>
      </c>
      <c r="J24" s="44">
        <v>-63500</v>
      </c>
      <c r="K24" s="43">
        <v>-1.4716993376194162E-2</v>
      </c>
      <c r="L24" s="42">
        <v>0</v>
      </c>
    </row>
    <row r="25" spans="1:13" x14ac:dyDescent="0.2">
      <c r="A25" s="49" t="s">
        <v>142</v>
      </c>
      <c r="B25" s="42">
        <v>2267472</v>
      </c>
      <c r="C25" s="42">
        <v>2247783</v>
      </c>
      <c r="D25" s="42">
        <v>-19689</v>
      </c>
      <c r="E25" s="43">
        <v>-8.6832384258769234E-3</v>
      </c>
      <c r="F25" s="44">
        <v>7868086</v>
      </c>
      <c r="G25" s="42">
        <v>7670086</v>
      </c>
      <c r="H25" s="42">
        <v>-198000</v>
      </c>
      <c r="I25" s="43">
        <v>-2.5164951171098029E-2</v>
      </c>
      <c r="J25" s="44">
        <v>0</v>
      </c>
      <c r="K25" s="43">
        <v>-2.5164951171098029E-2</v>
      </c>
      <c r="L25" s="42"/>
    </row>
    <row r="26" spans="1:13" x14ac:dyDescent="0.2">
      <c r="A26" s="41" t="s">
        <v>143</v>
      </c>
      <c r="B26" s="42">
        <v>73693</v>
      </c>
      <c r="C26" s="42">
        <v>54476</v>
      </c>
      <c r="D26" s="42">
        <v>-19217</v>
      </c>
      <c r="E26" s="43">
        <v>-0.26077103659777728</v>
      </c>
      <c r="F26" s="44">
        <v>210305</v>
      </c>
      <c r="G26" s="42">
        <v>210305</v>
      </c>
      <c r="H26" s="42">
        <v>0</v>
      </c>
      <c r="I26" s="43">
        <v>0</v>
      </c>
      <c r="J26" s="44">
        <v>0</v>
      </c>
      <c r="K26" s="43">
        <v>0</v>
      </c>
      <c r="L26" s="42">
        <v>0</v>
      </c>
    </row>
    <row r="27" spans="1:13" x14ac:dyDescent="0.2">
      <c r="A27" s="49" t="s">
        <v>144</v>
      </c>
      <c r="B27" s="42">
        <v>85575</v>
      </c>
      <c r="C27" s="42">
        <v>97231</v>
      </c>
      <c r="D27" s="42">
        <v>11656</v>
      </c>
      <c r="E27" s="43">
        <v>0.13620800467426233</v>
      </c>
      <c r="F27" s="44">
        <v>342300</v>
      </c>
      <c r="G27" s="42">
        <v>342300</v>
      </c>
      <c r="H27" s="42">
        <v>0</v>
      </c>
      <c r="I27" s="43">
        <v>0</v>
      </c>
      <c r="J27" s="44">
        <v>0</v>
      </c>
      <c r="K27" s="43">
        <v>0</v>
      </c>
      <c r="L27" s="42">
        <v>0</v>
      </c>
    </row>
    <row r="28" spans="1:13" x14ac:dyDescent="0.2">
      <c r="A28" s="41" t="s">
        <v>145</v>
      </c>
      <c r="B28" s="42">
        <v>126919</v>
      </c>
      <c r="C28" s="42">
        <v>110748</v>
      </c>
      <c r="D28" s="42">
        <v>-16171</v>
      </c>
      <c r="E28" s="43">
        <v>-0.1274119714148394</v>
      </c>
      <c r="F28" s="44">
        <v>449000</v>
      </c>
      <c r="G28" s="42">
        <v>449000</v>
      </c>
      <c r="H28" s="42">
        <v>0</v>
      </c>
      <c r="I28" s="43">
        <v>0</v>
      </c>
      <c r="J28" s="44">
        <v>0</v>
      </c>
      <c r="K28" s="43">
        <v>0</v>
      </c>
      <c r="L28" s="42">
        <v>0</v>
      </c>
    </row>
    <row r="29" spans="1:13" x14ac:dyDescent="0.2">
      <c r="A29" s="41" t="s">
        <v>146</v>
      </c>
      <c r="B29" s="42">
        <v>777287</v>
      </c>
      <c r="C29" s="42">
        <v>839587</v>
      </c>
      <c r="D29" s="42">
        <v>62300</v>
      </c>
      <c r="E29" s="43">
        <v>8.0150575012833097E-2</v>
      </c>
      <c r="F29" s="44">
        <v>1749398</v>
      </c>
      <c r="G29" s="42">
        <v>1450898</v>
      </c>
      <c r="H29" s="42">
        <v>-298500</v>
      </c>
      <c r="I29" s="43">
        <v>-0.17063012533454366</v>
      </c>
      <c r="J29" s="44">
        <v>1500</v>
      </c>
      <c r="K29" s="43">
        <v>-0.17063012533454366</v>
      </c>
      <c r="L29" s="42">
        <v>-300000</v>
      </c>
    </row>
    <row r="30" spans="1:13" x14ac:dyDescent="0.2">
      <c r="A30" s="41"/>
      <c r="B30" s="42"/>
      <c r="C30" s="42"/>
      <c r="D30" s="42"/>
      <c r="E30" s="43"/>
      <c r="F30" s="42"/>
      <c r="G30" s="42"/>
      <c r="H30" s="42"/>
      <c r="I30" s="43"/>
      <c r="J30" s="44"/>
      <c r="K30" s="43"/>
      <c r="L30" s="42"/>
    </row>
    <row r="31" spans="1:13" x14ac:dyDescent="0.2">
      <c r="A31" s="46" t="s">
        <v>147</v>
      </c>
      <c r="B31" s="47">
        <v>9879445</v>
      </c>
      <c r="C31" s="47">
        <v>9695453</v>
      </c>
      <c r="D31" s="47">
        <v>-183992</v>
      </c>
      <c r="E31" s="48">
        <v>-1.8623718235184265E-2</v>
      </c>
      <c r="F31" s="47">
        <v>27174101</v>
      </c>
      <c r="G31" s="47">
        <v>26614101</v>
      </c>
      <c r="H31" s="47">
        <v>-560000</v>
      </c>
      <c r="I31" s="48">
        <v>-2.0607857459571523E-2</v>
      </c>
      <c r="J31" s="47">
        <v>-62000</v>
      </c>
      <c r="K31" s="48"/>
      <c r="L31" s="47">
        <v>-300000</v>
      </c>
      <c r="M31" s="28" t="b">
        <v>1</v>
      </c>
    </row>
    <row r="32" spans="1:13" x14ac:dyDescent="0.2">
      <c r="A32" s="41"/>
      <c r="B32" s="42"/>
      <c r="C32" s="42"/>
      <c r="D32" s="42"/>
      <c r="E32" s="43"/>
      <c r="F32" s="42"/>
      <c r="G32" s="42"/>
      <c r="H32" s="42"/>
      <c r="I32" s="43"/>
      <c r="J32" s="44"/>
      <c r="K32" s="43"/>
      <c r="L32" s="42"/>
    </row>
    <row r="33" spans="1:13" x14ac:dyDescent="0.2">
      <c r="A33" s="41" t="s">
        <v>148</v>
      </c>
      <c r="B33" s="42">
        <v>653780</v>
      </c>
      <c r="C33" s="42">
        <v>614218</v>
      </c>
      <c r="D33" s="42">
        <v>-39562</v>
      </c>
      <c r="E33" s="43">
        <v>-6.0512710697788248E-2</v>
      </c>
      <c r="F33" s="44">
        <v>2897342</v>
      </c>
      <c r="G33" s="42">
        <v>2639392</v>
      </c>
      <c r="H33" s="42">
        <v>-257950</v>
      </c>
      <c r="I33" s="43">
        <v>-8.9029876348736187E-2</v>
      </c>
      <c r="J33" s="44">
        <v>-280000</v>
      </c>
      <c r="K33" s="43">
        <v>-8.9029876348736187E-2</v>
      </c>
      <c r="L33" s="42">
        <v>22050</v>
      </c>
    </row>
    <row r="34" spans="1:13" x14ac:dyDescent="0.2">
      <c r="A34" s="41" t="s">
        <v>149</v>
      </c>
      <c r="B34" s="42">
        <v>17261789</v>
      </c>
      <c r="C34" s="42">
        <v>17165580</v>
      </c>
      <c r="D34" s="42">
        <v>-96209</v>
      </c>
      <c r="E34" s="43">
        <v>-5.5735242737586467E-3</v>
      </c>
      <c r="F34" s="44">
        <v>17273789</v>
      </c>
      <c r="G34" s="42">
        <v>17123789</v>
      </c>
      <c r="H34" s="42">
        <v>-150000</v>
      </c>
      <c r="I34" s="43">
        <v>-8.6836767544167647E-3</v>
      </c>
      <c r="J34" s="44">
        <v>0</v>
      </c>
      <c r="K34" s="43"/>
      <c r="L34" s="42"/>
    </row>
    <row r="35" spans="1:13" x14ac:dyDescent="0.2">
      <c r="A35" s="41" t="s">
        <v>150</v>
      </c>
      <c r="B35" s="42">
        <v>394228</v>
      </c>
      <c r="C35" s="42">
        <v>136697</v>
      </c>
      <c r="D35" s="42">
        <v>-257531</v>
      </c>
      <c r="E35" s="43">
        <v>-0.65325395456436375</v>
      </c>
      <c r="F35" s="44">
        <v>824151</v>
      </c>
      <c r="G35" s="42">
        <v>874151</v>
      </c>
      <c r="H35" s="42">
        <v>50000</v>
      </c>
      <c r="I35" s="43">
        <v>6.0668494001706E-2</v>
      </c>
      <c r="J35" s="44">
        <v>0</v>
      </c>
      <c r="K35" s="43">
        <v>6.0668494001706E-2</v>
      </c>
      <c r="L35" s="42">
        <v>50000</v>
      </c>
    </row>
    <row r="36" spans="1:13" x14ac:dyDescent="0.2">
      <c r="A36" s="49" t="s">
        <v>151</v>
      </c>
      <c r="B36" s="42">
        <v>816300</v>
      </c>
      <c r="C36" s="42">
        <v>921176</v>
      </c>
      <c r="D36" s="42">
        <v>104876</v>
      </c>
      <c r="E36" s="43">
        <v>0.12847727551145413</v>
      </c>
      <c r="F36" s="44">
        <v>1363995</v>
      </c>
      <c r="G36" s="42">
        <v>1528995</v>
      </c>
      <c r="H36" s="42">
        <v>165000</v>
      </c>
      <c r="I36" s="43">
        <v>0.12096818536724842</v>
      </c>
      <c r="J36" s="44">
        <v>165000</v>
      </c>
      <c r="K36" s="43">
        <v>0.12096818536724842</v>
      </c>
      <c r="L36" s="42">
        <v>0</v>
      </c>
    </row>
    <row r="37" spans="1:13" x14ac:dyDescent="0.2">
      <c r="A37" s="49" t="s">
        <v>152</v>
      </c>
      <c r="B37" s="44">
        <v>587099</v>
      </c>
      <c r="C37" s="44">
        <v>564320</v>
      </c>
      <c r="D37" s="44">
        <v>-22779</v>
      </c>
      <c r="E37" s="50">
        <v>-3.879924850834357E-2</v>
      </c>
      <c r="F37" s="44">
        <v>2364235</v>
      </c>
      <c r="G37" s="42">
        <v>2253185</v>
      </c>
      <c r="H37" s="42">
        <v>-111050</v>
      </c>
      <c r="I37" s="43">
        <v>-1</v>
      </c>
      <c r="J37" s="44">
        <v>-160250</v>
      </c>
      <c r="K37" s="43"/>
      <c r="L37" s="42">
        <v>49200</v>
      </c>
    </row>
    <row r="38" spans="1:13" x14ac:dyDescent="0.2">
      <c r="A38" s="41"/>
      <c r="B38" s="42"/>
      <c r="C38" s="42"/>
      <c r="D38" s="42"/>
      <c r="E38" s="43"/>
      <c r="F38" s="42"/>
      <c r="G38" s="42"/>
      <c r="H38" s="42"/>
      <c r="I38" s="43"/>
      <c r="J38" s="44"/>
      <c r="K38" s="43"/>
      <c r="L38" s="42"/>
    </row>
    <row r="39" spans="1:13" x14ac:dyDescent="0.2">
      <c r="A39" s="46" t="s">
        <v>153</v>
      </c>
      <c r="B39" s="47">
        <v>19713196</v>
      </c>
      <c r="C39" s="47">
        <v>19401991</v>
      </c>
      <c r="D39" s="47">
        <v>-311205</v>
      </c>
      <c r="E39" s="48">
        <v>-1.57866334814507E-2</v>
      </c>
      <c r="F39" s="47">
        <v>24723512</v>
      </c>
      <c r="G39" s="47">
        <v>24419512</v>
      </c>
      <c r="H39" s="47">
        <v>-304000</v>
      </c>
      <c r="I39" s="48">
        <v>-1.2295987722132681E-2</v>
      </c>
      <c r="J39" s="47">
        <v>-275250</v>
      </c>
      <c r="K39" s="48"/>
      <c r="L39" s="47">
        <v>121250</v>
      </c>
      <c r="M39" s="28" t="b">
        <v>1</v>
      </c>
    </row>
    <row r="40" spans="1:13" x14ac:dyDescent="0.2">
      <c r="A40" s="41"/>
      <c r="B40" s="42"/>
      <c r="C40" s="42"/>
      <c r="D40" s="42"/>
      <c r="E40" s="43"/>
      <c r="F40" s="42"/>
      <c r="G40" s="42"/>
      <c r="H40" s="42"/>
      <c r="I40" s="43"/>
      <c r="J40" s="44"/>
      <c r="K40" s="43"/>
      <c r="L40" s="42"/>
    </row>
    <row r="41" spans="1:13" x14ac:dyDescent="0.2">
      <c r="A41" s="41" t="s">
        <v>154</v>
      </c>
      <c r="B41" s="42">
        <v>169475</v>
      </c>
      <c r="C41" s="42">
        <v>955450</v>
      </c>
      <c r="D41" s="42">
        <v>785975</v>
      </c>
      <c r="E41" s="43">
        <v>4.6377046762059297</v>
      </c>
      <c r="F41" s="44">
        <v>677900</v>
      </c>
      <c r="G41" s="42">
        <v>1077900</v>
      </c>
      <c r="H41" s="42">
        <v>400000</v>
      </c>
      <c r="I41" s="43">
        <v>0.59005753060923438</v>
      </c>
      <c r="J41" s="44">
        <v>400000</v>
      </c>
      <c r="K41" s="43">
        <v>0.59005753060923438</v>
      </c>
      <c r="L41" s="42">
        <v>0</v>
      </c>
      <c r="M41" s="28" t="b">
        <v>1</v>
      </c>
    </row>
    <row r="42" spans="1:13" x14ac:dyDescent="0.2">
      <c r="A42" s="41" t="s">
        <v>155</v>
      </c>
      <c r="B42" s="42">
        <v>379701</v>
      </c>
      <c r="C42" s="42">
        <v>385081</v>
      </c>
      <c r="D42" s="42">
        <v>5380</v>
      </c>
      <c r="E42" s="43">
        <v>1.4169043536888236E-2</v>
      </c>
      <c r="F42" s="44">
        <v>1416100</v>
      </c>
      <c r="G42" s="42">
        <v>1397255</v>
      </c>
      <c r="H42" s="42">
        <v>-18845</v>
      </c>
      <c r="I42" s="43">
        <v>-1.3307676011581103E-2</v>
      </c>
      <c r="J42" s="44">
        <v>13255</v>
      </c>
      <c r="K42" s="43">
        <v>-1.3307676011581103E-2</v>
      </c>
      <c r="L42" s="44">
        <v>-32100</v>
      </c>
      <c r="M42" s="28" t="b">
        <v>1</v>
      </c>
    </row>
    <row r="43" spans="1:13" x14ac:dyDescent="0.2">
      <c r="A43" s="41" t="s">
        <v>156</v>
      </c>
      <c r="B43" s="42">
        <v>400000</v>
      </c>
      <c r="C43" s="42">
        <v>241299</v>
      </c>
      <c r="D43" s="42">
        <v>-158701</v>
      </c>
      <c r="E43" s="43">
        <v>-0.39675250000000001</v>
      </c>
      <c r="F43" s="44">
        <v>800000</v>
      </c>
      <c r="G43" s="42">
        <v>870000</v>
      </c>
      <c r="H43" s="42">
        <v>70000</v>
      </c>
      <c r="I43" s="43">
        <v>8.7499999999999994E-2</v>
      </c>
      <c r="J43" s="44">
        <v>45000</v>
      </c>
      <c r="K43" s="43">
        <v>8.7499999999999994E-2</v>
      </c>
      <c r="L43" s="44">
        <v>25000</v>
      </c>
      <c r="M43" s="28" t="b">
        <v>1</v>
      </c>
    </row>
    <row r="44" spans="1:13" x14ac:dyDescent="0.2">
      <c r="A44" s="41" t="s">
        <v>157</v>
      </c>
      <c r="B44" s="42">
        <v>329230</v>
      </c>
      <c r="C44" s="42">
        <v>595137</v>
      </c>
      <c r="D44" s="42">
        <v>265907</v>
      </c>
      <c r="E44" s="43">
        <v>0.80766333566199922</v>
      </c>
      <c r="F44" s="44">
        <v>1123424</v>
      </c>
      <c r="G44" s="42">
        <v>1124824</v>
      </c>
      <c r="H44" s="42">
        <v>1400</v>
      </c>
      <c r="I44" s="43">
        <v>1.2461902184749481E-3</v>
      </c>
      <c r="J44" s="44">
        <v>-9584</v>
      </c>
      <c r="K44" s="43">
        <v>1.2461902184749481E-3</v>
      </c>
      <c r="L44" s="44">
        <v>10984</v>
      </c>
      <c r="M44" s="28" t="b">
        <v>1</v>
      </c>
    </row>
    <row r="45" spans="1:13" x14ac:dyDescent="0.2">
      <c r="A45" s="49" t="s">
        <v>158</v>
      </c>
      <c r="B45" s="42">
        <v>137555</v>
      </c>
      <c r="C45" s="42">
        <v>176013</v>
      </c>
      <c r="D45" s="42">
        <v>38458</v>
      </c>
      <c r="E45" s="43">
        <v>0.27958271236959764</v>
      </c>
      <c r="F45" s="44">
        <v>137555</v>
      </c>
      <c r="G45" s="42">
        <v>172555</v>
      </c>
      <c r="H45" s="42">
        <v>35000</v>
      </c>
      <c r="I45" s="43">
        <v>0.25444367707462467</v>
      </c>
      <c r="J45" s="44">
        <v>0</v>
      </c>
      <c r="K45" s="43">
        <v>0.25444367707462467</v>
      </c>
      <c r="L45" s="44">
        <v>35000</v>
      </c>
      <c r="M45" s="28" t="b">
        <v>1</v>
      </c>
    </row>
    <row r="46" spans="1:13" x14ac:dyDescent="0.2">
      <c r="A46" s="41" t="s">
        <v>159</v>
      </c>
      <c r="B46" s="42">
        <v>27715</v>
      </c>
      <c r="C46" s="42">
        <v>68584</v>
      </c>
      <c r="D46" s="42">
        <v>40869</v>
      </c>
      <c r="E46" s="43">
        <v>1.4746166335919177</v>
      </c>
      <c r="F46" s="44">
        <v>110700</v>
      </c>
      <c r="G46" s="42">
        <v>111700</v>
      </c>
      <c r="H46" s="42">
        <v>1000</v>
      </c>
      <c r="I46" s="43">
        <v>9.0334236675700084E-3</v>
      </c>
      <c r="J46" s="44">
        <v>1000</v>
      </c>
      <c r="K46" s="43">
        <v>9.0334236675700084E-3</v>
      </c>
      <c r="L46" s="44">
        <v>0</v>
      </c>
      <c r="M46" s="28" t="b">
        <v>1</v>
      </c>
    </row>
    <row r="47" spans="1:13" x14ac:dyDescent="0.2">
      <c r="A47" s="41" t="s">
        <v>160</v>
      </c>
      <c r="B47" s="42">
        <v>2574559</v>
      </c>
      <c r="C47" s="42">
        <v>2612662</v>
      </c>
      <c r="D47" s="42">
        <v>38103</v>
      </c>
      <c r="E47" s="43">
        <v>1.4799816201531991E-2</v>
      </c>
      <c r="F47" s="44">
        <v>3796775</v>
      </c>
      <c r="G47" s="42">
        <v>3571175</v>
      </c>
      <c r="H47" s="42">
        <v>-225600</v>
      </c>
      <c r="I47" s="43">
        <v>-5.9418848891493438E-2</v>
      </c>
      <c r="J47" s="44">
        <v>-243000</v>
      </c>
      <c r="K47" s="50">
        <v>-5.9418848891493438E-2</v>
      </c>
      <c r="L47" s="44">
        <v>17400</v>
      </c>
      <c r="M47" s="28" t="b">
        <v>1</v>
      </c>
    </row>
    <row r="48" spans="1:13" x14ac:dyDescent="0.2">
      <c r="A48" s="49" t="s">
        <v>161</v>
      </c>
      <c r="B48" s="44">
        <v>229085</v>
      </c>
      <c r="C48" s="42">
        <v>238421</v>
      </c>
      <c r="D48" s="42">
        <v>9336</v>
      </c>
      <c r="E48" s="43">
        <v>4.0753432132178011E-2</v>
      </c>
      <c r="F48" s="44">
        <v>880779</v>
      </c>
      <c r="G48" s="42">
        <v>824104</v>
      </c>
      <c r="H48" s="42">
        <v>-56675</v>
      </c>
      <c r="I48" s="43">
        <v>-6.4346447860359979E-2</v>
      </c>
      <c r="J48" s="44">
        <v>-60568</v>
      </c>
      <c r="K48" s="50">
        <v>-6.4346447860359979E-2</v>
      </c>
      <c r="L48" s="44">
        <v>3893</v>
      </c>
      <c r="M48" s="28" t="b">
        <v>1</v>
      </c>
    </row>
    <row r="49" spans="1:13" x14ac:dyDescent="0.2">
      <c r="A49" s="41" t="s">
        <v>162</v>
      </c>
      <c r="B49" s="42">
        <v>2205642</v>
      </c>
      <c r="C49" s="42">
        <v>2476567</v>
      </c>
      <c r="D49" s="42">
        <v>270925</v>
      </c>
      <c r="E49" s="43">
        <v>0.12283271718619794</v>
      </c>
      <c r="F49" s="44">
        <v>4676307</v>
      </c>
      <c r="G49" s="42">
        <v>4678975.59</v>
      </c>
      <c r="H49" s="42">
        <v>2668.589999999851</v>
      </c>
      <c r="I49" s="43">
        <v>5.7066184918993796E-4</v>
      </c>
      <c r="J49" s="44">
        <v>9174.59</v>
      </c>
      <c r="K49" s="50">
        <v>5.7066184918993796E-4</v>
      </c>
      <c r="L49" s="44">
        <v>-6506.0000000001492</v>
      </c>
      <c r="M49" s="28" t="b">
        <v>1</v>
      </c>
    </row>
    <row r="50" spans="1:13" x14ac:dyDescent="0.2">
      <c r="A50" s="41" t="s">
        <v>163</v>
      </c>
      <c r="B50" s="42">
        <v>115273</v>
      </c>
      <c r="C50" s="42">
        <v>143481</v>
      </c>
      <c r="D50" s="42">
        <v>28208</v>
      </c>
      <c r="E50" s="43">
        <v>0.24470604564815698</v>
      </c>
      <c r="F50" s="44">
        <v>163200</v>
      </c>
      <c r="G50" s="42">
        <v>168600</v>
      </c>
      <c r="H50" s="42">
        <v>5400</v>
      </c>
      <c r="I50" s="43">
        <v>3.3088235294117647E-2</v>
      </c>
      <c r="J50" s="44">
        <v>4400</v>
      </c>
      <c r="K50" s="43">
        <v>3.3088235294117647E-2</v>
      </c>
      <c r="L50" s="44">
        <v>1000</v>
      </c>
      <c r="M50" s="28" t="b">
        <v>1</v>
      </c>
    </row>
    <row r="51" spans="1:13" x14ac:dyDescent="0.2">
      <c r="A51" s="49" t="s">
        <v>164</v>
      </c>
      <c r="B51" s="42">
        <v>784983</v>
      </c>
      <c r="C51" s="42">
        <v>993931</v>
      </c>
      <c r="D51" s="42">
        <v>208948</v>
      </c>
      <c r="E51" s="43">
        <v>0.2661815606197841</v>
      </c>
      <c r="F51" s="44">
        <v>3326744</v>
      </c>
      <c r="G51" s="42">
        <v>3226044</v>
      </c>
      <c r="H51" s="42">
        <v>-100700</v>
      </c>
      <c r="I51" s="43">
        <v>-3.0269837414601184E-2</v>
      </c>
      <c r="J51" s="44">
        <v>-100700</v>
      </c>
      <c r="K51" s="43"/>
      <c r="L51" s="44">
        <v>0</v>
      </c>
    </row>
    <row r="52" spans="1:13" x14ac:dyDescent="0.2">
      <c r="A52" s="41" t="s">
        <v>165</v>
      </c>
      <c r="B52" s="42">
        <v>1530105</v>
      </c>
      <c r="C52" s="42">
        <v>1898883</v>
      </c>
      <c r="D52" s="42">
        <v>368778</v>
      </c>
      <c r="E52" s="43">
        <v>0.24101483231542933</v>
      </c>
      <c r="F52" s="44">
        <v>5320604</v>
      </c>
      <c r="G52" s="42">
        <v>5328654</v>
      </c>
      <c r="H52" s="42">
        <v>8050</v>
      </c>
      <c r="I52" s="43">
        <v>1.5129861196210054E-3</v>
      </c>
      <c r="J52" s="44">
        <v>36454</v>
      </c>
      <c r="K52" s="50">
        <v>1.5129861196210054E-3</v>
      </c>
      <c r="L52" s="44">
        <v>-28404</v>
      </c>
      <c r="M52" s="28" t="b">
        <v>1</v>
      </c>
    </row>
    <row r="53" spans="1:13" x14ac:dyDescent="0.2">
      <c r="A53" s="49" t="s">
        <v>166</v>
      </c>
      <c r="B53" s="42">
        <v>268230</v>
      </c>
      <c r="C53" s="42">
        <v>239586</v>
      </c>
      <c r="D53" s="42">
        <v>-28644</v>
      </c>
      <c r="E53" s="43">
        <v>-0.10678894978190359</v>
      </c>
      <c r="F53" s="44">
        <v>995827</v>
      </c>
      <c r="G53" s="42">
        <v>866927</v>
      </c>
      <c r="H53" s="42">
        <v>-128900</v>
      </c>
      <c r="I53" s="43">
        <v>-0.12944015376164736</v>
      </c>
      <c r="J53" s="44">
        <v>-125000</v>
      </c>
      <c r="K53" s="50"/>
      <c r="L53" s="44">
        <v>-3900</v>
      </c>
    </row>
    <row r="54" spans="1:13" x14ac:dyDescent="0.2">
      <c r="A54" s="41" t="s">
        <v>167</v>
      </c>
      <c r="B54" s="42">
        <v>89000</v>
      </c>
      <c r="C54" s="42">
        <v>112730</v>
      </c>
      <c r="D54" s="42">
        <v>23730</v>
      </c>
      <c r="E54" s="43">
        <v>0.26662921348314605</v>
      </c>
      <c r="F54" s="44">
        <v>166821</v>
      </c>
      <c r="G54" s="42">
        <v>164321</v>
      </c>
      <c r="H54" s="42">
        <v>-2500</v>
      </c>
      <c r="I54" s="43">
        <v>-1.4986122850240678E-2</v>
      </c>
      <c r="J54" s="44">
        <v>0</v>
      </c>
      <c r="K54" s="43">
        <v>-1.4986122850240678E-2</v>
      </c>
      <c r="L54" s="44">
        <v>-2500</v>
      </c>
      <c r="M54" s="28" t="b">
        <v>1</v>
      </c>
    </row>
    <row r="55" spans="1:13" x14ac:dyDescent="0.2">
      <c r="A55" s="41" t="s">
        <v>168</v>
      </c>
      <c r="B55" s="42">
        <v>33599</v>
      </c>
      <c r="C55" s="42">
        <v>40286</v>
      </c>
      <c r="D55" s="42">
        <v>6687</v>
      </c>
      <c r="E55" s="43">
        <v>0.19902378046965682</v>
      </c>
      <c r="F55" s="44">
        <v>205743</v>
      </c>
      <c r="G55" s="42">
        <v>205743</v>
      </c>
      <c r="H55" s="42">
        <v>0</v>
      </c>
      <c r="I55" s="43">
        <v>0</v>
      </c>
      <c r="J55" s="44">
        <v>0</v>
      </c>
      <c r="K55" s="43">
        <v>0</v>
      </c>
      <c r="L55" s="44">
        <v>0</v>
      </c>
      <c r="M55" s="28" t="b">
        <v>1</v>
      </c>
    </row>
    <row r="56" spans="1:13" x14ac:dyDescent="0.2">
      <c r="A56" s="41" t="s">
        <v>169</v>
      </c>
      <c r="B56" s="42">
        <v>11894</v>
      </c>
      <c r="C56" s="42">
        <v>84029</v>
      </c>
      <c r="D56" s="42">
        <v>72135</v>
      </c>
      <c r="E56" s="43">
        <v>6.064822599630066</v>
      </c>
      <c r="F56" s="44">
        <v>419800</v>
      </c>
      <c r="G56" s="42">
        <v>408500</v>
      </c>
      <c r="H56" s="42">
        <v>-11300</v>
      </c>
      <c r="I56" s="43">
        <v>-2.6917579799904716E-2</v>
      </c>
      <c r="J56" s="44">
        <v>13700</v>
      </c>
      <c r="K56" s="43">
        <v>-2.6917579799904716E-2</v>
      </c>
      <c r="L56" s="42">
        <v>-25000</v>
      </c>
      <c r="M56" s="28" t="b">
        <v>1</v>
      </c>
    </row>
    <row r="57" spans="1:13" x14ac:dyDescent="0.2">
      <c r="A57" s="41"/>
      <c r="B57" s="42"/>
      <c r="C57" s="42"/>
      <c r="D57" s="42"/>
      <c r="E57" s="43"/>
      <c r="F57" s="42"/>
      <c r="G57" s="42"/>
      <c r="H57" s="42"/>
      <c r="I57" s="43"/>
      <c r="J57" s="44"/>
      <c r="K57" s="43"/>
      <c r="L57" s="42"/>
    </row>
    <row r="58" spans="1:13" x14ac:dyDescent="0.2">
      <c r="A58" s="46" t="s">
        <v>170</v>
      </c>
      <c r="B58" s="47">
        <v>9286046</v>
      </c>
      <c r="C58" s="47">
        <v>11262140</v>
      </c>
      <c r="D58" s="47">
        <v>1976094</v>
      </c>
      <c r="E58" s="48">
        <v>0.21280252111609183</v>
      </c>
      <c r="F58" s="47">
        <v>24218279</v>
      </c>
      <c r="G58" s="47">
        <v>24197277.59</v>
      </c>
      <c r="H58" s="47">
        <v>-21001.410000000149</v>
      </c>
      <c r="I58" s="48">
        <v>-8.6717185808290293E-4</v>
      </c>
      <c r="J58" s="47">
        <v>-15868.41</v>
      </c>
      <c r="K58" s="48"/>
      <c r="L58" s="47">
        <v>-5133.0000000001455</v>
      </c>
      <c r="M58" s="28" t="b">
        <v>1</v>
      </c>
    </row>
    <row r="59" spans="1:13" x14ac:dyDescent="0.2">
      <c r="A59" s="41"/>
      <c r="B59" s="42"/>
      <c r="C59" s="42"/>
      <c r="D59" s="42"/>
      <c r="E59" s="43"/>
      <c r="F59" s="42"/>
      <c r="G59" s="42"/>
      <c r="H59" s="42"/>
      <c r="I59" s="43"/>
      <c r="J59" s="44"/>
      <c r="K59" s="43"/>
      <c r="L59" s="42"/>
    </row>
    <row r="60" spans="1:13" x14ac:dyDescent="0.2">
      <c r="A60" s="41" t="s">
        <v>171</v>
      </c>
      <c r="B60" s="42">
        <v>41400</v>
      </c>
      <c r="C60" s="42">
        <v>102</v>
      </c>
      <c r="D60" s="42">
        <v>-41298</v>
      </c>
      <c r="E60" s="43">
        <v>-0.99753623188405793</v>
      </c>
      <c r="F60" s="44">
        <v>174600</v>
      </c>
      <c r="G60" s="42">
        <v>174600</v>
      </c>
      <c r="H60" s="42">
        <v>0</v>
      </c>
      <c r="I60" s="43">
        <v>0</v>
      </c>
      <c r="J60" s="44">
        <v>0</v>
      </c>
      <c r="K60" s="43">
        <v>0</v>
      </c>
      <c r="L60" s="42">
        <v>0</v>
      </c>
    </row>
    <row r="61" spans="1:13" x14ac:dyDescent="0.2">
      <c r="A61" s="41"/>
      <c r="B61" s="42"/>
      <c r="C61" s="42"/>
      <c r="D61" s="42"/>
      <c r="E61" s="43"/>
      <c r="F61" s="42"/>
      <c r="G61" s="42"/>
      <c r="H61" s="42"/>
      <c r="I61" s="43"/>
      <c r="J61" s="44"/>
      <c r="K61" s="43"/>
      <c r="L61" s="42"/>
    </row>
    <row r="62" spans="1:13" x14ac:dyDescent="0.2">
      <c r="A62" s="46" t="s">
        <v>172</v>
      </c>
      <c r="B62" s="47">
        <v>41400</v>
      </c>
      <c r="C62" s="47">
        <v>102</v>
      </c>
      <c r="D62" s="47">
        <v>-41298</v>
      </c>
      <c r="E62" s="48">
        <v>-0.99753623188405793</v>
      </c>
      <c r="F62" s="47">
        <v>174600</v>
      </c>
      <c r="G62" s="47">
        <v>174600</v>
      </c>
      <c r="H62" s="47">
        <v>0</v>
      </c>
      <c r="I62" s="48">
        <v>0</v>
      </c>
      <c r="J62" s="47">
        <v>0</v>
      </c>
      <c r="K62" s="48">
        <v>0</v>
      </c>
      <c r="L62" s="47">
        <v>0</v>
      </c>
    </row>
    <row r="63" spans="1:13" x14ac:dyDescent="0.2">
      <c r="A63" s="41"/>
      <c r="B63" s="42"/>
      <c r="C63" s="42"/>
      <c r="D63" s="42"/>
      <c r="E63" s="43"/>
      <c r="F63" s="42"/>
      <c r="G63" s="42"/>
      <c r="H63" s="42"/>
      <c r="I63" s="43"/>
      <c r="J63" s="44"/>
      <c r="K63" s="43"/>
      <c r="L63" s="42"/>
    </row>
    <row r="64" spans="1:13" x14ac:dyDescent="0.2">
      <c r="A64" s="49" t="s">
        <v>173</v>
      </c>
      <c r="B64" s="42">
        <v>313152</v>
      </c>
      <c r="C64" s="42">
        <v>313152</v>
      </c>
      <c r="D64" s="42">
        <v>0</v>
      </c>
      <c r="E64" s="43">
        <v>0</v>
      </c>
      <c r="F64" s="44">
        <v>6309000</v>
      </c>
      <c r="G64" s="42">
        <v>5965000</v>
      </c>
      <c r="H64" s="42">
        <v>-344000</v>
      </c>
      <c r="I64" s="43">
        <v>-5.4525281344111588E-2</v>
      </c>
      <c r="J64" s="44">
        <v>0</v>
      </c>
      <c r="K64" s="43">
        <v>-5.4525281344111588E-2</v>
      </c>
      <c r="L64" s="42">
        <v>-344000</v>
      </c>
    </row>
    <row r="65" spans="1:13" x14ac:dyDescent="0.2">
      <c r="A65" s="46" t="s">
        <v>174</v>
      </c>
      <c r="B65" s="47">
        <v>313152</v>
      </c>
      <c r="C65" s="47">
        <v>313152</v>
      </c>
      <c r="D65" s="47">
        <v>0</v>
      </c>
      <c r="E65" s="48">
        <v>0</v>
      </c>
      <c r="F65" s="47">
        <v>6309000</v>
      </c>
      <c r="G65" s="47">
        <v>5965000</v>
      </c>
      <c r="H65" s="47">
        <v>-344000</v>
      </c>
      <c r="I65" s="48">
        <v>-5.4525281344111588E-2</v>
      </c>
      <c r="J65" s="47">
        <v>0</v>
      </c>
      <c r="K65" s="48"/>
      <c r="L65" s="47">
        <v>-344000</v>
      </c>
    </row>
    <row r="66" spans="1:13" x14ac:dyDescent="0.2">
      <c r="A66" s="41"/>
      <c r="B66" s="42"/>
      <c r="C66" s="42"/>
      <c r="D66" s="42"/>
      <c r="E66" s="43"/>
      <c r="F66" s="42"/>
      <c r="G66" s="42"/>
      <c r="H66" s="42"/>
      <c r="I66" s="43"/>
      <c r="J66" s="44"/>
      <c r="K66" s="43"/>
      <c r="L66" s="42"/>
    </row>
    <row r="67" spans="1:13" x14ac:dyDescent="0.2">
      <c r="A67" s="41" t="s">
        <v>175</v>
      </c>
      <c r="B67" s="42">
        <v>-1874143</v>
      </c>
      <c r="C67" s="42">
        <v>-2013805</v>
      </c>
      <c r="D67" s="42">
        <v>-139662</v>
      </c>
      <c r="E67" s="43">
        <v>7.4520460818624831E-2</v>
      </c>
      <c r="F67" s="44">
        <v>-9866551</v>
      </c>
      <c r="G67" s="42">
        <v>-10140638</v>
      </c>
      <c r="H67" s="42">
        <v>-274087</v>
      </c>
      <c r="I67" s="43">
        <v>2.7779413495151447E-2</v>
      </c>
      <c r="J67" s="44">
        <v>0</v>
      </c>
      <c r="K67" s="43">
        <v>2.7779413495151447E-2</v>
      </c>
      <c r="L67" s="42">
        <v>-274087</v>
      </c>
    </row>
    <row r="68" spans="1:13" x14ac:dyDescent="0.2">
      <c r="A68" s="41" t="s">
        <v>176</v>
      </c>
      <c r="B68" s="42">
        <v>-12565000</v>
      </c>
      <c r="C68" s="42">
        <v>-12635831</v>
      </c>
      <c r="D68" s="42">
        <v>-70831</v>
      </c>
      <c r="E68" s="43">
        <v>5.6371667329884597E-3</v>
      </c>
      <c r="F68" s="44">
        <v>-16537500</v>
      </c>
      <c r="G68" s="42">
        <v>-16919861</v>
      </c>
      <c r="H68" s="42">
        <v>-382361</v>
      </c>
      <c r="I68" s="43">
        <v>2.3120846560846561E-2</v>
      </c>
      <c r="J68" s="44">
        <v>0</v>
      </c>
      <c r="K68" s="43"/>
      <c r="L68" s="42"/>
    </row>
    <row r="69" spans="1:13" x14ac:dyDescent="0.2">
      <c r="A69" s="41" t="s">
        <v>177</v>
      </c>
      <c r="B69" s="42">
        <v>-2133433</v>
      </c>
      <c r="C69" s="42">
        <v>-2451968</v>
      </c>
      <c r="D69" s="42">
        <v>-318535</v>
      </c>
      <c r="E69" s="43">
        <v>0.14930630584602375</v>
      </c>
      <c r="F69" s="44">
        <v>-5404758</v>
      </c>
      <c r="G69" s="44">
        <v>-5978508</v>
      </c>
      <c r="H69" s="42">
        <v>-573750</v>
      </c>
      <c r="I69" s="43">
        <v>0.10615646435973637</v>
      </c>
      <c r="J69" s="44">
        <v>-542430</v>
      </c>
      <c r="K69" s="43">
        <v>0.10615646435973637</v>
      </c>
      <c r="L69" s="42">
        <v>-31320</v>
      </c>
    </row>
    <row r="70" spans="1:13" x14ac:dyDescent="0.2">
      <c r="A70" s="41" t="s">
        <v>178</v>
      </c>
      <c r="B70" s="42">
        <v>-62500</v>
      </c>
      <c r="C70" s="42">
        <v>-31076</v>
      </c>
      <c r="D70" s="42">
        <v>31424</v>
      </c>
      <c r="E70" s="43">
        <v>-0.50278400000000001</v>
      </c>
      <c r="F70" s="44">
        <v>-250000</v>
      </c>
      <c r="G70" s="42">
        <v>-270000</v>
      </c>
      <c r="H70" s="42">
        <v>-20000</v>
      </c>
      <c r="I70" s="43">
        <v>0.08</v>
      </c>
      <c r="J70" s="44">
        <v>0</v>
      </c>
      <c r="K70" s="43">
        <v>0.08</v>
      </c>
      <c r="L70" s="42">
        <v>-20000</v>
      </c>
    </row>
    <row r="71" spans="1:13" x14ac:dyDescent="0.2">
      <c r="A71" s="41"/>
      <c r="B71" s="42"/>
      <c r="C71" s="42"/>
      <c r="D71" s="42"/>
      <c r="E71" s="43"/>
      <c r="F71" s="42"/>
      <c r="G71" s="42"/>
      <c r="H71" s="42"/>
      <c r="I71" s="43"/>
      <c r="J71" s="44"/>
      <c r="K71" s="43"/>
      <c r="L71" s="42"/>
    </row>
    <row r="72" spans="1:13" ht="18.75" customHeight="1" x14ac:dyDescent="0.2">
      <c r="A72" s="46" t="s">
        <v>179</v>
      </c>
      <c r="B72" s="47">
        <v>-16635076</v>
      </c>
      <c r="C72" s="47">
        <v>-17132680</v>
      </c>
      <c r="D72" s="47">
        <v>-497604</v>
      </c>
      <c r="E72" s="48">
        <v>2.9912938179543033E-2</v>
      </c>
      <c r="F72" s="47">
        <v>-32058809</v>
      </c>
      <c r="G72" s="47">
        <v>-33309007</v>
      </c>
      <c r="H72" s="47">
        <v>-1250198</v>
      </c>
      <c r="I72" s="48">
        <v>3.8997019508740953E-2</v>
      </c>
      <c r="J72" s="47">
        <v>-542430</v>
      </c>
      <c r="K72" s="48"/>
      <c r="L72" s="47">
        <v>-325407</v>
      </c>
      <c r="M72" s="28" t="b">
        <v>1</v>
      </c>
    </row>
    <row r="73" spans="1:13" ht="11.25" hidden="1" customHeight="1" x14ac:dyDescent="0.2">
      <c r="A73" s="41"/>
      <c r="B73" s="42"/>
      <c r="C73" s="42"/>
      <c r="D73" s="42"/>
      <c r="E73" s="43"/>
      <c r="F73" s="42"/>
      <c r="G73" s="42"/>
      <c r="H73" s="42"/>
      <c r="I73" s="43"/>
      <c r="J73" s="44">
        <v>5959412.4500000002</v>
      </c>
      <c r="K73" s="43"/>
      <c r="L73" s="42"/>
    </row>
    <row r="74" spans="1:13" x14ac:dyDescent="0.2">
      <c r="A74" s="41"/>
      <c r="B74" s="42"/>
      <c r="C74" s="42"/>
      <c r="D74" s="42"/>
      <c r="E74" s="43"/>
      <c r="F74" s="42"/>
      <c r="G74" s="42"/>
      <c r="H74" s="42"/>
      <c r="I74" s="43"/>
      <c r="J74" s="44"/>
      <c r="K74" s="43"/>
      <c r="L74" s="42"/>
    </row>
    <row r="75" spans="1:13" x14ac:dyDescent="0.2">
      <c r="A75" s="41" t="s">
        <v>180</v>
      </c>
      <c r="B75" s="42">
        <v>1612305</v>
      </c>
      <c r="C75" s="42">
        <v>1653007</v>
      </c>
      <c r="D75" s="42">
        <v>40702</v>
      </c>
      <c r="E75" s="43">
        <v>2.5244603223335535E-2</v>
      </c>
      <c r="F75" s="42">
        <v>8308406</v>
      </c>
      <c r="G75" s="42">
        <v>8329924</v>
      </c>
      <c r="H75" s="42">
        <v>21518</v>
      </c>
      <c r="I75" s="43">
        <v>2.5899071374220275E-3</v>
      </c>
      <c r="J75" s="42">
        <v>10000</v>
      </c>
      <c r="K75" s="43">
        <v>2.5899071374220275E-3</v>
      </c>
      <c r="L75" s="42">
        <v>11518</v>
      </c>
    </row>
    <row r="76" spans="1:13" ht="11.25" customHeight="1" x14ac:dyDescent="0.2">
      <c r="A76" s="49" t="s">
        <v>181</v>
      </c>
      <c r="B76" s="44">
        <v>0</v>
      </c>
      <c r="C76" s="44">
        <v>0</v>
      </c>
      <c r="D76" s="44">
        <v>0</v>
      </c>
      <c r="E76" s="50">
        <v>0</v>
      </c>
      <c r="F76" s="44">
        <v>0</v>
      </c>
      <c r="G76" s="42">
        <v>0</v>
      </c>
      <c r="H76" s="42">
        <v>0</v>
      </c>
      <c r="I76" s="43">
        <v>0</v>
      </c>
      <c r="J76" s="44">
        <v>0</v>
      </c>
      <c r="K76" s="43">
        <v>0</v>
      </c>
      <c r="L76" s="42">
        <v>0</v>
      </c>
    </row>
    <row r="77" spans="1:13" ht="11.25" customHeight="1" x14ac:dyDescent="0.2">
      <c r="A77" s="49" t="s">
        <v>211</v>
      </c>
      <c r="B77" s="44">
        <v>0</v>
      </c>
      <c r="C77" s="44">
        <v>0</v>
      </c>
      <c r="D77" s="44">
        <v>0</v>
      </c>
      <c r="E77" s="50">
        <v>0</v>
      </c>
      <c r="F77" s="44">
        <v>0</v>
      </c>
      <c r="G77" s="42">
        <v>0</v>
      </c>
      <c r="H77" s="42">
        <v>0</v>
      </c>
      <c r="I77" s="43">
        <v>0</v>
      </c>
      <c r="J77" s="44">
        <v>0</v>
      </c>
      <c r="K77" s="43">
        <v>0</v>
      </c>
      <c r="L77" s="42"/>
    </row>
    <row r="78" spans="1:13" ht="11.25" customHeight="1" x14ac:dyDescent="0.2">
      <c r="A78" s="49" t="s">
        <v>181</v>
      </c>
      <c r="B78" s="44">
        <v>46500</v>
      </c>
      <c r="C78" s="44">
        <v>46473</v>
      </c>
      <c r="D78" s="44">
        <v>-27</v>
      </c>
      <c r="E78" s="50">
        <v>-5.8064516129032254E-4</v>
      </c>
      <c r="F78" s="44">
        <v>195000</v>
      </c>
      <c r="G78" s="44">
        <v>195000</v>
      </c>
      <c r="H78" s="42">
        <v>0</v>
      </c>
      <c r="I78" s="50">
        <v>0</v>
      </c>
      <c r="J78" s="44">
        <v>0</v>
      </c>
      <c r="K78" s="50">
        <v>0</v>
      </c>
      <c r="L78" s="42"/>
    </row>
    <row r="79" spans="1:13" ht="11.25" customHeight="1" x14ac:dyDescent="0.2">
      <c r="A79" s="41" t="s">
        <v>212</v>
      </c>
      <c r="B79" s="42">
        <v>-38121</v>
      </c>
      <c r="C79" s="42">
        <v>-38111</v>
      </c>
      <c r="D79" s="42">
        <v>10</v>
      </c>
      <c r="E79" s="43">
        <v>-2.6232260433881586E-4</v>
      </c>
      <c r="F79" s="44">
        <v>-1212400</v>
      </c>
      <c r="G79" s="42">
        <v>-1212400</v>
      </c>
      <c r="H79" s="42">
        <v>0</v>
      </c>
      <c r="I79" s="43">
        <v>0</v>
      </c>
      <c r="J79" s="44">
        <v>0</v>
      </c>
      <c r="K79" s="50"/>
      <c r="L79" s="42"/>
    </row>
    <row r="80" spans="1:13" ht="11.25" customHeight="1" x14ac:dyDescent="0.2">
      <c r="A80" s="49" t="s">
        <v>182</v>
      </c>
      <c r="B80" s="44">
        <v>0</v>
      </c>
      <c r="C80" s="44">
        <v>0</v>
      </c>
      <c r="D80" s="44">
        <v>0</v>
      </c>
      <c r="E80" s="50">
        <v>0</v>
      </c>
      <c r="F80" s="44">
        <v>0</v>
      </c>
      <c r="G80" s="42">
        <v>0</v>
      </c>
      <c r="H80" s="42">
        <v>0</v>
      </c>
      <c r="I80" s="43">
        <v>0</v>
      </c>
      <c r="J80" s="44">
        <v>0</v>
      </c>
      <c r="K80" s="43">
        <v>0</v>
      </c>
      <c r="L80" s="42">
        <v>0</v>
      </c>
    </row>
    <row r="81" spans="1:104" ht="11.25" customHeight="1" x14ac:dyDescent="0.2">
      <c r="A81" s="41" t="s">
        <v>183</v>
      </c>
      <c r="B81" s="42">
        <v>54284</v>
      </c>
      <c r="C81" s="42">
        <v>54251</v>
      </c>
      <c r="D81" s="42">
        <v>-33</v>
      </c>
      <c r="E81" s="43">
        <v>-6.079139341242355E-4</v>
      </c>
      <c r="F81" s="44">
        <v>139908</v>
      </c>
      <c r="G81" s="42">
        <v>139908</v>
      </c>
      <c r="H81" s="42">
        <v>0</v>
      </c>
      <c r="I81" s="43">
        <v>0</v>
      </c>
      <c r="J81" s="44">
        <v>0</v>
      </c>
      <c r="K81" s="43"/>
      <c r="L81" s="42"/>
    </row>
    <row r="82" spans="1:104" ht="11.25" customHeight="1" x14ac:dyDescent="0.2">
      <c r="A82" s="49" t="s">
        <v>184</v>
      </c>
      <c r="B82" s="42">
        <v>1457342</v>
      </c>
      <c r="C82" s="42">
        <v>1476683</v>
      </c>
      <c r="D82" s="42">
        <v>19341</v>
      </c>
      <c r="E82" s="43">
        <v>1.3271421533174781E-2</v>
      </c>
      <c r="F82" s="44">
        <v>2856598</v>
      </c>
      <c r="G82" s="42">
        <v>2856598</v>
      </c>
      <c r="H82" s="42">
        <v>0</v>
      </c>
      <c r="I82" s="43">
        <v>0</v>
      </c>
      <c r="J82" s="44">
        <v>0</v>
      </c>
      <c r="K82" s="43"/>
      <c r="L82" s="42"/>
    </row>
    <row r="83" spans="1:104" ht="11.25" customHeight="1" x14ac:dyDescent="0.2">
      <c r="A83" s="49" t="s">
        <v>185</v>
      </c>
      <c r="B83" s="44">
        <v>0</v>
      </c>
      <c r="C83" s="44">
        <v>0</v>
      </c>
      <c r="D83" s="44">
        <v>0</v>
      </c>
      <c r="E83" s="50">
        <v>0</v>
      </c>
      <c r="F83" s="44">
        <v>0</v>
      </c>
      <c r="G83" s="42">
        <v>0</v>
      </c>
      <c r="H83" s="42">
        <v>0</v>
      </c>
      <c r="I83" s="43">
        <v>0</v>
      </c>
      <c r="J83" s="44">
        <v>0</v>
      </c>
      <c r="K83" s="43">
        <v>0</v>
      </c>
      <c r="L83" s="42">
        <v>0</v>
      </c>
    </row>
    <row r="84" spans="1:104" ht="11.25" customHeight="1" x14ac:dyDescent="0.2">
      <c r="A84" s="49" t="s">
        <v>186</v>
      </c>
      <c r="B84" s="44">
        <v>0</v>
      </c>
      <c r="C84" s="44">
        <v>0</v>
      </c>
      <c r="D84" s="44">
        <v>0</v>
      </c>
      <c r="E84" s="50">
        <v>0</v>
      </c>
      <c r="F84" s="44">
        <v>0</v>
      </c>
      <c r="G84" s="42">
        <v>0</v>
      </c>
      <c r="H84" s="42">
        <v>0</v>
      </c>
      <c r="I84" s="43">
        <v>0</v>
      </c>
      <c r="J84" s="44">
        <v>0</v>
      </c>
      <c r="K84" s="43">
        <v>0</v>
      </c>
      <c r="L84" s="42">
        <v>0</v>
      </c>
    </row>
    <row r="85" spans="1:104" ht="11.25" customHeight="1" x14ac:dyDescent="0.2">
      <c r="A85" s="49" t="s">
        <v>187</v>
      </c>
      <c r="B85" s="44">
        <v>0</v>
      </c>
      <c r="C85" s="44">
        <v>0</v>
      </c>
      <c r="D85" s="44">
        <v>0</v>
      </c>
      <c r="E85" s="50">
        <v>0</v>
      </c>
      <c r="F85" s="44">
        <v>0</v>
      </c>
      <c r="G85" s="42">
        <v>0</v>
      </c>
      <c r="H85" s="42">
        <v>0</v>
      </c>
      <c r="I85" s="43">
        <v>0</v>
      </c>
      <c r="J85" s="44">
        <v>0</v>
      </c>
      <c r="K85" s="43">
        <v>0</v>
      </c>
      <c r="L85" s="42">
        <v>0</v>
      </c>
    </row>
    <row r="86" spans="1:104" ht="11.25" customHeight="1" x14ac:dyDescent="0.2">
      <c r="A86" s="49" t="s">
        <v>188</v>
      </c>
      <c r="B86" s="42">
        <v>42000</v>
      </c>
      <c r="C86" s="42">
        <v>41813</v>
      </c>
      <c r="D86" s="42">
        <v>-187</v>
      </c>
      <c r="E86" s="43">
        <v>-4.4523809523809525E-3</v>
      </c>
      <c r="F86" s="44">
        <v>190000</v>
      </c>
      <c r="G86" s="42">
        <v>190000</v>
      </c>
      <c r="H86" s="42">
        <v>0</v>
      </c>
      <c r="I86" s="43">
        <v>0</v>
      </c>
      <c r="J86" s="44">
        <v>0</v>
      </c>
      <c r="K86" s="50">
        <v>0</v>
      </c>
      <c r="L86" s="42"/>
    </row>
    <row r="87" spans="1:104" ht="11.25" customHeight="1" x14ac:dyDescent="0.2">
      <c r="A87" s="49" t="s">
        <v>189</v>
      </c>
      <c r="B87" s="42">
        <v>0</v>
      </c>
      <c r="C87" s="42">
        <v>10380</v>
      </c>
      <c r="D87" s="42">
        <v>10380</v>
      </c>
      <c r="E87" s="43">
        <v>0</v>
      </c>
      <c r="F87" s="44">
        <v>261700</v>
      </c>
      <c r="G87" s="42">
        <v>271700</v>
      </c>
      <c r="H87" s="42">
        <v>10000</v>
      </c>
      <c r="I87" s="43">
        <v>3.8211692777990067E-2</v>
      </c>
      <c r="J87" s="44">
        <v>10000</v>
      </c>
      <c r="K87" s="43">
        <v>3.8211692777990067E-2</v>
      </c>
      <c r="L87" s="42"/>
    </row>
    <row r="88" spans="1:104" ht="11.25" customHeight="1" x14ac:dyDescent="0.2">
      <c r="A88" s="41" t="s">
        <v>190</v>
      </c>
      <c r="B88" s="42">
        <v>50300</v>
      </c>
      <c r="C88" s="42">
        <v>50000</v>
      </c>
      <c r="D88" s="42">
        <v>-300</v>
      </c>
      <c r="E88" s="43">
        <v>-5.9642147117296221E-3</v>
      </c>
      <c r="F88" s="44">
        <v>77600</v>
      </c>
      <c r="G88" s="42">
        <v>77600</v>
      </c>
      <c r="H88" s="42">
        <v>0</v>
      </c>
      <c r="I88" s="43">
        <v>0</v>
      </c>
      <c r="J88" s="44">
        <v>0</v>
      </c>
      <c r="K88" s="43"/>
      <c r="L88" s="42"/>
    </row>
    <row r="89" spans="1:104" ht="11.25" customHeight="1" x14ac:dyDescent="0.2">
      <c r="A89" s="49" t="s">
        <v>191</v>
      </c>
      <c r="B89" s="42">
        <v>0</v>
      </c>
      <c r="C89" s="42">
        <v>0</v>
      </c>
      <c r="D89" s="42">
        <v>0</v>
      </c>
      <c r="E89" s="43">
        <v>0</v>
      </c>
      <c r="F89" s="44">
        <v>5800000</v>
      </c>
      <c r="G89" s="42">
        <v>5800000</v>
      </c>
      <c r="H89" s="42">
        <v>0</v>
      </c>
      <c r="I89" s="43">
        <v>0</v>
      </c>
      <c r="J89" s="44">
        <v>0</v>
      </c>
      <c r="K89" s="43">
        <v>0</v>
      </c>
      <c r="L89" s="42">
        <v>0</v>
      </c>
    </row>
    <row r="90" spans="1:104" ht="11.25" customHeight="1" x14ac:dyDescent="0.2">
      <c r="A90" s="41" t="s">
        <v>192</v>
      </c>
      <c r="B90" s="42">
        <v>0</v>
      </c>
      <c r="C90" s="42">
        <v>11518</v>
      </c>
      <c r="D90" s="42">
        <v>11518</v>
      </c>
      <c r="E90" s="43">
        <v>0</v>
      </c>
      <c r="F90" s="44">
        <v>0</v>
      </c>
      <c r="G90" s="42">
        <v>11518</v>
      </c>
      <c r="H90" s="42">
        <v>11518</v>
      </c>
      <c r="I90" s="43">
        <v>0</v>
      </c>
      <c r="J90" s="44">
        <v>0</v>
      </c>
      <c r="K90" s="43">
        <v>0</v>
      </c>
      <c r="L90" s="42">
        <v>11518</v>
      </c>
    </row>
    <row r="91" spans="1:104" x14ac:dyDescent="0.2">
      <c r="A91" s="41"/>
      <c r="B91" s="42"/>
      <c r="C91" s="42"/>
      <c r="D91" s="42"/>
      <c r="E91" s="43"/>
      <c r="F91" s="44"/>
      <c r="G91" s="42"/>
      <c r="H91" s="42"/>
      <c r="I91" s="43"/>
      <c r="J91" s="44"/>
      <c r="K91" s="43"/>
      <c r="L91" s="42"/>
    </row>
    <row r="92" spans="1:104" s="51" customFormat="1" x14ac:dyDescent="0.2">
      <c r="A92" s="41" t="s">
        <v>193</v>
      </c>
      <c r="B92" s="42">
        <v>4563630</v>
      </c>
      <c r="C92" s="42">
        <v>4670773</v>
      </c>
      <c r="D92" s="42">
        <v>107143</v>
      </c>
      <c r="E92" s="43">
        <v>2.3477582538461706E-2</v>
      </c>
      <c r="F92" s="44">
        <v>17171880</v>
      </c>
      <c r="G92" s="42">
        <v>17171880</v>
      </c>
      <c r="H92" s="42">
        <v>0</v>
      </c>
      <c r="I92" s="43">
        <v>0</v>
      </c>
      <c r="J92" s="44">
        <v>0</v>
      </c>
      <c r="K92" s="43">
        <v>0</v>
      </c>
      <c r="L92" s="42">
        <v>0</v>
      </c>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row>
    <row r="93" spans="1:104" ht="13.5" customHeight="1" x14ac:dyDescent="0.2">
      <c r="A93" s="41"/>
      <c r="B93" s="42"/>
      <c r="C93" s="42"/>
      <c r="D93" s="42"/>
      <c r="E93" s="43"/>
      <c r="F93" s="44"/>
      <c r="G93" s="42"/>
      <c r="H93" s="42"/>
      <c r="I93" s="43"/>
      <c r="J93" s="44"/>
      <c r="K93" s="43"/>
      <c r="L93" s="42"/>
    </row>
    <row r="94" spans="1:104" ht="11.25" hidden="1" customHeight="1" x14ac:dyDescent="0.2">
      <c r="A94" s="41"/>
      <c r="B94" s="42"/>
      <c r="C94" s="42"/>
      <c r="D94" s="42"/>
      <c r="E94" s="43"/>
      <c r="F94" s="44"/>
      <c r="G94" s="42"/>
      <c r="H94" s="42"/>
      <c r="I94" s="43"/>
      <c r="J94" s="44"/>
      <c r="K94" s="43"/>
      <c r="L94" s="42"/>
    </row>
    <row r="95" spans="1:104" ht="11.25" hidden="1" customHeight="1" x14ac:dyDescent="0.2">
      <c r="A95" s="52" t="s">
        <v>194</v>
      </c>
      <c r="B95" s="42">
        <v>249526225</v>
      </c>
      <c r="C95" s="42">
        <v>249526225</v>
      </c>
      <c r="D95" s="42">
        <v>-4406487</v>
      </c>
      <c r="E95" s="43"/>
      <c r="F95" s="44">
        <v>249526225</v>
      </c>
      <c r="G95" s="42" t="e">
        <v>#REF!</v>
      </c>
      <c r="H95" s="42" t="e">
        <v>#REF!</v>
      </c>
      <c r="I95" s="43"/>
      <c r="J95" s="44">
        <v>-10744432.333333332</v>
      </c>
      <c r="K95" s="43"/>
      <c r="L95" s="42" t="e">
        <v>#REF!</v>
      </c>
    </row>
    <row r="96" spans="1:104" ht="11.25" hidden="1" customHeight="1" x14ac:dyDescent="0.2">
      <c r="A96" s="41"/>
      <c r="B96" s="42"/>
      <c r="C96" s="42"/>
      <c r="D96" s="42"/>
      <c r="E96" s="43"/>
      <c r="F96" s="44"/>
      <c r="G96" s="42"/>
      <c r="H96" s="42"/>
      <c r="I96" s="43"/>
      <c r="J96" s="44"/>
      <c r="K96" s="43"/>
      <c r="L96" s="42"/>
    </row>
    <row r="97" spans="1:104" x14ac:dyDescent="0.2">
      <c r="A97" s="41" t="s">
        <v>195</v>
      </c>
      <c r="B97" s="42">
        <v>-18223</v>
      </c>
      <c r="C97" s="42">
        <v>0</v>
      </c>
      <c r="D97" s="42">
        <v>18223</v>
      </c>
      <c r="E97" s="43">
        <v>-1</v>
      </c>
      <c r="F97" s="44">
        <v>9355608</v>
      </c>
      <c r="G97" s="44">
        <v>9355608</v>
      </c>
      <c r="H97" s="44">
        <v>0</v>
      </c>
      <c r="I97" s="50">
        <v>0</v>
      </c>
      <c r="J97" s="44">
        <v>0</v>
      </c>
      <c r="K97" s="43">
        <v>0</v>
      </c>
      <c r="L97" s="42">
        <v>0</v>
      </c>
    </row>
    <row r="98" spans="1:104" x14ac:dyDescent="0.2">
      <c r="A98" s="41"/>
      <c r="B98" s="42"/>
      <c r="C98" s="42"/>
      <c r="D98" s="42"/>
      <c r="E98" s="43"/>
      <c r="F98" s="44"/>
      <c r="G98" s="44"/>
      <c r="H98" s="44"/>
      <c r="I98" s="50"/>
      <c r="J98" s="44"/>
      <c r="K98" s="43"/>
      <c r="L98" s="42"/>
    </row>
    <row r="99" spans="1:104" x14ac:dyDescent="0.2">
      <c r="A99" s="41" t="s">
        <v>196</v>
      </c>
      <c r="B99" s="42">
        <v>-313612</v>
      </c>
      <c r="C99" s="42">
        <v>0</v>
      </c>
      <c r="D99" s="42">
        <v>313612</v>
      </c>
      <c r="E99" s="43">
        <v>-1</v>
      </c>
      <c r="F99" s="44">
        <v>-313612</v>
      </c>
      <c r="G99" s="44">
        <v>-313612</v>
      </c>
      <c r="H99" s="44">
        <v>0</v>
      </c>
      <c r="I99" s="50">
        <v>0</v>
      </c>
      <c r="J99" s="44">
        <v>0</v>
      </c>
      <c r="K99" s="43">
        <v>0</v>
      </c>
      <c r="L99" s="42">
        <v>0</v>
      </c>
    </row>
    <row r="100" spans="1:104" x14ac:dyDescent="0.2">
      <c r="A100" s="41"/>
      <c r="B100" s="42"/>
      <c r="C100" s="42"/>
      <c r="D100" s="42"/>
      <c r="E100" s="43"/>
      <c r="F100" s="44"/>
      <c r="G100" s="42"/>
      <c r="H100" s="42"/>
      <c r="I100" s="43"/>
      <c r="J100" s="44"/>
      <c r="K100" s="43"/>
      <c r="L100" s="42"/>
    </row>
    <row r="101" spans="1:104" x14ac:dyDescent="0.2">
      <c r="A101" s="41" t="s">
        <v>197</v>
      </c>
      <c r="B101" s="42">
        <v>0</v>
      </c>
      <c r="C101" s="42">
        <v>0</v>
      </c>
      <c r="D101" s="42">
        <v>0</v>
      </c>
      <c r="E101" s="43">
        <v>0</v>
      </c>
      <c r="F101" s="44">
        <v>-1509247</v>
      </c>
      <c r="G101" s="42">
        <v>-1509247</v>
      </c>
      <c r="H101" s="44">
        <v>0</v>
      </c>
      <c r="I101" s="43">
        <v>0</v>
      </c>
      <c r="J101" s="44">
        <v>0</v>
      </c>
      <c r="K101" s="43">
        <v>0</v>
      </c>
      <c r="L101" s="42">
        <v>0</v>
      </c>
    </row>
    <row r="102" spans="1:104" x14ac:dyDescent="0.2">
      <c r="A102" s="41"/>
      <c r="B102" s="42"/>
      <c r="C102" s="42"/>
      <c r="D102" s="42"/>
      <c r="E102" s="43"/>
      <c r="F102" s="42"/>
      <c r="G102" s="42"/>
      <c r="H102" s="42"/>
      <c r="I102" s="43"/>
      <c r="J102" s="44"/>
      <c r="K102" s="43"/>
      <c r="L102" s="42"/>
    </row>
    <row r="103" spans="1:104" ht="18.75" customHeight="1" x14ac:dyDescent="0.2">
      <c r="A103" s="46" t="s">
        <v>198</v>
      </c>
      <c r="B103" s="47">
        <v>118267235</v>
      </c>
      <c r="C103" s="47">
        <v>116987016</v>
      </c>
      <c r="D103" s="47">
        <v>-1280219</v>
      </c>
      <c r="E103" s="48">
        <v>-1.0824798601235584E-2</v>
      </c>
      <c r="F103" s="47">
        <v>437300000</v>
      </c>
      <c r="G103" s="47">
        <v>429381296.06999993</v>
      </c>
      <c r="H103" s="47">
        <v>-7918703.9300000332</v>
      </c>
      <c r="I103" s="48">
        <v>-1.8108172718957313E-2</v>
      </c>
      <c r="J103" s="47">
        <v>-6586777.4499999993</v>
      </c>
      <c r="K103" s="48">
        <v>-1.8108172718957313E-2</v>
      </c>
      <c r="L103" s="47">
        <v>-1331926.480000034</v>
      </c>
    </row>
    <row r="104" spans="1:104" x14ac:dyDescent="0.2">
      <c r="B104" s="53"/>
      <c r="C104" s="53"/>
      <c r="D104" s="53"/>
      <c r="E104" s="54"/>
      <c r="F104" s="53"/>
      <c r="G104" s="53"/>
      <c r="H104" s="53"/>
      <c r="J104" s="55"/>
      <c r="K104" s="40"/>
      <c r="L104" s="53"/>
    </row>
    <row r="105" spans="1:104" x14ac:dyDescent="0.2">
      <c r="B105" s="55"/>
      <c r="C105" s="55"/>
      <c r="D105" s="55"/>
      <c r="F105" s="55"/>
      <c r="G105" s="55"/>
      <c r="H105" s="53"/>
      <c r="J105" s="55"/>
      <c r="L105" s="55"/>
    </row>
    <row r="106" spans="1:104" s="57" customFormat="1" x14ac:dyDescent="0.2">
      <c r="A106" s="57" t="s">
        <v>199</v>
      </c>
      <c r="B106" s="58">
        <v>118267235</v>
      </c>
      <c r="C106" s="58">
        <v>116987016</v>
      </c>
      <c r="D106" s="58">
        <v>-1280217</v>
      </c>
      <c r="E106" s="56"/>
      <c r="F106" s="58">
        <v>437300000</v>
      </c>
      <c r="G106" s="58">
        <v>429381296.06999987</v>
      </c>
      <c r="H106" s="59">
        <v>-7918703.9299999997</v>
      </c>
      <c r="I106" s="54"/>
      <c r="J106" s="58">
        <v>-6586777.4499999993</v>
      </c>
      <c r="K106" s="60"/>
      <c r="L106" s="58">
        <v>-1331926.48</v>
      </c>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c r="CI106" s="60"/>
      <c r="CJ106" s="60"/>
      <c r="CK106" s="60"/>
      <c r="CL106" s="60"/>
      <c r="CM106" s="60"/>
      <c r="CN106" s="60"/>
      <c r="CO106" s="60"/>
      <c r="CP106" s="60"/>
      <c r="CQ106" s="60"/>
      <c r="CR106" s="60"/>
      <c r="CS106" s="60"/>
      <c r="CT106" s="60"/>
      <c r="CU106" s="60"/>
      <c r="CV106" s="60"/>
      <c r="CW106" s="60"/>
      <c r="CX106" s="60"/>
      <c r="CY106" s="60"/>
      <c r="CZ106" s="60"/>
    </row>
    <row r="107" spans="1:104" x14ac:dyDescent="0.2">
      <c r="B107" s="55"/>
      <c r="C107" s="55"/>
      <c r="D107" s="55"/>
      <c r="F107" s="55"/>
      <c r="G107" s="55"/>
      <c r="H107" s="53"/>
      <c r="J107" s="55"/>
      <c r="L107" s="55"/>
    </row>
    <row r="108" spans="1:104" x14ac:dyDescent="0.2">
      <c r="A108" s="40" t="s">
        <v>200</v>
      </c>
      <c r="B108" s="55">
        <v>0</v>
      </c>
      <c r="C108" s="55">
        <v>0</v>
      </c>
      <c r="D108" s="61">
        <v>-2</v>
      </c>
      <c r="E108" s="62">
        <v>-1.0824798601235584E-2</v>
      </c>
      <c r="F108" s="55">
        <v>0</v>
      </c>
      <c r="G108" s="55">
        <v>0</v>
      </c>
      <c r="H108" s="55">
        <v>-3.3527612686157227E-8</v>
      </c>
      <c r="I108" s="62">
        <v>-1.8108172718957313E-2</v>
      </c>
      <c r="J108" s="55">
        <v>0</v>
      </c>
      <c r="L108" s="55">
        <v>-3.3993273973464966E-8</v>
      </c>
    </row>
    <row r="110" spans="1:104" x14ac:dyDescent="0.2">
      <c r="H110" s="40">
        <v>-7918703.9300001264</v>
      </c>
    </row>
  </sheetData>
  <mergeCells count="2">
    <mergeCell ref="B1:E1"/>
    <mergeCell ref="F1:I1"/>
  </mergeCells>
  <phoneticPr fontId="23" type="noConversion"/>
  <pageMargins left="0.75" right="0.75" top="1" bottom="1" header="0.5" footer="0.5"/>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zoomScale="75" workbookViewId="0">
      <pane xSplit="1" ySplit="4" topLeftCell="C5" activePane="bottomRight" state="frozen"/>
      <selection activeCell="B30" sqref="B30"/>
      <selection pane="topRight" activeCell="B30" sqref="B30"/>
      <selection pane="bottomLeft" activeCell="B30" sqref="B30"/>
      <selection pane="bottomRight" activeCell="B30" sqref="B30"/>
    </sheetView>
  </sheetViews>
  <sheetFormatPr defaultRowHeight="12.75" x14ac:dyDescent="0.2"/>
  <cols>
    <col min="1" max="1" width="16" bestFit="1" customWidth="1"/>
    <col min="2" max="2" width="12.7109375" bestFit="1" customWidth="1"/>
    <col min="3" max="3" width="9.28515625" bestFit="1" customWidth="1"/>
    <col min="4" max="4" width="14.140625" bestFit="1" customWidth="1"/>
    <col min="5" max="5" width="12.28515625" customWidth="1"/>
    <col min="6" max="6" width="11.5703125" customWidth="1"/>
    <col min="7" max="7" width="11.7109375" bestFit="1" customWidth="1"/>
    <col min="8" max="8" width="17.85546875" bestFit="1" customWidth="1"/>
    <col min="9" max="9" width="9.28515625" bestFit="1" customWidth="1"/>
  </cols>
  <sheetData>
    <row r="1" spans="1:9" x14ac:dyDescent="0.2">
      <c r="A1" s="674" t="s">
        <v>218</v>
      </c>
      <c r="B1" s="670" t="s">
        <v>219</v>
      </c>
      <c r="C1" s="670" t="s">
        <v>220</v>
      </c>
      <c r="D1" s="676" t="s">
        <v>221</v>
      </c>
      <c r="E1" s="73" t="s">
        <v>222</v>
      </c>
      <c r="F1" s="72" t="s">
        <v>224</v>
      </c>
      <c r="G1" s="72" t="s">
        <v>226</v>
      </c>
      <c r="H1" s="670" t="s">
        <v>227</v>
      </c>
      <c r="I1" s="672" t="s">
        <v>228</v>
      </c>
    </row>
    <row r="2" spans="1:9" ht="24" x14ac:dyDescent="0.2">
      <c r="A2" s="675"/>
      <c r="B2" s="671"/>
      <c r="C2" s="671"/>
      <c r="D2" s="677"/>
      <c r="E2" s="74" t="s">
        <v>223</v>
      </c>
      <c r="F2" s="76" t="s">
        <v>225</v>
      </c>
      <c r="G2" s="76" t="s">
        <v>225</v>
      </c>
      <c r="H2" s="671"/>
      <c r="I2" s="673"/>
    </row>
    <row r="3" spans="1:9" ht="24" x14ac:dyDescent="0.2">
      <c r="A3" s="675"/>
      <c r="B3" s="671"/>
      <c r="C3" s="671"/>
      <c r="D3" s="677"/>
      <c r="E3" s="75"/>
      <c r="F3" s="76" t="s">
        <v>223</v>
      </c>
      <c r="G3" s="76" t="s">
        <v>223</v>
      </c>
      <c r="H3" s="671"/>
      <c r="I3" s="673"/>
    </row>
    <row r="4" spans="1:9" ht="13.5" thickBot="1" x14ac:dyDescent="0.25">
      <c r="A4" s="78"/>
      <c r="B4" s="79" t="s">
        <v>124</v>
      </c>
      <c r="C4" s="79" t="s">
        <v>124</v>
      </c>
      <c r="D4" s="80" t="s">
        <v>124</v>
      </c>
      <c r="E4" s="81" t="s">
        <v>124</v>
      </c>
      <c r="F4" s="79" t="s">
        <v>124</v>
      </c>
      <c r="G4" s="79" t="s">
        <v>124</v>
      </c>
      <c r="H4" s="79" t="s">
        <v>124</v>
      </c>
      <c r="I4" s="82"/>
    </row>
    <row r="5" spans="1:9" ht="13.5" thickBot="1" x14ac:dyDescent="0.25">
      <c r="A5" s="83" t="s">
        <v>229</v>
      </c>
      <c r="B5" s="84">
        <v>241624609</v>
      </c>
      <c r="C5" s="84">
        <v>-3240</v>
      </c>
      <c r="D5" s="85">
        <v>241621369</v>
      </c>
      <c r="E5" s="86">
        <v>660954</v>
      </c>
      <c r="F5" s="84">
        <v>-660020</v>
      </c>
      <c r="G5" s="87"/>
      <c r="H5" s="84">
        <v>241622303</v>
      </c>
      <c r="I5" s="82">
        <v>1</v>
      </c>
    </row>
    <row r="6" spans="1:9" ht="13.5" thickBot="1" x14ac:dyDescent="0.25">
      <c r="A6" s="83" t="s">
        <v>230</v>
      </c>
      <c r="B6" s="84">
        <v>500261</v>
      </c>
      <c r="C6" s="87"/>
      <c r="D6" s="85">
        <v>500261</v>
      </c>
      <c r="E6" s="88"/>
      <c r="F6" s="87"/>
      <c r="G6" s="87"/>
      <c r="H6" s="84">
        <v>500261</v>
      </c>
      <c r="I6" s="82"/>
    </row>
    <row r="7" spans="1:9" ht="13.5" thickBot="1" x14ac:dyDescent="0.25">
      <c r="A7" s="83" t="s">
        <v>128</v>
      </c>
      <c r="B7" s="84">
        <v>6296688</v>
      </c>
      <c r="C7" s="87"/>
      <c r="D7" s="85">
        <v>6296688</v>
      </c>
      <c r="E7" s="88"/>
      <c r="F7" s="87"/>
      <c r="G7" s="87"/>
      <c r="H7" s="84">
        <v>6296688</v>
      </c>
      <c r="I7" s="82"/>
    </row>
    <row r="8" spans="1:9" ht="13.5" thickBot="1" x14ac:dyDescent="0.25">
      <c r="A8" s="83" t="s">
        <v>231</v>
      </c>
      <c r="B8" s="84">
        <v>53374292</v>
      </c>
      <c r="C8" s="84">
        <v>-41676</v>
      </c>
      <c r="D8" s="85">
        <v>53332616</v>
      </c>
      <c r="E8" s="88"/>
      <c r="F8" s="84">
        <v>-617063</v>
      </c>
      <c r="G8" s="87"/>
      <c r="H8" s="84">
        <v>52715553</v>
      </c>
      <c r="I8" s="82">
        <v>2</v>
      </c>
    </row>
    <row r="9" spans="1:9" ht="13.5" thickBot="1" x14ac:dyDescent="0.25">
      <c r="A9" s="89" t="s">
        <v>232</v>
      </c>
      <c r="B9" s="90">
        <v>301795850</v>
      </c>
      <c r="C9" s="90">
        <v>-44916</v>
      </c>
      <c r="D9" s="91">
        <v>301750934</v>
      </c>
      <c r="E9" s="92">
        <v>660954</v>
      </c>
      <c r="F9" s="90">
        <v>-1277083</v>
      </c>
      <c r="G9" s="93">
        <v>0</v>
      </c>
      <c r="H9" s="90">
        <v>301134805</v>
      </c>
      <c r="I9" s="94"/>
    </row>
    <row r="10" spans="1:9" ht="13.5" thickBot="1" x14ac:dyDescent="0.25">
      <c r="A10" s="95"/>
      <c r="B10" s="93"/>
      <c r="C10" s="93"/>
      <c r="D10" s="96"/>
      <c r="E10" s="97"/>
      <c r="F10" s="93"/>
      <c r="G10" s="93"/>
      <c r="H10" s="93"/>
      <c r="I10" s="94"/>
    </row>
    <row r="11" spans="1:9" ht="24.75" thickBot="1" x14ac:dyDescent="0.25">
      <c r="A11" s="83" t="s">
        <v>233</v>
      </c>
      <c r="B11" s="84">
        <v>990000</v>
      </c>
      <c r="C11" s="87"/>
      <c r="D11" s="85">
        <v>990000</v>
      </c>
      <c r="E11" s="88"/>
      <c r="F11" s="87"/>
      <c r="G11" s="87"/>
      <c r="H11" s="84">
        <v>990000</v>
      </c>
      <c r="I11" s="82"/>
    </row>
    <row r="12" spans="1:9" ht="13.5" thickBot="1" x14ac:dyDescent="0.25">
      <c r="A12" s="83" t="s">
        <v>234</v>
      </c>
      <c r="B12" s="84">
        <v>999000</v>
      </c>
      <c r="C12" s="87"/>
      <c r="D12" s="85">
        <v>999000</v>
      </c>
      <c r="E12" s="86">
        <v>1000000</v>
      </c>
      <c r="F12" s="87"/>
      <c r="G12" s="87"/>
      <c r="H12" s="84">
        <v>1999000</v>
      </c>
      <c r="I12" s="82">
        <v>3</v>
      </c>
    </row>
    <row r="13" spans="1:9" ht="13.5" thickBot="1" x14ac:dyDescent="0.25">
      <c r="A13" s="83" t="s">
        <v>235</v>
      </c>
      <c r="B13" s="84">
        <v>4976926</v>
      </c>
      <c r="C13" s="84">
        <v>12500</v>
      </c>
      <c r="D13" s="85">
        <v>4989426</v>
      </c>
      <c r="E13" s="88"/>
      <c r="F13" s="84">
        <v>-420950</v>
      </c>
      <c r="G13" s="87"/>
      <c r="H13" s="84">
        <v>4568476</v>
      </c>
      <c r="I13" s="82">
        <v>4</v>
      </c>
    </row>
    <row r="14" spans="1:9" ht="13.5" thickBot="1" x14ac:dyDescent="0.25">
      <c r="A14" s="83" t="s">
        <v>134</v>
      </c>
      <c r="B14" s="84">
        <v>462142</v>
      </c>
      <c r="C14" s="87"/>
      <c r="D14" s="85">
        <v>462142</v>
      </c>
      <c r="E14" s="88"/>
      <c r="F14" s="87"/>
      <c r="G14" s="87"/>
      <c r="H14" s="84">
        <v>462142</v>
      </c>
      <c r="I14" s="82"/>
    </row>
    <row r="15" spans="1:9" ht="24.75" thickBot="1" x14ac:dyDescent="0.25">
      <c r="A15" s="83" t="s">
        <v>181</v>
      </c>
      <c r="B15" s="84">
        <v>200000</v>
      </c>
      <c r="C15" s="87"/>
      <c r="D15" s="85">
        <v>200000</v>
      </c>
      <c r="E15" s="88"/>
      <c r="F15" s="84">
        <v>-95000</v>
      </c>
      <c r="G15" s="87"/>
      <c r="H15" s="84">
        <v>105000</v>
      </c>
      <c r="I15" s="82"/>
    </row>
    <row r="16" spans="1:9" ht="24.75" thickBot="1" x14ac:dyDescent="0.25">
      <c r="A16" s="83" t="s">
        <v>236</v>
      </c>
      <c r="B16" s="84">
        <v>1970800</v>
      </c>
      <c r="C16" s="84">
        <v>-75000</v>
      </c>
      <c r="D16" s="85">
        <v>1895800</v>
      </c>
      <c r="E16" s="88"/>
      <c r="F16" s="84">
        <v>-50000</v>
      </c>
      <c r="G16" s="84">
        <v>100000</v>
      </c>
      <c r="H16" s="84">
        <v>1945800</v>
      </c>
      <c r="I16" s="82">
        <v>5</v>
      </c>
    </row>
    <row r="17" spans="1:9" ht="13.5" thickBot="1" x14ac:dyDescent="0.25">
      <c r="A17" s="83" t="s">
        <v>135</v>
      </c>
      <c r="B17" s="84">
        <v>1332115</v>
      </c>
      <c r="C17" s="87"/>
      <c r="D17" s="85">
        <v>1332115</v>
      </c>
      <c r="E17" s="88"/>
      <c r="F17" s="87"/>
      <c r="G17" s="87"/>
      <c r="H17" s="84">
        <v>1332115</v>
      </c>
      <c r="I17" s="82"/>
    </row>
    <row r="18" spans="1:9" ht="24.75" thickBot="1" x14ac:dyDescent="0.25">
      <c r="A18" s="83" t="s">
        <v>237</v>
      </c>
      <c r="B18" s="84">
        <v>-1212400</v>
      </c>
      <c r="C18" s="87"/>
      <c r="D18" s="85">
        <v>-1212400</v>
      </c>
      <c r="E18" s="88"/>
      <c r="F18" s="87"/>
      <c r="G18" s="87"/>
      <c r="H18" s="84">
        <v>-1212400</v>
      </c>
      <c r="I18" s="82"/>
    </row>
    <row r="19" spans="1:9" ht="13.5" thickBot="1" x14ac:dyDescent="0.25">
      <c r="A19" s="89" t="s">
        <v>238</v>
      </c>
      <c r="B19" s="90">
        <v>9718583</v>
      </c>
      <c r="C19" s="90">
        <v>-62500</v>
      </c>
      <c r="D19" s="91">
        <v>9656083</v>
      </c>
      <c r="E19" s="92">
        <v>1000000</v>
      </c>
      <c r="F19" s="90">
        <v>-565950</v>
      </c>
      <c r="G19" s="90">
        <v>100000</v>
      </c>
      <c r="H19" s="90">
        <v>10190133</v>
      </c>
      <c r="I19" s="94"/>
    </row>
    <row r="20" spans="1:9" ht="13.5" thickBot="1" x14ac:dyDescent="0.25">
      <c r="A20" s="95"/>
      <c r="B20" s="93"/>
      <c r="C20" s="93"/>
      <c r="D20" s="96"/>
      <c r="E20" s="97"/>
      <c r="F20" s="93"/>
      <c r="G20" s="93"/>
      <c r="H20" s="93"/>
      <c r="I20" s="94"/>
    </row>
    <row r="21" spans="1:9" ht="13.5" thickBot="1" x14ac:dyDescent="0.25">
      <c r="A21" s="83" t="s">
        <v>138</v>
      </c>
      <c r="B21" s="84">
        <v>8701200</v>
      </c>
      <c r="C21" s="87"/>
      <c r="D21" s="85">
        <v>8701200</v>
      </c>
      <c r="E21" s="88"/>
      <c r="F21" s="84">
        <v>-113640</v>
      </c>
      <c r="G21" s="87"/>
      <c r="H21" s="84">
        <v>8587560</v>
      </c>
      <c r="I21" s="82"/>
    </row>
    <row r="22" spans="1:9" ht="13.5" thickBot="1" x14ac:dyDescent="0.25">
      <c r="A22" s="83" t="s">
        <v>239</v>
      </c>
      <c r="B22" s="84">
        <v>139500</v>
      </c>
      <c r="C22" s="87"/>
      <c r="D22" s="85">
        <v>139500</v>
      </c>
      <c r="E22" s="88"/>
      <c r="F22" s="87"/>
      <c r="G22" s="87"/>
      <c r="H22" s="84">
        <v>139500</v>
      </c>
      <c r="I22" s="82"/>
    </row>
    <row r="23" spans="1:9" ht="13.5" thickBot="1" x14ac:dyDescent="0.25">
      <c r="A23" s="83" t="s">
        <v>139</v>
      </c>
      <c r="B23" s="84">
        <v>425800</v>
      </c>
      <c r="C23" s="87"/>
      <c r="D23" s="85">
        <v>425800</v>
      </c>
      <c r="E23" s="88"/>
      <c r="F23" s="87"/>
      <c r="G23" s="87"/>
      <c r="H23" s="84">
        <v>425800</v>
      </c>
      <c r="I23" s="82"/>
    </row>
    <row r="24" spans="1:9" ht="13.5" thickBot="1" x14ac:dyDescent="0.25">
      <c r="A24" s="83" t="s">
        <v>140</v>
      </c>
      <c r="B24" s="84">
        <v>2718266</v>
      </c>
      <c r="C24" s="87"/>
      <c r="D24" s="85">
        <v>2718266</v>
      </c>
      <c r="E24" s="86">
        <v>326192</v>
      </c>
      <c r="F24" s="84">
        <v>-81547</v>
      </c>
      <c r="G24" s="87"/>
      <c r="H24" s="84">
        <v>2962911</v>
      </c>
      <c r="I24" s="82">
        <v>6</v>
      </c>
    </row>
    <row r="25" spans="1:9" ht="13.5" thickBot="1" x14ac:dyDescent="0.25">
      <c r="A25" s="83" t="s">
        <v>141</v>
      </c>
      <c r="B25" s="84">
        <v>3848000</v>
      </c>
      <c r="C25" s="87"/>
      <c r="D25" s="85">
        <v>3848000</v>
      </c>
      <c r="E25" s="86">
        <v>471940</v>
      </c>
      <c r="F25" s="87"/>
      <c r="G25" s="87"/>
      <c r="H25" s="84">
        <v>4319940</v>
      </c>
      <c r="I25" s="82">
        <v>7</v>
      </c>
    </row>
    <row r="26" spans="1:9" ht="13.5" thickBot="1" x14ac:dyDescent="0.25">
      <c r="A26" s="83" t="s">
        <v>142</v>
      </c>
      <c r="B26" s="84">
        <v>7398500</v>
      </c>
      <c r="C26" s="87"/>
      <c r="D26" s="85">
        <v>7398500</v>
      </c>
      <c r="E26" s="86">
        <v>469586</v>
      </c>
      <c r="F26" s="87"/>
      <c r="G26" s="87"/>
      <c r="H26" s="84">
        <v>7868086</v>
      </c>
      <c r="I26" s="82">
        <v>8</v>
      </c>
    </row>
    <row r="27" spans="1:9" ht="13.5" thickBot="1" x14ac:dyDescent="0.25">
      <c r="A27" s="83" t="s">
        <v>240</v>
      </c>
      <c r="B27" s="84">
        <v>226300</v>
      </c>
      <c r="C27" s="84">
        <v>-27000</v>
      </c>
      <c r="D27" s="85">
        <v>199300</v>
      </c>
      <c r="E27" s="86">
        <v>16294</v>
      </c>
      <c r="F27" s="84">
        <v>-6789</v>
      </c>
      <c r="G27" s="87"/>
      <c r="H27" s="84">
        <v>208805</v>
      </c>
      <c r="I27" s="82">
        <v>9</v>
      </c>
    </row>
    <row r="28" spans="1:9" ht="13.5" thickBot="1" x14ac:dyDescent="0.25">
      <c r="A28" s="83" t="s">
        <v>144</v>
      </c>
      <c r="B28" s="84">
        <v>359300</v>
      </c>
      <c r="C28" s="87"/>
      <c r="D28" s="85">
        <v>359300</v>
      </c>
      <c r="E28" s="88"/>
      <c r="F28" s="84">
        <v>-17228</v>
      </c>
      <c r="G28" s="87"/>
      <c r="H28" s="84">
        <v>342072</v>
      </c>
      <c r="I28" s="82"/>
    </row>
    <row r="29" spans="1:9" ht="24.75" thickBot="1" x14ac:dyDescent="0.25">
      <c r="A29" s="83" t="s">
        <v>241</v>
      </c>
      <c r="B29" s="84">
        <v>2781600</v>
      </c>
      <c r="C29" s="87"/>
      <c r="D29" s="85">
        <v>2781600</v>
      </c>
      <c r="E29" s="88"/>
      <c r="F29" s="84">
        <v>-3110</v>
      </c>
      <c r="G29" s="87"/>
      <c r="H29" s="84">
        <v>2778490</v>
      </c>
      <c r="I29" s="82"/>
    </row>
    <row r="30" spans="1:9" ht="13.5" thickBot="1" x14ac:dyDescent="0.25">
      <c r="A30" s="83" t="s">
        <v>242</v>
      </c>
      <c r="B30" s="84">
        <v>514000</v>
      </c>
      <c r="C30" s="84">
        <v>25000</v>
      </c>
      <c r="D30" s="85">
        <v>539000</v>
      </c>
      <c r="E30" s="88"/>
      <c r="F30" s="87"/>
      <c r="G30" s="87"/>
      <c r="H30" s="84">
        <v>539000</v>
      </c>
      <c r="I30" s="82">
        <v>10</v>
      </c>
    </row>
    <row r="31" spans="1:9" ht="24.75" thickBot="1" x14ac:dyDescent="0.25">
      <c r="A31" s="83" t="s">
        <v>146</v>
      </c>
      <c r="B31" s="84">
        <v>1618143</v>
      </c>
      <c r="C31" s="84">
        <v>306000</v>
      </c>
      <c r="D31" s="85">
        <v>1924143</v>
      </c>
      <c r="E31" s="86">
        <v>70000</v>
      </c>
      <c r="F31" s="84">
        <v>-244745</v>
      </c>
      <c r="G31" s="87"/>
      <c r="H31" s="84">
        <v>1749398</v>
      </c>
      <c r="I31" s="82">
        <v>11</v>
      </c>
    </row>
    <row r="32" spans="1:9" ht="13.5" thickBot="1" x14ac:dyDescent="0.25">
      <c r="A32" s="89" t="s">
        <v>243</v>
      </c>
      <c r="B32" s="90">
        <v>28730609</v>
      </c>
      <c r="C32" s="90">
        <v>304000</v>
      </c>
      <c r="D32" s="91">
        <v>29034609</v>
      </c>
      <c r="E32" s="92">
        <v>1354012</v>
      </c>
      <c r="F32" s="90">
        <v>-467059</v>
      </c>
      <c r="G32" s="93">
        <v>0</v>
      </c>
      <c r="H32" s="90">
        <v>29921562</v>
      </c>
      <c r="I32" s="94"/>
    </row>
    <row r="33" spans="1:9" ht="13.5" thickBot="1" x14ac:dyDescent="0.25">
      <c r="A33" s="95"/>
      <c r="B33" s="93"/>
      <c r="C33" s="93"/>
      <c r="D33" s="96"/>
      <c r="E33" s="97"/>
      <c r="F33" s="93"/>
      <c r="G33" s="93"/>
      <c r="H33" s="93"/>
      <c r="I33" s="94"/>
    </row>
    <row r="34" spans="1:9" ht="24.75" thickBot="1" x14ac:dyDescent="0.25">
      <c r="A34" s="83" t="s">
        <v>186</v>
      </c>
      <c r="B34" s="87">
        <v>0</v>
      </c>
      <c r="C34" s="87"/>
      <c r="D34" s="98">
        <v>0</v>
      </c>
      <c r="E34" s="86">
        <v>33750</v>
      </c>
      <c r="F34" s="87"/>
      <c r="G34" s="87"/>
      <c r="H34" s="84">
        <v>33750</v>
      </c>
      <c r="I34" s="82">
        <v>12</v>
      </c>
    </row>
    <row r="35" spans="1:9" ht="13.5" thickBot="1" x14ac:dyDescent="0.25">
      <c r="A35" s="83" t="s">
        <v>148</v>
      </c>
      <c r="B35" s="84">
        <v>1961423</v>
      </c>
      <c r="C35" s="87"/>
      <c r="D35" s="85">
        <v>1961423</v>
      </c>
      <c r="E35" s="86">
        <v>56147</v>
      </c>
      <c r="F35" s="87"/>
      <c r="G35" s="87"/>
      <c r="H35" s="84">
        <v>2017570</v>
      </c>
      <c r="I35" s="82">
        <v>13</v>
      </c>
    </row>
    <row r="36" spans="1:9" ht="13.5" thickBot="1" x14ac:dyDescent="0.25">
      <c r="A36" s="83" t="s">
        <v>244</v>
      </c>
      <c r="B36" s="84">
        <v>978100</v>
      </c>
      <c r="C36" s="87"/>
      <c r="D36" s="85">
        <v>978100</v>
      </c>
      <c r="E36" s="88"/>
      <c r="F36" s="87"/>
      <c r="G36" s="87"/>
      <c r="H36" s="84">
        <v>978100</v>
      </c>
      <c r="I36" s="82"/>
    </row>
    <row r="37" spans="1:9" ht="24.75" thickBot="1" x14ac:dyDescent="0.25">
      <c r="A37" s="83" t="s">
        <v>245</v>
      </c>
      <c r="B37" s="84">
        <v>11332532</v>
      </c>
      <c r="C37" s="84">
        <v>160000</v>
      </c>
      <c r="D37" s="85">
        <v>11492532</v>
      </c>
      <c r="E37" s="88"/>
      <c r="F37" s="84">
        <v>-530978</v>
      </c>
      <c r="G37" s="87"/>
      <c r="H37" s="84">
        <v>10961554</v>
      </c>
      <c r="I37" s="82">
        <v>14</v>
      </c>
    </row>
    <row r="38" spans="1:9" ht="24.75" thickBot="1" x14ac:dyDescent="0.25">
      <c r="A38" s="83" t="s">
        <v>246</v>
      </c>
      <c r="B38" s="84">
        <v>1452195</v>
      </c>
      <c r="C38" s="84">
        <v>-128600</v>
      </c>
      <c r="D38" s="85">
        <v>1323595</v>
      </c>
      <c r="E38" s="88"/>
      <c r="F38" s="84">
        <v>-146000</v>
      </c>
      <c r="G38" s="87"/>
      <c r="H38" s="84">
        <v>1177595</v>
      </c>
      <c r="I38" s="82">
        <v>15</v>
      </c>
    </row>
    <row r="39" spans="1:9" ht="13.5" thickBot="1" x14ac:dyDescent="0.25">
      <c r="A39" s="83" t="s">
        <v>152</v>
      </c>
      <c r="B39" s="84">
        <v>2411060</v>
      </c>
      <c r="C39" s="87"/>
      <c r="D39" s="85">
        <v>2411060</v>
      </c>
      <c r="E39" s="88"/>
      <c r="F39" s="84">
        <v>-85975</v>
      </c>
      <c r="G39" s="87"/>
      <c r="H39" s="84">
        <v>2325085</v>
      </c>
      <c r="I39" s="82"/>
    </row>
    <row r="40" spans="1:9" ht="13.5" thickBot="1" x14ac:dyDescent="0.25">
      <c r="A40" s="89" t="s">
        <v>247</v>
      </c>
      <c r="B40" s="90">
        <v>18135310</v>
      </c>
      <c r="C40" s="90">
        <v>31400</v>
      </c>
      <c r="D40" s="91">
        <v>18166710</v>
      </c>
      <c r="E40" s="92">
        <v>89897</v>
      </c>
      <c r="F40" s="90">
        <v>-762953</v>
      </c>
      <c r="G40" s="93">
        <v>0</v>
      </c>
      <c r="H40" s="90">
        <v>17493654</v>
      </c>
      <c r="I40" s="94"/>
    </row>
    <row r="41" spans="1:9" ht="13.5" thickBot="1" x14ac:dyDescent="0.25">
      <c r="A41" s="95"/>
      <c r="B41" s="93"/>
      <c r="C41" s="93"/>
      <c r="D41" s="96"/>
      <c r="E41" s="97"/>
      <c r="F41" s="93"/>
      <c r="G41" s="93"/>
      <c r="H41" s="93"/>
      <c r="I41" s="94"/>
    </row>
    <row r="42" spans="1:9" ht="13.5" thickBot="1" x14ac:dyDescent="0.25">
      <c r="A42" s="83" t="s">
        <v>154</v>
      </c>
      <c r="B42" s="84">
        <v>677900</v>
      </c>
      <c r="C42" s="87"/>
      <c r="D42" s="85">
        <v>677900</v>
      </c>
      <c r="E42" s="88"/>
      <c r="F42" s="87"/>
      <c r="G42" s="87"/>
      <c r="H42" s="84">
        <v>677900</v>
      </c>
      <c r="I42" s="82"/>
    </row>
    <row r="43" spans="1:9" ht="24.75" thickBot="1" x14ac:dyDescent="0.25">
      <c r="A43" s="83" t="s">
        <v>155</v>
      </c>
      <c r="B43" s="84">
        <v>1567600</v>
      </c>
      <c r="C43" s="87"/>
      <c r="D43" s="85">
        <v>1567600</v>
      </c>
      <c r="E43" s="88"/>
      <c r="F43" s="84">
        <v>-68000</v>
      </c>
      <c r="G43" s="87"/>
      <c r="H43" s="84">
        <v>1499600</v>
      </c>
      <c r="I43" s="82"/>
    </row>
    <row r="44" spans="1:9" ht="24.75" thickBot="1" x14ac:dyDescent="0.25">
      <c r="A44" s="83" t="s">
        <v>248</v>
      </c>
      <c r="B44" s="84">
        <v>138897</v>
      </c>
      <c r="C44" s="87"/>
      <c r="D44" s="85">
        <v>138897</v>
      </c>
      <c r="E44" s="88"/>
      <c r="F44" s="84">
        <v>-1342</v>
      </c>
      <c r="G44" s="87"/>
      <c r="H44" s="84">
        <v>137555</v>
      </c>
      <c r="I44" s="82"/>
    </row>
    <row r="45" spans="1:9" ht="13.5" thickBot="1" x14ac:dyDescent="0.25">
      <c r="A45" s="83" t="s">
        <v>249</v>
      </c>
      <c r="B45" s="84">
        <v>450000</v>
      </c>
      <c r="C45" s="84">
        <v>200000</v>
      </c>
      <c r="D45" s="85">
        <v>650000</v>
      </c>
      <c r="E45" s="88"/>
      <c r="F45" s="87"/>
      <c r="G45" s="84">
        <v>150000</v>
      </c>
      <c r="H45" s="84">
        <v>800000</v>
      </c>
      <c r="I45" s="82">
        <v>16</v>
      </c>
    </row>
    <row r="46" spans="1:9" ht="24.75" thickBot="1" x14ac:dyDescent="0.25">
      <c r="A46" s="83" t="s">
        <v>250</v>
      </c>
      <c r="B46" s="84">
        <v>1151979</v>
      </c>
      <c r="C46" s="87"/>
      <c r="D46" s="85">
        <v>1151979</v>
      </c>
      <c r="E46" s="88"/>
      <c r="F46" s="84">
        <v>-3200</v>
      </c>
      <c r="G46" s="87"/>
      <c r="H46" s="84">
        <v>1148779</v>
      </c>
      <c r="I46" s="82"/>
    </row>
    <row r="47" spans="1:9" ht="13.5" thickBot="1" x14ac:dyDescent="0.25">
      <c r="A47" s="83" t="s">
        <v>159</v>
      </c>
      <c r="B47" s="84">
        <v>103700</v>
      </c>
      <c r="C47" s="87"/>
      <c r="D47" s="85">
        <v>103700</v>
      </c>
      <c r="E47" s="88"/>
      <c r="F47" s="87"/>
      <c r="G47" s="87"/>
      <c r="H47" s="84">
        <v>103700</v>
      </c>
      <c r="I47" s="82"/>
    </row>
    <row r="48" spans="1:9" ht="13.5" thickBot="1" x14ac:dyDescent="0.25">
      <c r="A48" s="83" t="s">
        <v>160</v>
      </c>
      <c r="B48" s="84">
        <v>3681575</v>
      </c>
      <c r="C48" s="84">
        <v>190000</v>
      </c>
      <c r="D48" s="85">
        <v>3871575</v>
      </c>
      <c r="E48" s="88"/>
      <c r="F48" s="84">
        <v>-5000</v>
      </c>
      <c r="G48" s="87"/>
      <c r="H48" s="84">
        <v>3866575</v>
      </c>
      <c r="I48" s="82">
        <v>17</v>
      </c>
    </row>
    <row r="49" spans="1:9" ht="24.75" thickBot="1" x14ac:dyDescent="0.25">
      <c r="A49" s="83" t="s">
        <v>161</v>
      </c>
      <c r="B49" s="84">
        <v>1044813</v>
      </c>
      <c r="C49" s="87"/>
      <c r="D49" s="85">
        <v>1044813</v>
      </c>
      <c r="E49" s="86">
        <v>-62929</v>
      </c>
      <c r="F49" s="84">
        <v>-45000</v>
      </c>
      <c r="G49" s="87"/>
      <c r="H49" s="84">
        <v>936884</v>
      </c>
      <c r="I49" s="82">
        <v>18</v>
      </c>
    </row>
    <row r="50" spans="1:9" ht="13.5" thickBot="1" x14ac:dyDescent="0.25">
      <c r="A50" s="83" t="s">
        <v>162</v>
      </c>
      <c r="B50" s="84">
        <v>3548924</v>
      </c>
      <c r="C50" s="87"/>
      <c r="D50" s="85">
        <v>3548924</v>
      </c>
      <c r="E50" s="86">
        <v>1429000</v>
      </c>
      <c r="F50" s="84">
        <v>-61242</v>
      </c>
      <c r="G50" s="84">
        <v>1002000</v>
      </c>
      <c r="H50" s="84">
        <v>5918682</v>
      </c>
      <c r="I50" s="82">
        <v>19</v>
      </c>
    </row>
    <row r="51" spans="1:9" ht="13.5" thickBot="1" x14ac:dyDescent="0.25">
      <c r="A51" s="83" t="s">
        <v>163</v>
      </c>
      <c r="B51" s="84">
        <v>163200</v>
      </c>
      <c r="C51" s="87"/>
      <c r="D51" s="85">
        <v>163200</v>
      </c>
      <c r="E51" s="88"/>
      <c r="F51" s="87"/>
      <c r="G51" s="87"/>
      <c r="H51" s="84">
        <v>163200</v>
      </c>
      <c r="I51" s="82"/>
    </row>
    <row r="52" spans="1:9" ht="24.75" thickBot="1" x14ac:dyDescent="0.25">
      <c r="A52" s="83" t="s">
        <v>164</v>
      </c>
      <c r="B52" s="84">
        <v>3329594</v>
      </c>
      <c r="C52" s="84">
        <v>-112000</v>
      </c>
      <c r="D52" s="85">
        <v>3217594</v>
      </c>
      <c r="E52" s="86">
        <v>185000</v>
      </c>
      <c r="F52" s="87"/>
      <c r="G52" s="87"/>
      <c r="H52" s="84">
        <v>3402594</v>
      </c>
      <c r="I52" s="82">
        <v>20</v>
      </c>
    </row>
    <row r="53" spans="1:9" ht="13.5" thickBot="1" x14ac:dyDescent="0.25">
      <c r="A53" s="83" t="s">
        <v>165</v>
      </c>
      <c r="B53" s="84">
        <v>3879654</v>
      </c>
      <c r="C53" s="84">
        <v>-234831</v>
      </c>
      <c r="D53" s="85">
        <v>3644823</v>
      </c>
      <c r="E53" s="86">
        <v>278000</v>
      </c>
      <c r="F53" s="87"/>
      <c r="G53" s="84">
        <v>255781</v>
      </c>
      <c r="H53" s="84">
        <v>4178604</v>
      </c>
      <c r="I53" s="82">
        <v>21</v>
      </c>
    </row>
    <row r="54" spans="1:9" ht="13.5" thickBot="1" x14ac:dyDescent="0.25">
      <c r="A54" s="83" t="s">
        <v>251</v>
      </c>
      <c r="B54" s="84">
        <v>952656</v>
      </c>
      <c r="C54" s="87"/>
      <c r="D54" s="85">
        <v>952656</v>
      </c>
      <c r="E54" s="88"/>
      <c r="F54" s="84">
        <v>-45075</v>
      </c>
      <c r="G54" s="87"/>
      <c r="H54" s="84">
        <v>907581</v>
      </c>
      <c r="I54" s="82"/>
    </row>
    <row r="55" spans="1:9" ht="24.75" thickBot="1" x14ac:dyDescent="0.25">
      <c r="A55" s="83" t="s">
        <v>252</v>
      </c>
      <c r="B55" s="84">
        <v>159700</v>
      </c>
      <c r="C55" s="87"/>
      <c r="D55" s="85">
        <v>159700</v>
      </c>
      <c r="E55" s="88"/>
      <c r="F55" s="87"/>
      <c r="G55" s="87"/>
      <c r="H55" s="84">
        <v>159700</v>
      </c>
      <c r="I55" s="82"/>
    </row>
    <row r="56" spans="1:9" ht="13.5" thickBot="1" x14ac:dyDescent="0.25">
      <c r="A56" s="83" t="s">
        <v>188</v>
      </c>
      <c r="B56" s="84">
        <v>190000</v>
      </c>
      <c r="C56" s="87"/>
      <c r="D56" s="85">
        <v>190000</v>
      </c>
      <c r="E56" s="88"/>
      <c r="F56" s="87"/>
      <c r="G56" s="87"/>
      <c r="H56" s="84">
        <v>190000</v>
      </c>
      <c r="I56" s="82"/>
    </row>
    <row r="57" spans="1:9" ht="13.5" thickBot="1" x14ac:dyDescent="0.25">
      <c r="A57" s="83" t="s">
        <v>168</v>
      </c>
      <c r="B57" s="84">
        <v>89700</v>
      </c>
      <c r="C57" s="87"/>
      <c r="D57" s="85">
        <v>89700</v>
      </c>
      <c r="E57" s="88"/>
      <c r="F57" s="87"/>
      <c r="G57" s="87"/>
      <c r="H57" s="84">
        <v>89700</v>
      </c>
      <c r="I57" s="82"/>
    </row>
    <row r="58" spans="1:9" ht="24.75" thickBot="1" x14ac:dyDescent="0.25">
      <c r="A58" s="83" t="s">
        <v>253</v>
      </c>
      <c r="B58" s="84">
        <v>597030</v>
      </c>
      <c r="C58" s="87"/>
      <c r="D58" s="85">
        <v>597030</v>
      </c>
      <c r="E58" s="88"/>
      <c r="F58" s="87"/>
      <c r="G58" s="87"/>
      <c r="H58" s="84">
        <v>597030</v>
      </c>
      <c r="I58" s="82"/>
    </row>
    <row r="59" spans="1:9" ht="24.75" thickBot="1" x14ac:dyDescent="0.25">
      <c r="A59" s="89" t="s">
        <v>254</v>
      </c>
      <c r="B59" s="90">
        <v>21726922</v>
      </c>
      <c r="C59" s="90">
        <v>43169</v>
      </c>
      <c r="D59" s="91">
        <v>21770091</v>
      </c>
      <c r="E59" s="92">
        <v>1829071</v>
      </c>
      <c r="F59" s="90">
        <v>-228859</v>
      </c>
      <c r="G59" s="90">
        <v>1407781</v>
      </c>
      <c r="H59" s="91">
        <v>24778084</v>
      </c>
      <c r="I59" s="99"/>
    </row>
    <row r="60" spans="1:9" ht="13.5" thickBot="1" x14ac:dyDescent="0.25">
      <c r="A60" s="95"/>
      <c r="B60" s="93"/>
      <c r="C60" s="93"/>
      <c r="D60" s="96"/>
      <c r="E60" s="97"/>
      <c r="F60" s="93"/>
      <c r="G60" s="93"/>
      <c r="H60" s="93"/>
      <c r="I60" s="94"/>
    </row>
    <row r="61" spans="1:9" ht="13.5" thickBot="1" x14ac:dyDescent="0.25">
      <c r="A61" s="83" t="s">
        <v>189</v>
      </c>
      <c r="B61" s="84">
        <v>261700</v>
      </c>
      <c r="C61" s="87"/>
      <c r="D61" s="85">
        <v>261700</v>
      </c>
      <c r="E61" s="88"/>
      <c r="F61" s="87"/>
      <c r="G61" s="87"/>
      <c r="H61" s="84">
        <v>261700</v>
      </c>
      <c r="I61" s="82"/>
    </row>
    <row r="62" spans="1:9" ht="24.75" thickBot="1" x14ac:dyDescent="0.25">
      <c r="A62" s="83" t="s">
        <v>190</v>
      </c>
      <c r="B62" s="84">
        <v>27600</v>
      </c>
      <c r="C62" s="87"/>
      <c r="D62" s="85">
        <v>27600</v>
      </c>
      <c r="E62" s="88"/>
      <c r="F62" s="87"/>
      <c r="G62" s="87"/>
      <c r="H62" s="84">
        <v>27600</v>
      </c>
      <c r="I62" s="82"/>
    </row>
    <row r="63" spans="1:9" ht="24.75" thickBot="1" x14ac:dyDescent="0.25">
      <c r="A63" s="83" t="s">
        <v>171</v>
      </c>
      <c r="B63" s="84">
        <v>176600</v>
      </c>
      <c r="C63" s="87"/>
      <c r="D63" s="85">
        <v>176600</v>
      </c>
      <c r="E63" s="88"/>
      <c r="F63" s="87"/>
      <c r="G63" s="87"/>
      <c r="H63" s="84">
        <v>176600</v>
      </c>
      <c r="I63" s="82"/>
    </row>
    <row r="64" spans="1:9" ht="24.75" thickBot="1" x14ac:dyDescent="0.25">
      <c r="A64" s="89" t="s">
        <v>255</v>
      </c>
      <c r="B64" s="90">
        <v>465900</v>
      </c>
      <c r="C64" s="93">
        <v>0</v>
      </c>
      <c r="D64" s="91">
        <v>465900</v>
      </c>
      <c r="E64" s="97">
        <v>0</v>
      </c>
      <c r="F64" s="93">
        <v>0</v>
      </c>
      <c r="G64" s="93">
        <v>0</v>
      </c>
      <c r="H64" s="91">
        <v>465900</v>
      </c>
      <c r="I64" s="99"/>
    </row>
    <row r="65" spans="1:9" ht="13.5" thickBot="1" x14ac:dyDescent="0.25">
      <c r="A65" s="95"/>
      <c r="B65" s="93"/>
      <c r="C65" s="93"/>
      <c r="D65" s="96"/>
      <c r="E65" s="97"/>
      <c r="F65" s="93"/>
      <c r="G65" s="93"/>
      <c r="H65" s="93"/>
      <c r="I65" s="94"/>
    </row>
    <row r="66" spans="1:9" ht="24.75" thickBot="1" x14ac:dyDescent="0.25">
      <c r="A66" s="89" t="s">
        <v>256</v>
      </c>
      <c r="B66" s="93">
        <v>0</v>
      </c>
      <c r="C66" s="93">
        <v>0</v>
      </c>
      <c r="D66" s="96">
        <v>0</v>
      </c>
      <c r="E66" s="97">
        <v>0</v>
      </c>
      <c r="F66" s="93">
        <v>0</v>
      </c>
      <c r="G66" s="93">
        <v>0</v>
      </c>
      <c r="H66" s="93">
        <v>0</v>
      </c>
      <c r="I66" s="82"/>
    </row>
    <row r="67" spans="1:9" ht="13.5" thickBot="1" x14ac:dyDescent="0.25">
      <c r="A67" s="95"/>
      <c r="B67" s="93"/>
      <c r="C67" s="93"/>
      <c r="D67" s="96"/>
      <c r="E67" s="97"/>
      <c r="F67" s="93"/>
      <c r="G67" s="93"/>
      <c r="H67" s="87"/>
      <c r="I67" s="82"/>
    </row>
    <row r="68" spans="1:9" ht="24.75" thickBot="1" x14ac:dyDescent="0.25">
      <c r="A68" s="83" t="s">
        <v>257</v>
      </c>
      <c r="B68" s="84">
        <v>4870000</v>
      </c>
      <c r="C68" s="87"/>
      <c r="D68" s="85">
        <v>4870000</v>
      </c>
      <c r="E68" s="88"/>
      <c r="F68" s="87"/>
      <c r="G68" s="87"/>
      <c r="H68" s="84">
        <v>4870000</v>
      </c>
      <c r="I68" s="82"/>
    </row>
    <row r="69" spans="1:9" ht="13.5" thickBot="1" x14ac:dyDescent="0.25">
      <c r="A69" s="83" t="s">
        <v>173</v>
      </c>
      <c r="B69" s="84">
        <v>5975000</v>
      </c>
      <c r="C69" s="87"/>
      <c r="D69" s="85">
        <v>5975000</v>
      </c>
      <c r="E69" s="86">
        <v>1264000</v>
      </c>
      <c r="F69" s="87"/>
      <c r="G69" s="87"/>
      <c r="H69" s="84">
        <v>7239000</v>
      </c>
      <c r="I69" s="82">
        <v>22</v>
      </c>
    </row>
    <row r="70" spans="1:9" ht="24.75" thickBot="1" x14ac:dyDescent="0.25">
      <c r="A70" s="83" t="s">
        <v>258</v>
      </c>
      <c r="B70" s="84">
        <v>1498500</v>
      </c>
      <c r="C70" s="87"/>
      <c r="D70" s="85">
        <v>1498500</v>
      </c>
      <c r="E70" s="88"/>
      <c r="F70" s="87"/>
      <c r="G70" s="87"/>
      <c r="H70" s="84">
        <v>1498500</v>
      </c>
      <c r="I70" s="82">
        <v>23</v>
      </c>
    </row>
    <row r="71" spans="1:9" ht="36.75" thickBot="1" x14ac:dyDescent="0.25">
      <c r="A71" s="83" t="s">
        <v>259</v>
      </c>
      <c r="B71" s="84">
        <v>5542636</v>
      </c>
      <c r="C71" s="87"/>
      <c r="D71" s="85">
        <v>5542636</v>
      </c>
      <c r="E71" s="88"/>
      <c r="F71" s="87"/>
      <c r="G71" s="87"/>
      <c r="H71" s="84">
        <v>5542636</v>
      </c>
      <c r="I71" s="82">
        <v>24</v>
      </c>
    </row>
    <row r="72" spans="1:9" ht="24.75" thickBot="1" x14ac:dyDescent="0.25">
      <c r="A72" s="89" t="s">
        <v>260</v>
      </c>
      <c r="B72" s="90">
        <v>17886136</v>
      </c>
      <c r="C72" s="93">
        <v>0</v>
      </c>
      <c r="D72" s="100">
        <v>17886136</v>
      </c>
      <c r="E72" s="90">
        <v>1264000</v>
      </c>
      <c r="F72" s="93">
        <v>0</v>
      </c>
      <c r="G72" s="93">
        <v>0</v>
      </c>
      <c r="H72" s="90">
        <v>19150136</v>
      </c>
      <c r="I72" s="94"/>
    </row>
    <row r="73" spans="1:9" ht="13.5" thickBot="1" x14ac:dyDescent="0.25">
      <c r="A73" s="95"/>
      <c r="B73" s="93"/>
      <c r="C73" s="93"/>
      <c r="D73" s="96"/>
      <c r="E73" s="97"/>
      <c r="F73" s="93"/>
      <c r="G73" s="93"/>
      <c r="H73" s="93"/>
      <c r="I73" s="94"/>
    </row>
    <row r="74" spans="1:9" ht="13.5" thickBot="1" x14ac:dyDescent="0.25">
      <c r="A74" s="83" t="s">
        <v>261</v>
      </c>
      <c r="B74" s="84">
        <v>-9049840</v>
      </c>
      <c r="C74" s="87"/>
      <c r="D74" s="85">
        <v>-9049840</v>
      </c>
      <c r="E74" s="88"/>
      <c r="F74" s="84">
        <v>-223140</v>
      </c>
      <c r="G74" s="87"/>
      <c r="H74" s="84">
        <v>-9272980</v>
      </c>
      <c r="I74" s="82"/>
    </row>
    <row r="75" spans="1:9" ht="13.5" thickBot="1" x14ac:dyDescent="0.25">
      <c r="A75" s="83" t="s">
        <v>262</v>
      </c>
      <c r="B75" s="84">
        <v>-1509247</v>
      </c>
      <c r="C75" s="87"/>
      <c r="D75" s="85">
        <v>-1509247</v>
      </c>
      <c r="E75" s="88"/>
      <c r="F75" s="87"/>
      <c r="G75" s="87"/>
      <c r="H75" s="84">
        <v>-1509247</v>
      </c>
      <c r="I75" s="82"/>
    </row>
    <row r="76" spans="1:9" ht="13.5" thickBot="1" x14ac:dyDescent="0.25">
      <c r="A76" s="83" t="s">
        <v>176</v>
      </c>
      <c r="B76" s="84">
        <v>-14820000</v>
      </c>
      <c r="C76" s="87"/>
      <c r="D76" s="85">
        <v>-14820000</v>
      </c>
      <c r="E76" s="86">
        <v>-1717500</v>
      </c>
      <c r="F76" s="87"/>
      <c r="G76" s="87"/>
      <c r="H76" s="84">
        <v>-16537500</v>
      </c>
      <c r="I76" s="82">
        <v>25</v>
      </c>
    </row>
    <row r="77" spans="1:9" ht="24.75" thickBot="1" x14ac:dyDescent="0.25">
      <c r="A77" s="83" t="s">
        <v>177</v>
      </c>
      <c r="B77" s="84">
        <v>-4444200</v>
      </c>
      <c r="C77" s="84">
        <v>20000</v>
      </c>
      <c r="D77" s="85">
        <v>-4424200</v>
      </c>
      <c r="E77" s="86">
        <v>212500</v>
      </c>
      <c r="F77" s="84">
        <v>-135262</v>
      </c>
      <c r="G77" s="87"/>
      <c r="H77" s="84">
        <v>-4346962</v>
      </c>
      <c r="I77" s="82">
        <v>26</v>
      </c>
    </row>
    <row r="78" spans="1:9" ht="13.5" thickBot="1" x14ac:dyDescent="0.25">
      <c r="A78" s="83" t="s">
        <v>178</v>
      </c>
      <c r="B78" s="84">
        <v>-1350000</v>
      </c>
      <c r="C78" s="87"/>
      <c r="D78" s="85">
        <v>-1350000</v>
      </c>
      <c r="E78" s="86">
        <v>1100000</v>
      </c>
      <c r="F78" s="87"/>
      <c r="G78" s="87"/>
      <c r="H78" s="84">
        <v>-250000</v>
      </c>
      <c r="I78" s="82">
        <v>27</v>
      </c>
    </row>
    <row r="79" spans="1:9" ht="13.5" thickBot="1" x14ac:dyDescent="0.25">
      <c r="A79" s="89" t="s">
        <v>263</v>
      </c>
      <c r="B79" s="90">
        <v>-31173287</v>
      </c>
      <c r="C79" s="90">
        <v>20000</v>
      </c>
      <c r="D79" s="91">
        <v>-31153287</v>
      </c>
      <c r="E79" s="92">
        <v>-405000</v>
      </c>
      <c r="F79" s="90">
        <v>-358402</v>
      </c>
      <c r="G79" s="93">
        <v>0</v>
      </c>
      <c r="H79" s="91">
        <v>-31916689</v>
      </c>
      <c r="I79" s="99"/>
    </row>
    <row r="80" spans="1:9" ht="13.5" thickBot="1" x14ac:dyDescent="0.25">
      <c r="A80" s="78"/>
      <c r="B80" s="87"/>
      <c r="C80" s="87"/>
      <c r="D80" s="98"/>
      <c r="E80" s="88"/>
      <c r="F80" s="87"/>
      <c r="G80" s="87"/>
      <c r="H80" s="87"/>
      <c r="I80" s="82"/>
    </row>
    <row r="81" spans="1:9" ht="24.75" thickBot="1" x14ac:dyDescent="0.25">
      <c r="A81" s="89" t="s">
        <v>264</v>
      </c>
      <c r="B81" s="90">
        <v>367286023</v>
      </c>
      <c r="C81" s="90">
        <v>291153</v>
      </c>
      <c r="D81" s="91">
        <v>367577176</v>
      </c>
      <c r="E81" s="92">
        <v>5792934</v>
      </c>
      <c r="F81" s="90">
        <v>-3660306</v>
      </c>
      <c r="G81" s="90">
        <v>1507781</v>
      </c>
      <c r="H81" s="91">
        <v>371217585</v>
      </c>
      <c r="I81" s="99"/>
    </row>
    <row r="82" spans="1:9" ht="13.5" thickBot="1" x14ac:dyDescent="0.25">
      <c r="A82" s="78"/>
      <c r="B82" s="87"/>
      <c r="C82" s="87"/>
      <c r="D82" s="98"/>
      <c r="E82" s="88"/>
      <c r="F82" s="87"/>
      <c r="G82" s="87"/>
      <c r="H82" s="87"/>
      <c r="I82" s="82"/>
    </row>
    <row r="83" spans="1:9" ht="24.75" thickBot="1" x14ac:dyDescent="0.25">
      <c r="A83" s="89" t="s">
        <v>201</v>
      </c>
      <c r="B83" s="84">
        <v>59262000</v>
      </c>
      <c r="C83" s="87"/>
      <c r="D83" s="85">
        <v>59262000</v>
      </c>
      <c r="E83" s="86">
        <v>167571</v>
      </c>
      <c r="F83" s="87"/>
      <c r="G83" s="87"/>
      <c r="H83" s="90">
        <v>59429571</v>
      </c>
      <c r="I83" s="82">
        <v>28</v>
      </c>
    </row>
    <row r="84" spans="1:9" ht="36.75" thickBot="1" x14ac:dyDescent="0.25">
      <c r="A84" s="89" t="s">
        <v>102</v>
      </c>
      <c r="B84" s="84">
        <v>3976173</v>
      </c>
      <c r="C84" s="87"/>
      <c r="D84" s="85">
        <v>3976173</v>
      </c>
      <c r="E84" s="86">
        <v>2676671</v>
      </c>
      <c r="F84" s="87"/>
      <c r="G84" s="87"/>
      <c r="H84" s="90">
        <v>6652844</v>
      </c>
      <c r="I84" s="82">
        <v>29</v>
      </c>
    </row>
    <row r="85" spans="1:9" ht="13.5" thickBot="1" x14ac:dyDescent="0.25">
      <c r="A85" s="78"/>
      <c r="B85" s="87"/>
      <c r="C85" s="87"/>
      <c r="D85" s="98"/>
      <c r="E85" s="88"/>
      <c r="F85" s="87"/>
      <c r="G85" s="87"/>
      <c r="H85" s="87"/>
      <c r="I85" s="82"/>
    </row>
    <row r="86" spans="1:9" ht="24.75" thickBot="1" x14ac:dyDescent="0.25">
      <c r="A86" s="101" t="s">
        <v>264</v>
      </c>
      <c r="B86" s="102">
        <v>430524196</v>
      </c>
      <c r="C86" s="102">
        <v>291153</v>
      </c>
      <c r="D86" s="103">
        <v>430815349</v>
      </c>
      <c r="E86" s="104">
        <v>8637176</v>
      </c>
      <c r="F86" s="102">
        <v>-3660306</v>
      </c>
      <c r="G86" s="102">
        <v>1507781</v>
      </c>
      <c r="H86" s="103">
        <v>437300000</v>
      </c>
      <c r="I86" s="105"/>
    </row>
  </sheetData>
  <mergeCells count="6">
    <mergeCell ref="H1:H3"/>
    <mergeCell ref="I1:I3"/>
    <mergeCell ref="A1:A3"/>
    <mergeCell ref="B1:B3"/>
    <mergeCell ref="C1:C3"/>
    <mergeCell ref="D1:D3"/>
  </mergeCells>
  <phoneticPr fontId="2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workbookViewId="0">
      <pane xSplit="1" ySplit="3" topLeftCell="G4" activePane="bottomRight" state="frozen"/>
      <selection activeCell="B30" sqref="B30"/>
      <selection pane="topRight" activeCell="B30" sqref="B30"/>
      <selection pane="bottomLeft" activeCell="B30" sqref="B30"/>
      <selection pane="bottomRight" activeCell="B30" sqref="B30"/>
    </sheetView>
  </sheetViews>
  <sheetFormatPr defaultRowHeight="12.75" x14ac:dyDescent="0.2"/>
  <cols>
    <col min="1" max="1" width="17.140625" customWidth="1"/>
    <col min="2" max="2" width="14" bestFit="1" customWidth="1"/>
    <col min="3" max="3" width="11.85546875" bestFit="1" customWidth="1"/>
    <col min="4" max="4" width="14.140625" bestFit="1" customWidth="1"/>
    <col min="5" max="5" width="11.140625" bestFit="1" customWidth="1"/>
    <col min="6" max="6" width="13.42578125" bestFit="1" customWidth="1"/>
    <col min="7" max="7" width="10" bestFit="1" customWidth="1"/>
    <col min="8" max="8" width="9.28515625" bestFit="1" customWidth="1"/>
    <col min="9" max="9" width="14" bestFit="1" customWidth="1"/>
  </cols>
  <sheetData>
    <row r="1" spans="1:10" ht="45" x14ac:dyDescent="0.25">
      <c r="A1" s="678" t="s">
        <v>218</v>
      </c>
      <c r="B1" s="108" t="s">
        <v>265</v>
      </c>
      <c r="C1" s="108" t="s">
        <v>222</v>
      </c>
      <c r="D1" s="109" t="s">
        <v>266</v>
      </c>
      <c r="E1" s="108" t="s">
        <v>268</v>
      </c>
      <c r="F1" s="108" t="s">
        <v>270</v>
      </c>
      <c r="G1" s="108" t="s">
        <v>271</v>
      </c>
      <c r="H1" s="108" t="s">
        <v>272</v>
      </c>
      <c r="I1" s="680" t="s">
        <v>273</v>
      </c>
      <c r="J1" s="682" t="s">
        <v>228</v>
      </c>
    </row>
    <row r="2" spans="1:10" ht="15" x14ac:dyDescent="0.25">
      <c r="A2" s="679"/>
      <c r="B2" s="107" t="s">
        <v>124</v>
      </c>
      <c r="C2" s="107" t="s">
        <v>72</v>
      </c>
      <c r="D2" s="110" t="s">
        <v>267</v>
      </c>
      <c r="E2" s="107" t="s">
        <v>269</v>
      </c>
      <c r="F2" s="107" t="s">
        <v>72</v>
      </c>
      <c r="G2" s="107" t="s">
        <v>72</v>
      </c>
      <c r="H2" s="107" t="s">
        <v>124</v>
      </c>
      <c r="I2" s="681"/>
      <c r="J2" s="683"/>
    </row>
    <row r="3" spans="1:10" ht="15" x14ac:dyDescent="0.25">
      <c r="A3" s="679"/>
      <c r="B3" s="106"/>
      <c r="C3" s="107" t="s">
        <v>124</v>
      </c>
      <c r="D3" s="110" t="s">
        <v>124</v>
      </c>
      <c r="E3" s="107" t="s">
        <v>124</v>
      </c>
      <c r="F3" s="107" t="s">
        <v>124</v>
      </c>
      <c r="G3" s="107" t="s">
        <v>124</v>
      </c>
      <c r="H3" s="106"/>
      <c r="I3" s="681"/>
      <c r="J3" s="683"/>
    </row>
    <row r="4" spans="1:10" ht="15" x14ac:dyDescent="0.25">
      <c r="A4" s="111" t="s">
        <v>229</v>
      </c>
      <c r="B4" s="112">
        <v>284465613</v>
      </c>
      <c r="C4" s="112">
        <v>-2425295</v>
      </c>
      <c r="D4" s="113">
        <v>282040318</v>
      </c>
      <c r="E4" s="77"/>
      <c r="F4" s="112">
        <v>-4319323</v>
      </c>
      <c r="G4" s="77"/>
      <c r="H4" s="112">
        <v>142779</v>
      </c>
      <c r="I4" s="113">
        <v>277863774</v>
      </c>
      <c r="J4" s="114">
        <v>1</v>
      </c>
    </row>
    <row r="5" spans="1:10" ht="30" x14ac:dyDescent="0.25">
      <c r="A5" s="111" t="s">
        <v>230</v>
      </c>
      <c r="B5" s="112">
        <v>467043</v>
      </c>
      <c r="C5" s="112">
        <v>1666</v>
      </c>
      <c r="D5" s="113">
        <v>468709</v>
      </c>
      <c r="E5" s="77"/>
      <c r="F5" s="77"/>
      <c r="G5" s="77"/>
      <c r="H5" s="77"/>
      <c r="I5" s="113">
        <v>468709</v>
      </c>
      <c r="J5" s="114">
        <v>2</v>
      </c>
    </row>
    <row r="6" spans="1:10" ht="15" x14ac:dyDescent="0.25">
      <c r="A6" s="111" t="s">
        <v>128</v>
      </c>
      <c r="B6" s="112">
        <v>6045596</v>
      </c>
      <c r="C6" s="112">
        <v>23159</v>
      </c>
      <c r="D6" s="113">
        <v>6068755</v>
      </c>
      <c r="E6" s="77"/>
      <c r="F6" s="112">
        <v>-122576</v>
      </c>
      <c r="G6" s="77"/>
      <c r="H6" s="112">
        <v>38121</v>
      </c>
      <c r="I6" s="113">
        <v>5984300</v>
      </c>
      <c r="J6" s="114">
        <v>3</v>
      </c>
    </row>
    <row r="7" spans="1:10" ht="15" x14ac:dyDescent="0.25">
      <c r="A7" s="111" t="s">
        <v>231</v>
      </c>
      <c r="B7" s="112">
        <v>51502271</v>
      </c>
      <c r="C7" s="112">
        <v>193240</v>
      </c>
      <c r="D7" s="113">
        <v>51695511</v>
      </c>
      <c r="E7" s="77"/>
      <c r="F7" s="112">
        <v>-797757</v>
      </c>
      <c r="G7" s="77"/>
      <c r="H7" s="112">
        <v>391109</v>
      </c>
      <c r="I7" s="113">
        <v>51288863</v>
      </c>
      <c r="J7" s="114">
        <v>4</v>
      </c>
    </row>
    <row r="8" spans="1:10" ht="15" x14ac:dyDescent="0.25">
      <c r="A8" s="115" t="s">
        <v>232</v>
      </c>
      <c r="B8" s="116">
        <v>342480523</v>
      </c>
      <c r="C8" s="116">
        <v>-2207230</v>
      </c>
      <c r="D8" s="117">
        <v>340273293</v>
      </c>
      <c r="E8" s="118">
        <v>0</v>
      </c>
      <c r="F8" s="116">
        <v>-5239656</v>
      </c>
      <c r="G8" s="118">
        <v>0</v>
      </c>
      <c r="H8" s="116">
        <v>572009</v>
      </c>
      <c r="I8" s="117">
        <v>335605646</v>
      </c>
      <c r="J8" s="119"/>
    </row>
    <row r="9" spans="1:10" ht="15" x14ac:dyDescent="0.25">
      <c r="A9" s="111"/>
      <c r="B9" s="77"/>
      <c r="C9" s="77"/>
      <c r="D9" s="120"/>
      <c r="E9" s="77"/>
      <c r="F9" s="77"/>
      <c r="G9" s="77"/>
      <c r="H9" s="77"/>
      <c r="I9" s="120"/>
      <c r="J9" s="114"/>
    </row>
    <row r="10" spans="1:10" ht="30" x14ac:dyDescent="0.25">
      <c r="A10" s="111" t="s">
        <v>233</v>
      </c>
      <c r="B10" s="112">
        <v>990000</v>
      </c>
      <c r="C10" s="121">
        <v>0</v>
      </c>
      <c r="D10" s="113">
        <v>990000</v>
      </c>
      <c r="E10" s="77"/>
      <c r="F10" s="77"/>
      <c r="G10" s="77"/>
      <c r="H10" s="77"/>
      <c r="I10" s="113">
        <v>990000</v>
      </c>
      <c r="J10" s="114"/>
    </row>
    <row r="11" spans="1:10" ht="30" x14ac:dyDescent="0.25">
      <c r="A11" s="111" t="s">
        <v>234</v>
      </c>
      <c r="B11" s="112">
        <v>1999000</v>
      </c>
      <c r="C11" s="112">
        <v>-1000000</v>
      </c>
      <c r="D11" s="113">
        <v>999000</v>
      </c>
      <c r="E11" s="77"/>
      <c r="F11" s="77"/>
      <c r="G11" s="77"/>
      <c r="H11" s="77"/>
      <c r="I11" s="113">
        <v>999000</v>
      </c>
      <c r="J11" s="114">
        <v>5</v>
      </c>
    </row>
    <row r="12" spans="1:10" ht="15" x14ac:dyDescent="0.25">
      <c r="A12" s="111" t="s">
        <v>235</v>
      </c>
      <c r="B12" s="112">
        <v>3744476</v>
      </c>
      <c r="C12" s="112">
        <v>76500</v>
      </c>
      <c r="D12" s="113">
        <v>3820976</v>
      </c>
      <c r="E12" s="77"/>
      <c r="F12" s="112">
        <v>-65180</v>
      </c>
      <c r="G12" s="77"/>
      <c r="H12" s="121">
        <v>500</v>
      </c>
      <c r="I12" s="113">
        <v>3756296</v>
      </c>
      <c r="J12" s="114">
        <v>6</v>
      </c>
    </row>
    <row r="13" spans="1:10" ht="15" x14ac:dyDescent="0.25">
      <c r="A13" s="111" t="s">
        <v>134</v>
      </c>
      <c r="B13" s="112">
        <v>432142</v>
      </c>
      <c r="C13" s="121">
        <v>0</v>
      </c>
      <c r="D13" s="113">
        <v>432142</v>
      </c>
      <c r="E13" s="77"/>
      <c r="F13" s="112">
        <v>-180000</v>
      </c>
      <c r="G13" s="77"/>
      <c r="H13" s="77"/>
      <c r="I13" s="113">
        <v>252142</v>
      </c>
      <c r="J13" s="114"/>
    </row>
    <row r="14" spans="1:10" ht="30" x14ac:dyDescent="0.25">
      <c r="A14" s="111" t="s">
        <v>181</v>
      </c>
      <c r="B14" s="112">
        <v>195000</v>
      </c>
      <c r="C14" s="121">
        <v>0</v>
      </c>
      <c r="D14" s="113">
        <v>195000</v>
      </c>
      <c r="E14" s="77"/>
      <c r="F14" s="77"/>
      <c r="G14" s="77"/>
      <c r="H14" s="77"/>
      <c r="I14" s="113">
        <v>195000</v>
      </c>
      <c r="J14" s="114"/>
    </row>
    <row r="15" spans="1:10" ht="30" x14ac:dyDescent="0.25">
      <c r="A15" s="111" t="s">
        <v>236</v>
      </c>
      <c r="B15" s="112">
        <v>1945800</v>
      </c>
      <c r="C15" s="112">
        <v>95000</v>
      </c>
      <c r="D15" s="113">
        <v>2040800</v>
      </c>
      <c r="E15" s="77"/>
      <c r="F15" s="112">
        <v>-40000</v>
      </c>
      <c r="G15" s="77"/>
      <c r="H15" s="112">
        <v>45000</v>
      </c>
      <c r="I15" s="113">
        <v>2045800</v>
      </c>
      <c r="J15" s="114">
        <v>7</v>
      </c>
    </row>
    <row r="16" spans="1:10" ht="15" x14ac:dyDescent="0.25">
      <c r="A16" s="111" t="s">
        <v>135</v>
      </c>
      <c r="B16" s="112">
        <v>1332115</v>
      </c>
      <c r="C16" s="121">
        <v>0</v>
      </c>
      <c r="D16" s="113">
        <v>1332115</v>
      </c>
      <c r="E16" s="77"/>
      <c r="F16" s="112">
        <v>-901513</v>
      </c>
      <c r="G16" s="77"/>
      <c r="H16" s="77"/>
      <c r="I16" s="113">
        <v>430602</v>
      </c>
      <c r="J16" s="114"/>
    </row>
    <row r="17" spans="1:10" ht="30" x14ac:dyDescent="0.25">
      <c r="A17" s="111" t="s">
        <v>237</v>
      </c>
      <c r="B17" s="112">
        <v>-1212400</v>
      </c>
      <c r="C17" s="121">
        <v>0</v>
      </c>
      <c r="D17" s="113">
        <v>-1212400</v>
      </c>
      <c r="E17" s="77"/>
      <c r="F17" s="77"/>
      <c r="G17" s="77"/>
      <c r="H17" s="77"/>
      <c r="I17" s="113">
        <v>-1212400</v>
      </c>
      <c r="J17" s="114"/>
    </row>
    <row r="18" spans="1:10" ht="30" x14ac:dyDescent="0.25">
      <c r="A18" s="115" t="s">
        <v>238</v>
      </c>
      <c r="B18" s="116">
        <v>9426133</v>
      </c>
      <c r="C18" s="116">
        <v>-828500</v>
      </c>
      <c r="D18" s="117">
        <v>8597633</v>
      </c>
      <c r="E18" s="118">
        <v>0</v>
      </c>
      <c r="F18" s="116">
        <v>-1186693</v>
      </c>
      <c r="G18" s="118">
        <v>0</v>
      </c>
      <c r="H18" s="116">
        <v>45500</v>
      </c>
      <c r="I18" s="117">
        <v>7456440</v>
      </c>
      <c r="J18" s="119"/>
    </row>
    <row r="19" spans="1:10" ht="15" x14ac:dyDescent="0.25">
      <c r="A19" s="111"/>
      <c r="B19" s="77"/>
      <c r="C19" s="77"/>
      <c r="D19" s="120"/>
      <c r="E19" s="77"/>
      <c r="F19" s="77"/>
      <c r="G19" s="77"/>
      <c r="H19" s="77"/>
      <c r="I19" s="120"/>
      <c r="J19" s="114"/>
    </row>
    <row r="20" spans="1:10" ht="30" x14ac:dyDescent="0.25">
      <c r="A20" s="111" t="s">
        <v>138</v>
      </c>
      <c r="B20" s="112">
        <v>8537949</v>
      </c>
      <c r="C20" s="112">
        <v>105832</v>
      </c>
      <c r="D20" s="113">
        <v>8643781</v>
      </c>
      <c r="E20" s="77"/>
      <c r="F20" s="77"/>
      <c r="G20" s="77"/>
      <c r="H20" s="77"/>
      <c r="I20" s="113">
        <v>8643781</v>
      </c>
      <c r="J20" s="114">
        <v>8</v>
      </c>
    </row>
    <row r="21" spans="1:10" ht="15" x14ac:dyDescent="0.25">
      <c r="A21" s="111" t="s">
        <v>239</v>
      </c>
      <c r="B21" s="112">
        <v>139908</v>
      </c>
      <c r="C21" s="112">
        <v>4185</v>
      </c>
      <c r="D21" s="113">
        <v>144093</v>
      </c>
      <c r="E21" s="77"/>
      <c r="F21" s="112">
        <v>-30000</v>
      </c>
      <c r="G21" s="77"/>
      <c r="H21" s="77"/>
      <c r="I21" s="113">
        <v>114093</v>
      </c>
      <c r="J21" s="114">
        <v>9</v>
      </c>
    </row>
    <row r="22" spans="1:10" ht="15" x14ac:dyDescent="0.25">
      <c r="A22" s="111" t="s">
        <v>139</v>
      </c>
      <c r="B22" s="112">
        <v>425800</v>
      </c>
      <c r="C22" s="112">
        <v>10645</v>
      </c>
      <c r="D22" s="113">
        <v>436445</v>
      </c>
      <c r="E22" s="112">
        <v>42000</v>
      </c>
      <c r="F22" s="77"/>
      <c r="G22" s="77"/>
      <c r="H22" s="77"/>
      <c r="I22" s="113">
        <v>478445</v>
      </c>
      <c r="J22" s="114">
        <v>10</v>
      </c>
    </row>
    <row r="23" spans="1:10" ht="15" x14ac:dyDescent="0.25">
      <c r="A23" s="111" t="s">
        <v>140</v>
      </c>
      <c r="B23" s="112">
        <v>2962911</v>
      </c>
      <c r="C23" s="112">
        <v>417000</v>
      </c>
      <c r="D23" s="113">
        <v>3379911</v>
      </c>
      <c r="E23" s="77"/>
      <c r="F23" s="112">
        <v>-7000</v>
      </c>
      <c r="G23" s="77"/>
      <c r="H23" s="77"/>
      <c r="I23" s="113">
        <v>3372911</v>
      </c>
      <c r="J23" s="114">
        <v>11</v>
      </c>
    </row>
    <row r="24" spans="1:10" ht="15" x14ac:dyDescent="0.25">
      <c r="A24" s="111" t="s">
        <v>141</v>
      </c>
      <c r="B24" s="112">
        <v>4314740</v>
      </c>
      <c r="C24" s="121">
        <v>0</v>
      </c>
      <c r="D24" s="113">
        <v>4314740</v>
      </c>
      <c r="E24" s="77"/>
      <c r="F24" s="112">
        <v>-134000</v>
      </c>
      <c r="G24" s="77"/>
      <c r="H24" s="77"/>
      <c r="I24" s="113">
        <v>4180740</v>
      </c>
      <c r="J24" s="114"/>
    </row>
    <row r="25" spans="1:10" ht="15" x14ac:dyDescent="0.25">
      <c r="A25" s="111" t="s">
        <v>142</v>
      </c>
      <c r="B25" s="112">
        <v>7868086</v>
      </c>
      <c r="C25" s="112">
        <v>227000</v>
      </c>
      <c r="D25" s="113">
        <v>8095086</v>
      </c>
      <c r="E25" s="77"/>
      <c r="F25" s="112">
        <v>-748000</v>
      </c>
      <c r="G25" s="77"/>
      <c r="H25" s="77"/>
      <c r="I25" s="113">
        <v>7347086</v>
      </c>
      <c r="J25" s="114">
        <v>12</v>
      </c>
    </row>
    <row r="26" spans="1:10" ht="15" x14ac:dyDescent="0.25">
      <c r="A26" s="111" t="s">
        <v>240</v>
      </c>
      <c r="B26" s="112">
        <v>210305</v>
      </c>
      <c r="C26" s="112">
        <v>-22000</v>
      </c>
      <c r="D26" s="113">
        <v>188305</v>
      </c>
      <c r="E26" s="77"/>
      <c r="F26" s="77"/>
      <c r="G26" s="77"/>
      <c r="H26" s="77"/>
      <c r="I26" s="113">
        <v>188305</v>
      </c>
      <c r="J26" s="114">
        <v>13</v>
      </c>
    </row>
    <row r="27" spans="1:10" ht="15" x14ac:dyDescent="0.25">
      <c r="A27" s="111" t="s">
        <v>144</v>
      </c>
      <c r="B27" s="112">
        <v>342300</v>
      </c>
      <c r="C27" s="112">
        <v>3067</v>
      </c>
      <c r="D27" s="113">
        <v>345367</v>
      </c>
      <c r="E27" s="77"/>
      <c r="F27" s="77"/>
      <c r="G27" s="77"/>
      <c r="H27" s="77"/>
      <c r="I27" s="113">
        <v>345367</v>
      </c>
      <c r="J27" s="114">
        <v>14</v>
      </c>
    </row>
    <row r="28" spans="1:10" ht="30" x14ac:dyDescent="0.25">
      <c r="A28" s="111" t="s">
        <v>241</v>
      </c>
      <c r="B28" s="112">
        <v>2856598</v>
      </c>
      <c r="C28" s="112">
        <v>176117</v>
      </c>
      <c r="D28" s="113">
        <v>3032715</v>
      </c>
      <c r="E28" s="77"/>
      <c r="F28" s="112">
        <v>-24000</v>
      </c>
      <c r="G28" s="77"/>
      <c r="H28" s="77"/>
      <c r="I28" s="113">
        <v>3008715</v>
      </c>
      <c r="J28" s="114">
        <v>15</v>
      </c>
    </row>
    <row r="29" spans="1:10" ht="15" x14ac:dyDescent="0.25">
      <c r="A29" s="111" t="s">
        <v>242</v>
      </c>
      <c r="B29" s="112">
        <v>449000</v>
      </c>
      <c r="C29" s="112">
        <v>23000</v>
      </c>
      <c r="D29" s="113">
        <v>472000</v>
      </c>
      <c r="E29" s="77"/>
      <c r="F29" s="77"/>
      <c r="G29" s="77"/>
      <c r="H29" s="77"/>
      <c r="I29" s="113">
        <v>472000</v>
      </c>
      <c r="J29" s="114">
        <v>16</v>
      </c>
    </row>
    <row r="30" spans="1:10" ht="30" x14ac:dyDescent="0.25">
      <c r="A30" s="111" t="s">
        <v>146</v>
      </c>
      <c r="B30" s="112">
        <v>1749398</v>
      </c>
      <c r="C30" s="121">
        <v>0</v>
      </c>
      <c r="D30" s="113">
        <v>1749398</v>
      </c>
      <c r="E30" s="77"/>
      <c r="F30" s="112">
        <v>-30000</v>
      </c>
      <c r="G30" s="77"/>
      <c r="H30" s="77"/>
      <c r="I30" s="113">
        <v>1719398</v>
      </c>
      <c r="J30" s="114"/>
    </row>
    <row r="31" spans="1:10" ht="15" x14ac:dyDescent="0.25">
      <c r="A31" s="115" t="s">
        <v>243</v>
      </c>
      <c r="B31" s="116">
        <v>29856995</v>
      </c>
      <c r="C31" s="116">
        <v>944846</v>
      </c>
      <c r="D31" s="117">
        <v>30801841</v>
      </c>
      <c r="E31" s="116">
        <v>42000</v>
      </c>
      <c r="F31" s="116">
        <v>-973000</v>
      </c>
      <c r="G31" s="118">
        <v>0</v>
      </c>
      <c r="H31" s="118">
        <v>0</v>
      </c>
      <c r="I31" s="117">
        <v>29870841</v>
      </c>
      <c r="J31" s="119"/>
    </row>
    <row r="32" spans="1:10" ht="15" x14ac:dyDescent="0.25">
      <c r="A32" s="111"/>
      <c r="B32" s="77"/>
      <c r="C32" s="77"/>
      <c r="D32" s="120"/>
      <c r="E32" s="77"/>
      <c r="F32" s="77"/>
      <c r="G32" s="77"/>
      <c r="H32" s="77"/>
      <c r="I32" s="120"/>
      <c r="J32" s="114"/>
    </row>
    <row r="33" spans="1:10" ht="15" x14ac:dyDescent="0.25">
      <c r="A33" s="111" t="s">
        <v>148</v>
      </c>
      <c r="B33" s="112">
        <v>1976242</v>
      </c>
      <c r="C33" s="121">
        <v>0</v>
      </c>
      <c r="D33" s="113">
        <v>1976242</v>
      </c>
      <c r="E33" s="77"/>
      <c r="F33" s="112">
        <v>-1000</v>
      </c>
      <c r="G33" s="77"/>
      <c r="H33" s="112">
        <v>-61310</v>
      </c>
      <c r="I33" s="113">
        <v>1913932</v>
      </c>
      <c r="J33" s="114"/>
    </row>
    <row r="34" spans="1:10" ht="15" x14ac:dyDescent="0.25">
      <c r="A34" s="111" t="s">
        <v>244</v>
      </c>
      <c r="B34" s="112">
        <v>978100</v>
      </c>
      <c r="C34" s="121">
        <v>0</v>
      </c>
      <c r="D34" s="113">
        <v>978100</v>
      </c>
      <c r="E34" s="77"/>
      <c r="F34" s="77"/>
      <c r="G34" s="77"/>
      <c r="H34" s="77"/>
      <c r="I34" s="113">
        <v>978100</v>
      </c>
      <c r="J34" s="114"/>
    </row>
    <row r="35" spans="1:10" ht="30" x14ac:dyDescent="0.25">
      <c r="A35" s="111" t="s">
        <v>245</v>
      </c>
      <c r="B35" s="112">
        <v>18085940</v>
      </c>
      <c r="C35" s="112">
        <v>763200</v>
      </c>
      <c r="D35" s="113">
        <v>18849140</v>
      </c>
      <c r="E35" s="77"/>
      <c r="F35" s="112">
        <v>-50000</v>
      </c>
      <c r="G35" s="77"/>
      <c r="H35" s="112">
        <v>12000</v>
      </c>
      <c r="I35" s="113">
        <v>18811140</v>
      </c>
      <c r="J35" s="114">
        <v>17</v>
      </c>
    </row>
    <row r="36" spans="1:10" ht="30" x14ac:dyDescent="0.25">
      <c r="A36" s="111" t="s">
        <v>246</v>
      </c>
      <c r="B36" s="112">
        <v>1363995</v>
      </c>
      <c r="C36" s="112">
        <v>-105000</v>
      </c>
      <c r="D36" s="113">
        <v>1258995</v>
      </c>
      <c r="E36" s="77"/>
      <c r="F36" s="112">
        <v>-20000</v>
      </c>
      <c r="G36" s="77"/>
      <c r="H36" s="112">
        <v>21400</v>
      </c>
      <c r="I36" s="113">
        <v>1260395</v>
      </c>
      <c r="J36" s="114">
        <v>18</v>
      </c>
    </row>
    <row r="37" spans="1:10" ht="15" x14ac:dyDescent="0.25">
      <c r="A37" s="111" t="s">
        <v>152</v>
      </c>
      <c r="B37" s="112">
        <v>2364235</v>
      </c>
      <c r="C37" s="121">
        <v>0</v>
      </c>
      <c r="D37" s="113">
        <v>2364235</v>
      </c>
      <c r="E37" s="77"/>
      <c r="F37" s="112">
        <v>-103100</v>
      </c>
      <c r="G37" s="77"/>
      <c r="H37" s="112">
        <v>-6590</v>
      </c>
      <c r="I37" s="113">
        <v>2254545</v>
      </c>
      <c r="J37" s="114"/>
    </row>
    <row r="38" spans="1:10" ht="15" x14ac:dyDescent="0.25">
      <c r="A38" s="115" t="s">
        <v>247</v>
      </c>
      <c r="B38" s="116">
        <v>24768512</v>
      </c>
      <c r="C38" s="116">
        <v>658200</v>
      </c>
      <c r="D38" s="117">
        <v>25426712</v>
      </c>
      <c r="E38" s="118">
        <v>0</v>
      </c>
      <c r="F38" s="116">
        <v>-174100</v>
      </c>
      <c r="G38" s="118">
        <v>0</v>
      </c>
      <c r="H38" s="116">
        <v>-34500</v>
      </c>
      <c r="I38" s="117">
        <v>25218112</v>
      </c>
      <c r="J38" s="119"/>
    </row>
    <row r="39" spans="1:10" ht="15" x14ac:dyDescent="0.25">
      <c r="A39" s="111"/>
      <c r="B39" s="77"/>
      <c r="C39" s="77"/>
      <c r="D39" s="120"/>
      <c r="E39" s="77"/>
      <c r="F39" s="77"/>
      <c r="G39" s="77"/>
      <c r="H39" s="77"/>
      <c r="I39" s="120"/>
      <c r="J39" s="114"/>
    </row>
    <row r="40" spans="1:10" ht="15" x14ac:dyDescent="0.25">
      <c r="A40" s="111" t="s">
        <v>154</v>
      </c>
      <c r="B40" s="112">
        <v>677900</v>
      </c>
      <c r="C40" s="112">
        <v>450000</v>
      </c>
      <c r="D40" s="113">
        <v>1127900</v>
      </c>
      <c r="E40" s="77"/>
      <c r="F40" s="77"/>
      <c r="G40" s="77"/>
      <c r="H40" s="77"/>
      <c r="I40" s="113">
        <v>1127900</v>
      </c>
      <c r="J40" s="114">
        <v>19</v>
      </c>
    </row>
    <row r="41" spans="1:10" ht="30" x14ac:dyDescent="0.25">
      <c r="A41" s="111" t="s">
        <v>155</v>
      </c>
      <c r="B41" s="112">
        <v>1416100</v>
      </c>
      <c r="C41" s="121">
        <v>0</v>
      </c>
      <c r="D41" s="113">
        <v>1416100</v>
      </c>
      <c r="E41" s="112">
        <v>858000</v>
      </c>
      <c r="F41" s="112">
        <v>-75000</v>
      </c>
      <c r="G41" s="77"/>
      <c r="H41" s="121">
        <v>0</v>
      </c>
      <c r="I41" s="113">
        <v>2199100</v>
      </c>
      <c r="J41" s="114"/>
    </row>
    <row r="42" spans="1:10" ht="30" x14ac:dyDescent="0.25">
      <c r="A42" s="111" t="s">
        <v>158</v>
      </c>
      <c r="B42" s="112">
        <v>137555</v>
      </c>
      <c r="C42" s="121">
        <v>0</v>
      </c>
      <c r="D42" s="113">
        <v>137555</v>
      </c>
      <c r="E42" s="77"/>
      <c r="F42" s="77"/>
      <c r="G42" s="77"/>
      <c r="H42" s="77"/>
      <c r="I42" s="113">
        <v>137555</v>
      </c>
      <c r="J42" s="114"/>
    </row>
    <row r="43" spans="1:10" ht="15" x14ac:dyDescent="0.25">
      <c r="A43" s="111" t="s">
        <v>249</v>
      </c>
      <c r="B43" s="112">
        <v>800000</v>
      </c>
      <c r="C43" s="121">
        <v>0</v>
      </c>
      <c r="D43" s="113">
        <v>800000</v>
      </c>
      <c r="E43" s="77"/>
      <c r="F43" s="77"/>
      <c r="G43" s="77"/>
      <c r="H43" s="77"/>
      <c r="I43" s="113">
        <v>800000</v>
      </c>
      <c r="J43" s="114"/>
    </row>
    <row r="44" spans="1:10" ht="45" x14ac:dyDescent="0.25">
      <c r="A44" s="111" t="s">
        <v>250</v>
      </c>
      <c r="B44" s="112">
        <v>1118424</v>
      </c>
      <c r="C44" s="121">
        <v>437</v>
      </c>
      <c r="D44" s="113">
        <v>1118861</v>
      </c>
      <c r="E44" s="77"/>
      <c r="F44" s="112">
        <v>-25200</v>
      </c>
      <c r="G44" s="77"/>
      <c r="H44" s="112">
        <v>-15900</v>
      </c>
      <c r="I44" s="113">
        <v>1077761</v>
      </c>
      <c r="J44" s="114">
        <v>20</v>
      </c>
    </row>
    <row r="45" spans="1:10" ht="15" x14ac:dyDescent="0.25">
      <c r="A45" s="111" t="s">
        <v>159</v>
      </c>
      <c r="B45" s="112">
        <v>110700</v>
      </c>
      <c r="C45" s="121">
        <v>0</v>
      </c>
      <c r="D45" s="113">
        <v>110700</v>
      </c>
      <c r="E45" s="77"/>
      <c r="F45" s="121">
        <v>-150</v>
      </c>
      <c r="G45" s="77"/>
      <c r="H45" s="77"/>
      <c r="I45" s="113">
        <v>110550</v>
      </c>
      <c r="J45" s="114"/>
    </row>
    <row r="46" spans="1:10" ht="30" x14ac:dyDescent="0.25">
      <c r="A46" s="111" t="s">
        <v>160</v>
      </c>
      <c r="B46" s="112">
        <v>3801775</v>
      </c>
      <c r="C46" s="112">
        <v>44373</v>
      </c>
      <c r="D46" s="113">
        <v>3846148</v>
      </c>
      <c r="E46" s="77"/>
      <c r="F46" s="112">
        <v>-169500</v>
      </c>
      <c r="G46" s="77"/>
      <c r="H46" s="112">
        <v>-15505</v>
      </c>
      <c r="I46" s="113">
        <v>3661143</v>
      </c>
      <c r="J46" s="114">
        <v>21</v>
      </c>
    </row>
    <row r="47" spans="1:10" ht="30" x14ac:dyDescent="0.25">
      <c r="A47" s="111" t="s">
        <v>161</v>
      </c>
      <c r="B47" s="112">
        <v>880779</v>
      </c>
      <c r="C47" s="121">
        <v>450</v>
      </c>
      <c r="D47" s="113">
        <v>881229</v>
      </c>
      <c r="E47" s="77"/>
      <c r="F47" s="112">
        <v>-30000</v>
      </c>
      <c r="G47" s="77"/>
      <c r="H47" s="112">
        <v>-5105</v>
      </c>
      <c r="I47" s="113">
        <v>846124</v>
      </c>
      <c r="J47" s="114">
        <v>22</v>
      </c>
    </row>
    <row r="48" spans="1:10" ht="30" x14ac:dyDescent="0.25">
      <c r="A48" s="111" t="s">
        <v>162</v>
      </c>
      <c r="B48" s="112">
        <v>4676307</v>
      </c>
      <c r="C48" s="112">
        <v>-27886</v>
      </c>
      <c r="D48" s="113">
        <v>4648421</v>
      </c>
      <c r="E48" s="77"/>
      <c r="F48" s="112">
        <v>-78960</v>
      </c>
      <c r="G48" s="77"/>
      <c r="H48" s="112">
        <v>-35670</v>
      </c>
      <c r="I48" s="113">
        <v>4533791</v>
      </c>
      <c r="J48" s="114">
        <v>23</v>
      </c>
    </row>
    <row r="49" spans="1:10" ht="15" x14ac:dyDescent="0.25">
      <c r="A49" s="111" t="s">
        <v>163</v>
      </c>
      <c r="B49" s="112">
        <v>163200</v>
      </c>
      <c r="C49" s="121">
        <v>0</v>
      </c>
      <c r="D49" s="113">
        <v>163200</v>
      </c>
      <c r="E49" s="77"/>
      <c r="F49" s="121">
        <v>-600</v>
      </c>
      <c r="G49" s="77"/>
      <c r="H49" s="112">
        <v>6500</v>
      </c>
      <c r="I49" s="113">
        <v>169100</v>
      </c>
      <c r="J49" s="114"/>
    </row>
    <row r="50" spans="1:10" ht="30" x14ac:dyDescent="0.25">
      <c r="A50" s="111" t="s">
        <v>164</v>
      </c>
      <c r="B50" s="112">
        <v>3326744</v>
      </c>
      <c r="C50" s="112">
        <v>1301000</v>
      </c>
      <c r="D50" s="113">
        <v>4627744</v>
      </c>
      <c r="E50" s="77"/>
      <c r="F50" s="112">
        <v>-655360</v>
      </c>
      <c r="G50" s="77"/>
      <c r="H50" s="112">
        <v>3500</v>
      </c>
      <c r="I50" s="113">
        <v>3975884</v>
      </c>
      <c r="J50" s="114">
        <v>24</v>
      </c>
    </row>
    <row r="51" spans="1:10" ht="15" x14ac:dyDescent="0.25">
      <c r="A51" s="111" t="s">
        <v>165</v>
      </c>
      <c r="B51" s="112">
        <v>5320604</v>
      </c>
      <c r="C51" s="112">
        <v>117277</v>
      </c>
      <c r="D51" s="113">
        <v>5437881</v>
      </c>
      <c r="E51" s="112">
        <v>187051</v>
      </c>
      <c r="F51" s="77"/>
      <c r="G51" s="77"/>
      <c r="H51" s="112">
        <v>11900</v>
      </c>
      <c r="I51" s="113">
        <v>5636832</v>
      </c>
      <c r="J51" s="114">
        <v>25</v>
      </c>
    </row>
    <row r="52" spans="1:10" ht="15" x14ac:dyDescent="0.25">
      <c r="A52" s="111" t="s">
        <v>251</v>
      </c>
      <c r="B52" s="112">
        <v>995827</v>
      </c>
      <c r="C52" s="121">
        <v>615</v>
      </c>
      <c r="D52" s="113">
        <v>996442</v>
      </c>
      <c r="E52" s="77"/>
      <c r="F52" s="112">
        <v>-7500</v>
      </c>
      <c r="G52" s="77"/>
      <c r="H52" s="112">
        <v>-16570</v>
      </c>
      <c r="I52" s="113">
        <v>972372</v>
      </c>
      <c r="J52" s="114">
        <v>26</v>
      </c>
    </row>
    <row r="53" spans="1:10" ht="30" x14ac:dyDescent="0.25">
      <c r="A53" s="111" t="s">
        <v>252</v>
      </c>
      <c r="B53" s="112">
        <v>166821</v>
      </c>
      <c r="C53" s="121">
        <v>0</v>
      </c>
      <c r="D53" s="113">
        <v>166821</v>
      </c>
      <c r="E53" s="77"/>
      <c r="F53" s="77"/>
      <c r="G53" s="77"/>
      <c r="H53" s="112">
        <v>-15550</v>
      </c>
      <c r="I53" s="113">
        <v>151271</v>
      </c>
      <c r="J53" s="114"/>
    </row>
    <row r="54" spans="1:10" ht="15" x14ac:dyDescent="0.25">
      <c r="A54" s="111" t="s">
        <v>188</v>
      </c>
      <c r="B54" s="112">
        <v>190000</v>
      </c>
      <c r="C54" s="121">
        <v>0</v>
      </c>
      <c r="D54" s="113">
        <v>190000</v>
      </c>
      <c r="E54" s="77"/>
      <c r="F54" s="77"/>
      <c r="G54" s="77"/>
      <c r="H54" s="77"/>
      <c r="I54" s="113">
        <v>190000</v>
      </c>
      <c r="J54" s="114"/>
    </row>
    <row r="55" spans="1:10" ht="15" x14ac:dyDescent="0.25">
      <c r="A55" s="111" t="s">
        <v>168</v>
      </c>
      <c r="B55" s="112">
        <v>78513</v>
      </c>
      <c r="C55" s="121">
        <v>0</v>
      </c>
      <c r="D55" s="113">
        <v>78513</v>
      </c>
      <c r="E55" s="77"/>
      <c r="F55" s="77"/>
      <c r="G55" s="77"/>
      <c r="H55" s="77"/>
      <c r="I55" s="113">
        <v>78513</v>
      </c>
      <c r="J55" s="114"/>
    </row>
    <row r="56" spans="1:10" ht="30" x14ac:dyDescent="0.25">
      <c r="A56" s="111" t="s">
        <v>253</v>
      </c>
      <c r="B56" s="112">
        <v>557030</v>
      </c>
      <c r="C56" s="121">
        <v>0</v>
      </c>
      <c r="D56" s="113">
        <v>557030</v>
      </c>
      <c r="E56" s="77"/>
      <c r="F56" s="112">
        <v>-60500</v>
      </c>
      <c r="G56" s="77"/>
      <c r="H56" s="112">
        <v>56400</v>
      </c>
      <c r="I56" s="113">
        <v>552930</v>
      </c>
      <c r="J56" s="114"/>
    </row>
    <row r="57" spans="1:10" ht="30" x14ac:dyDescent="0.25">
      <c r="A57" s="115" t="s">
        <v>274</v>
      </c>
      <c r="B57" s="116">
        <v>24418279</v>
      </c>
      <c r="C57" s="116">
        <v>1886266</v>
      </c>
      <c r="D57" s="117">
        <v>26304545</v>
      </c>
      <c r="E57" s="116">
        <v>1045051</v>
      </c>
      <c r="F57" s="116">
        <v>-1102770</v>
      </c>
      <c r="G57" s="118">
        <v>0</v>
      </c>
      <c r="H57" s="116">
        <v>-26000</v>
      </c>
      <c r="I57" s="117">
        <v>26220826</v>
      </c>
      <c r="J57" s="119"/>
    </row>
    <row r="58" spans="1:10" ht="15" x14ac:dyDescent="0.25">
      <c r="A58" s="111"/>
      <c r="B58" s="77"/>
      <c r="C58" s="77"/>
      <c r="D58" s="120"/>
      <c r="E58" s="77"/>
      <c r="F58" s="77"/>
      <c r="G58" s="77"/>
      <c r="H58" s="77"/>
      <c r="I58" s="120"/>
      <c r="J58" s="114"/>
    </row>
    <row r="59" spans="1:10" ht="15" x14ac:dyDescent="0.25">
      <c r="A59" s="111" t="s">
        <v>189</v>
      </c>
      <c r="B59" s="112">
        <v>261700</v>
      </c>
      <c r="C59" s="121">
        <v>0</v>
      </c>
      <c r="D59" s="113">
        <v>261700</v>
      </c>
      <c r="E59" s="77"/>
      <c r="F59" s="77"/>
      <c r="G59" s="77"/>
      <c r="H59" s="77"/>
      <c r="I59" s="113">
        <v>261700</v>
      </c>
      <c r="J59" s="114"/>
    </row>
    <row r="60" spans="1:10" ht="30" x14ac:dyDescent="0.25">
      <c r="A60" s="111" t="s">
        <v>190</v>
      </c>
      <c r="B60" s="112">
        <v>77600</v>
      </c>
      <c r="C60" s="121">
        <v>0</v>
      </c>
      <c r="D60" s="113">
        <v>77600</v>
      </c>
      <c r="E60" s="77"/>
      <c r="F60" s="77"/>
      <c r="G60" s="77"/>
      <c r="H60" s="77"/>
      <c r="I60" s="113">
        <v>77600</v>
      </c>
      <c r="J60" s="114"/>
    </row>
    <row r="61" spans="1:10" ht="30" x14ac:dyDescent="0.25">
      <c r="A61" s="111" t="s">
        <v>171</v>
      </c>
      <c r="B61" s="112">
        <v>174600</v>
      </c>
      <c r="C61" s="121">
        <v>0</v>
      </c>
      <c r="D61" s="113">
        <v>174600</v>
      </c>
      <c r="E61" s="77"/>
      <c r="F61" s="112">
        <v>-70000</v>
      </c>
      <c r="G61" s="77"/>
      <c r="H61" s="77"/>
      <c r="I61" s="113">
        <v>104600</v>
      </c>
      <c r="J61" s="114"/>
    </row>
    <row r="62" spans="1:10" ht="30" x14ac:dyDescent="0.25">
      <c r="A62" s="115" t="s">
        <v>275</v>
      </c>
      <c r="B62" s="116">
        <v>513900</v>
      </c>
      <c r="C62" s="118">
        <v>0</v>
      </c>
      <c r="D62" s="117">
        <v>513900</v>
      </c>
      <c r="E62" s="118">
        <v>0</v>
      </c>
      <c r="F62" s="116">
        <v>-70000</v>
      </c>
      <c r="G62" s="118">
        <v>0</v>
      </c>
      <c r="H62" s="118">
        <v>0</v>
      </c>
      <c r="I62" s="117">
        <v>443900</v>
      </c>
      <c r="J62" s="119"/>
    </row>
    <row r="63" spans="1:10" ht="15" x14ac:dyDescent="0.25">
      <c r="A63" s="111"/>
      <c r="B63" s="77"/>
      <c r="C63" s="77"/>
      <c r="D63" s="120"/>
      <c r="E63" s="77"/>
      <c r="F63" s="77"/>
      <c r="G63" s="77"/>
      <c r="H63" s="77"/>
      <c r="I63" s="120"/>
      <c r="J63" s="114"/>
    </row>
    <row r="64" spans="1:10" ht="30" x14ac:dyDescent="0.25">
      <c r="A64" s="111" t="s">
        <v>257</v>
      </c>
      <c r="B64" s="112">
        <v>5800000</v>
      </c>
      <c r="C64" s="112">
        <v>304000</v>
      </c>
      <c r="D64" s="113">
        <v>6104000</v>
      </c>
      <c r="E64" s="77"/>
      <c r="F64" s="77"/>
      <c r="G64" s="77"/>
      <c r="H64" s="77"/>
      <c r="I64" s="113">
        <v>6104000</v>
      </c>
      <c r="J64" s="114">
        <v>27</v>
      </c>
    </row>
    <row r="65" spans="1:10" ht="15" x14ac:dyDescent="0.25">
      <c r="A65" s="111" t="s">
        <v>173</v>
      </c>
      <c r="B65" s="112">
        <v>6309000</v>
      </c>
      <c r="C65" s="112">
        <v>-334000</v>
      </c>
      <c r="D65" s="113">
        <v>5975000</v>
      </c>
      <c r="E65" s="77"/>
      <c r="F65" s="77"/>
      <c r="G65" s="77"/>
      <c r="H65" s="77"/>
      <c r="I65" s="113">
        <v>5975000</v>
      </c>
      <c r="J65" s="114">
        <v>28</v>
      </c>
    </row>
    <row r="66" spans="1:10" ht="30" x14ac:dyDescent="0.25">
      <c r="A66" s="115" t="s">
        <v>260</v>
      </c>
      <c r="B66" s="116">
        <v>12109000</v>
      </c>
      <c r="C66" s="116">
        <v>-30000</v>
      </c>
      <c r="D66" s="117">
        <v>12079000</v>
      </c>
      <c r="E66" s="118">
        <v>0</v>
      </c>
      <c r="F66" s="118">
        <v>0</v>
      </c>
      <c r="G66" s="118">
        <v>0</v>
      </c>
      <c r="H66" s="118">
        <v>0</v>
      </c>
      <c r="I66" s="117">
        <v>12079000</v>
      </c>
      <c r="J66" s="119"/>
    </row>
    <row r="67" spans="1:10" ht="15" x14ac:dyDescent="0.25">
      <c r="A67" s="111"/>
      <c r="B67" s="77"/>
      <c r="C67" s="77"/>
      <c r="D67" s="120"/>
      <c r="E67" s="77"/>
      <c r="F67" s="77"/>
      <c r="G67" s="77"/>
      <c r="H67" s="77"/>
      <c r="I67" s="120"/>
      <c r="J67" s="114"/>
    </row>
    <row r="68" spans="1:10" ht="30" x14ac:dyDescent="0.25">
      <c r="A68" s="111" t="s">
        <v>261</v>
      </c>
      <c r="B68" s="112">
        <v>-10616551</v>
      </c>
      <c r="C68" s="121">
        <v>0</v>
      </c>
      <c r="D68" s="113">
        <v>-10616551</v>
      </c>
      <c r="E68" s="77"/>
      <c r="F68" s="77"/>
      <c r="G68" s="77"/>
      <c r="H68" s="112">
        <v>-750000</v>
      </c>
      <c r="I68" s="113">
        <v>-11366551</v>
      </c>
      <c r="J68" s="122"/>
    </row>
    <row r="69" spans="1:10" ht="30" x14ac:dyDescent="0.25">
      <c r="A69" s="111" t="s">
        <v>176</v>
      </c>
      <c r="B69" s="112">
        <v>-16537500</v>
      </c>
      <c r="C69" s="112">
        <v>-827000</v>
      </c>
      <c r="D69" s="113">
        <v>-17364500</v>
      </c>
      <c r="E69" s="77"/>
      <c r="F69" s="77"/>
      <c r="G69" s="77"/>
      <c r="H69" s="77"/>
      <c r="I69" s="113">
        <v>-17364500</v>
      </c>
      <c r="J69" s="114" t="s">
        <v>276</v>
      </c>
    </row>
    <row r="70" spans="1:10" ht="30" x14ac:dyDescent="0.25">
      <c r="A70" s="111" t="s">
        <v>177</v>
      </c>
      <c r="B70" s="112">
        <v>-4654758</v>
      </c>
      <c r="C70" s="121">
        <v>0</v>
      </c>
      <c r="D70" s="113">
        <v>-4654758</v>
      </c>
      <c r="E70" s="77"/>
      <c r="F70" s="77"/>
      <c r="G70" s="112">
        <v>-182400</v>
      </c>
      <c r="H70" s="112">
        <v>750000</v>
      </c>
      <c r="I70" s="113">
        <v>-4087158</v>
      </c>
      <c r="J70" s="114"/>
    </row>
    <row r="71" spans="1:10" ht="15" x14ac:dyDescent="0.25">
      <c r="A71" s="111" t="s">
        <v>178</v>
      </c>
      <c r="B71" s="112">
        <v>-250000</v>
      </c>
      <c r="C71" s="121">
        <v>0</v>
      </c>
      <c r="D71" s="113">
        <v>-250000</v>
      </c>
      <c r="E71" s="77"/>
      <c r="F71" s="77"/>
      <c r="G71" s="112">
        <v>-50000</v>
      </c>
      <c r="H71" s="77"/>
      <c r="I71" s="113">
        <v>-300000</v>
      </c>
      <c r="J71" s="114"/>
    </row>
    <row r="72" spans="1:10" ht="15" x14ac:dyDescent="0.25">
      <c r="A72" s="111" t="s">
        <v>262</v>
      </c>
      <c r="B72" s="112">
        <v>-1509247</v>
      </c>
      <c r="C72" s="121">
        <v>0</v>
      </c>
      <c r="D72" s="113">
        <v>-1509247</v>
      </c>
      <c r="E72" s="77"/>
      <c r="F72" s="77"/>
      <c r="G72" s="77"/>
      <c r="H72" s="77"/>
      <c r="I72" s="113">
        <v>-1509247</v>
      </c>
      <c r="J72" s="119"/>
    </row>
    <row r="73" spans="1:10" ht="15" x14ac:dyDescent="0.25">
      <c r="A73" s="115" t="s">
        <v>263</v>
      </c>
      <c r="B73" s="116">
        <v>-33568056</v>
      </c>
      <c r="C73" s="116">
        <v>-827000</v>
      </c>
      <c r="D73" s="117">
        <v>-34395056</v>
      </c>
      <c r="E73" s="118">
        <v>0</v>
      </c>
      <c r="F73" s="118">
        <v>0</v>
      </c>
      <c r="G73" s="116">
        <v>-232400</v>
      </c>
      <c r="H73" s="118">
        <v>0</v>
      </c>
      <c r="I73" s="117">
        <v>-34627456</v>
      </c>
      <c r="J73" s="114"/>
    </row>
    <row r="74" spans="1:10" ht="15" x14ac:dyDescent="0.25">
      <c r="A74" s="111"/>
      <c r="B74" s="77"/>
      <c r="C74" s="77"/>
      <c r="D74" s="120"/>
      <c r="E74" s="77"/>
      <c r="F74" s="77"/>
      <c r="G74" s="77"/>
      <c r="H74" s="77"/>
      <c r="I74" s="120"/>
      <c r="J74" s="114"/>
    </row>
    <row r="75" spans="1:10" ht="30" x14ac:dyDescent="0.25">
      <c r="A75" s="115" t="s">
        <v>277</v>
      </c>
      <c r="B75" s="116">
        <v>17171880</v>
      </c>
      <c r="C75" s="118">
        <v>0</v>
      </c>
      <c r="D75" s="117">
        <v>17171880</v>
      </c>
      <c r="E75" s="123"/>
      <c r="F75" s="116">
        <v>-1875000</v>
      </c>
      <c r="G75" s="123"/>
      <c r="H75" s="123"/>
      <c r="I75" s="117">
        <v>15296880</v>
      </c>
      <c r="J75" s="122"/>
    </row>
    <row r="76" spans="1:10" ht="45" x14ac:dyDescent="0.25">
      <c r="A76" s="111" t="s">
        <v>278</v>
      </c>
      <c r="B76" s="112">
        <v>10122834</v>
      </c>
      <c r="C76" s="112">
        <v>1272236</v>
      </c>
      <c r="D76" s="113">
        <v>11395070</v>
      </c>
      <c r="E76" s="77"/>
      <c r="F76" s="112">
        <v>-2250</v>
      </c>
      <c r="G76" s="77"/>
      <c r="H76" s="112">
        <v>-557009</v>
      </c>
      <c r="I76" s="113">
        <v>10835811</v>
      </c>
      <c r="J76" s="114" t="s">
        <v>279</v>
      </c>
    </row>
    <row r="77" spans="1:10" ht="15" x14ac:dyDescent="0.25">
      <c r="A77" s="111"/>
      <c r="B77" s="77"/>
      <c r="C77" s="77"/>
      <c r="D77" s="120"/>
      <c r="E77" s="77"/>
      <c r="F77" s="77"/>
      <c r="G77" s="77"/>
      <c r="H77" s="77"/>
      <c r="I77" s="120"/>
      <c r="J77" s="119"/>
    </row>
    <row r="78" spans="1:10" ht="30.75" thickBot="1" x14ac:dyDescent="0.3">
      <c r="A78" s="124" t="s">
        <v>264</v>
      </c>
      <c r="B78" s="125">
        <v>437300000</v>
      </c>
      <c r="C78" s="125">
        <v>868818</v>
      </c>
      <c r="D78" s="126">
        <v>438168818</v>
      </c>
      <c r="E78" s="125">
        <v>1087051</v>
      </c>
      <c r="F78" s="125">
        <v>-10623469</v>
      </c>
      <c r="G78" s="125">
        <v>-232400</v>
      </c>
      <c r="H78" s="127">
        <v>0</v>
      </c>
      <c r="I78" s="126">
        <v>428400000</v>
      </c>
      <c r="J78" s="128"/>
    </row>
  </sheetData>
  <mergeCells count="3">
    <mergeCell ref="A1:A3"/>
    <mergeCell ref="I1:I3"/>
    <mergeCell ref="J1:J3"/>
  </mergeCells>
  <phoneticPr fontId="2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pane ySplit="2" topLeftCell="A3" activePane="bottomLeft" state="frozen"/>
      <selection activeCell="B30" sqref="B30"/>
      <selection pane="bottomLeft" activeCell="B30" sqref="B30"/>
    </sheetView>
  </sheetViews>
  <sheetFormatPr defaultRowHeight="20.100000000000001" customHeight="1" x14ac:dyDescent="0.2"/>
  <cols>
    <col min="1" max="1" width="26.140625" customWidth="1"/>
    <col min="2" max="2" width="13.7109375" customWidth="1"/>
    <col min="3" max="3" width="14.5703125" customWidth="1"/>
    <col min="4" max="4" width="12.7109375" customWidth="1"/>
    <col min="5" max="5" width="13" customWidth="1"/>
  </cols>
  <sheetData>
    <row r="1" spans="1:5" ht="20.100000000000001" customHeight="1" thickBot="1" x14ac:dyDescent="0.3">
      <c r="A1" s="130"/>
      <c r="B1" s="131" t="s">
        <v>280</v>
      </c>
      <c r="C1" s="131" t="s">
        <v>281</v>
      </c>
      <c r="D1" s="131" t="s">
        <v>282</v>
      </c>
      <c r="E1" s="131" t="s">
        <v>283</v>
      </c>
    </row>
    <row r="2" spans="1:5" ht="20.100000000000001" customHeight="1" thickBot="1" x14ac:dyDescent="0.3">
      <c r="A2" s="132"/>
      <c r="B2" s="133" t="s">
        <v>73</v>
      </c>
      <c r="C2" s="133" t="s">
        <v>73</v>
      </c>
      <c r="D2" s="133" t="s">
        <v>73</v>
      </c>
      <c r="E2" s="133" t="s">
        <v>73</v>
      </c>
    </row>
    <row r="3" spans="1:5" ht="20.100000000000001" customHeight="1" thickBot="1" x14ac:dyDescent="0.3">
      <c r="A3" s="134" t="s">
        <v>286</v>
      </c>
      <c r="B3" s="65">
        <v>437.3</v>
      </c>
      <c r="C3" s="65">
        <v>428.4</v>
      </c>
      <c r="D3" s="65">
        <v>416.9</v>
      </c>
      <c r="E3" s="65">
        <v>405</v>
      </c>
    </row>
    <row r="4" spans="1:5" ht="75.75" thickBot="1" x14ac:dyDescent="0.3">
      <c r="A4" s="64" t="s">
        <v>287</v>
      </c>
      <c r="B4" s="69">
        <v>6.5629999999999997</v>
      </c>
      <c r="C4" s="69">
        <v>10.314</v>
      </c>
      <c r="D4" s="69">
        <v>11.708</v>
      </c>
      <c r="E4" s="69">
        <v>11.95</v>
      </c>
    </row>
    <row r="5" spans="1:5" ht="42" customHeight="1" thickBot="1" x14ac:dyDescent="0.3">
      <c r="A5" s="64" t="s">
        <v>288</v>
      </c>
      <c r="B5" s="69">
        <v>-5.694</v>
      </c>
      <c r="C5" s="69">
        <v>-0.63400000000000001</v>
      </c>
      <c r="D5" s="69">
        <v>-0.61799999999999999</v>
      </c>
      <c r="E5" s="69">
        <v>-0.68600000000000005</v>
      </c>
    </row>
    <row r="6" spans="1:5" ht="31.5" customHeight="1" thickBot="1" x14ac:dyDescent="0.3">
      <c r="A6" s="64" t="s">
        <v>289</v>
      </c>
      <c r="B6" s="69">
        <v>0.86899999999999999</v>
      </c>
      <c r="C6" s="69">
        <v>9.68</v>
      </c>
      <c r="D6" s="69">
        <v>11.09</v>
      </c>
      <c r="E6" s="69">
        <v>11.263999999999999</v>
      </c>
    </row>
    <row r="7" spans="1:5" ht="20.100000000000001" customHeight="1" thickBot="1" x14ac:dyDescent="0.3">
      <c r="A7" s="134" t="s">
        <v>285</v>
      </c>
      <c r="B7" s="65">
        <v>438.16899999999998</v>
      </c>
      <c r="C7" s="65">
        <v>438.08</v>
      </c>
      <c r="D7" s="65">
        <v>427.99</v>
      </c>
      <c r="E7" s="65">
        <v>416.26400000000001</v>
      </c>
    </row>
    <row r="8" spans="1:5" ht="47.25" customHeight="1" thickBot="1" x14ac:dyDescent="0.3">
      <c r="A8" s="64" t="s">
        <v>290</v>
      </c>
      <c r="B8" s="69">
        <v>1.087</v>
      </c>
      <c r="C8" s="69">
        <v>-0.42899999999999999</v>
      </c>
      <c r="D8" s="69">
        <v>0.55700000000000005</v>
      </c>
      <c r="E8" s="69">
        <v>-0.74099999999999999</v>
      </c>
    </row>
    <row r="9" spans="1:5" ht="25.5" customHeight="1" thickBot="1" x14ac:dyDescent="0.3">
      <c r="A9" s="64" t="s">
        <v>291</v>
      </c>
      <c r="B9" s="69">
        <v>-10.856</v>
      </c>
      <c r="C9" s="69">
        <v>-0.222</v>
      </c>
      <c r="D9" s="69">
        <v>-0.32100000000000001</v>
      </c>
      <c r="E9" s="69">
        <v>-3.0000000000000001E-3</v>
      </c>
    </row>
    <row r="10" spans="1:5" ht="29.25" customHeight="1" thickBot="1" x14ac:dyDescent="0.3">
      <c r="A10" s="64" t="s">
        <v>292</v>
      </c>
      <c r="B10" s="69">
        <v>9.7690000000000001</v>
      </c>
      <c r="C10" s="69">
        <v>-21.18</v>
      </c>
      <c r="D10" s="69">
        <v>-22.99</v>
      </c>
      <c r="E10" s="69">
        <v>22.664000000000001</v>
      </c>
    </row>
    <row r="11" spans="1:5" ht="20.100000000000001" customHeight="1" thickBot="1" x14ac:dyDescent="0.3">
      <c r="A11" s="132" t="s">
        <v>293</v>
      </c>
      <c r="B11" s="135">
        <v>428.4</v>
      </c>
      <c r="C11" s="135">
        <v>416.9</v>
      </c>
      <c r="D11" s="136">
        <v>405</v>
      </c>
      <c r="E11" s="135">
        <v>393.6</v>
      </c>
    </row>
  </sheetData>
  <phoneticPr fontId="2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25" workbookViewId="0">
      <selection activeCell="C34" sqref="C34"/>
    </sheetView>
  </sheetViews>
  <sheetFormatPr defaultRowHeight="12.75" x14ac:dyDescent="0.2"/>
  <cols>
    <col min="1" max="1" width="28.85546875" customWidth="1"/>
    <col min="2" max="2" width="10.28515625" style="11" bestFit="1" customWidth="1"/>
    <col min="3" max="4" width="9.7109375" bestFit="1" customWidth="1"/>
    <col min="5" max="5" width="10.28515625" bestFit="1" customWidth="1"/>
    <col min="6" max="6" width="18.7109375" customWidth="1"/>
  </cols>
  <sheetData>
    <row r="1" spans="1:6" ht="15" customHeight="1" x14ac:dyDescent="0.2">
      <c r="A1" s="137"/>
      <c r="B1" s="169" t="s">
        <v>280</v>
      </c>
      <c r="C1" s="138" t="s">
        <v>281</v>
      </c>
      <c r="D1" s="138" t="s">
        <v>282</v>
      </c>
      <c r="E1" s="138" t="s">
        <v>283</v>
      </c>
      <c r="F1" s="139" t="s">
        <v>294</v>
      </c>
    </row>
    <row r="2" spans="1:6" ht="15" customHeight="1" thickBot="1" x14ac:dyDescent="0.25">
      <c r="A2" s="140"/>
      <c r="B2" s="170" t="s">
        <v>73</v>
      </c>
      <c r="C2" s="141" t="s">
        <v>73</v>
      </c>
      <c r="D2" s="141" t="s">
        <v>73</v>
      </c>
      <c r="E2" s="141" t="s">
        <v>73</v>
      </c>
      <c r="F2" s="142"/>
    </row>
    <row r="3" spans="1:6" ht="15" customHeight="1" x14ac:dyDescent="0.2">
      <c r="A3" s="143" t="s">
        <v>286</v>
      </c>
      <c r="B3" s="169">
        <v>437.3</v>
      </c>
      <c r="C3" s="144">
        <v>428.4</v>
      </c>
      <c r="D3" s="144">
        <v>416.9</v>
      </c>
      <c r="E3" s="144">
        <v>405</v>
      </c>
      <c r="F3" s="146"/>
    </row>
    <row r="4" spans="1:6" ht="15" customHeight="1" thickBot="1" x14ac:dyDescent="0.25">
      <c r="A4" s="148"/>
      <c r="B4" s="170"/>
      <c r="C4" s="149"/>
      <c r="D4" s="149"/>
      <c r="E4" s="149"/>
      <c r="F4" s="146"/>
    </row>
    <row r="5" spans="1:6" ht="15" customHeight="1" thickBot="1" x14ac:dyDescent="0.25">
      <c r="A5" s="150" t="s">
        <v>295</v>
      </c>
      <c r="B5" s="171"/>
      <c r="C5" s="151"/>
      <c r="D5" s="151"/>
      <c r="E5" s="151"/>
      <c r="F5" s="152"/>
    </row>
    <row r="6" spans="1:6" ht="33" customHeight="1" thickBot="1" x14ac:dyDescent="0.25">
      <c r="A6" s="153" t="s">
        <v>278</v>
      </c>
      <c r="B6" s="172">
        <v>2.6360000000000001</v>
      </c>
      <c r="C6" s="154">
        <v>8.5519999999999996</v>
      </c>
      <c r="D6" s="154">
        <v>10.516</v>
      </c>
      <c r="E6" s="154">
        <v>10.86</v>
      </c>
      <c r="F6" s="155" t="s">
        <v>296</v>
      </c>
    </row>
    <row r="7" spans="1:6" ht="15" customHeight="1" thickBot="1" x14ac:dyDescent="0.25">
      <c r="A7" s="153" t="s">
        <v>140</v>
      </c>
      <c r="B7" s="172">
        <v>0.437</v>
      </c>
      <c r="C7" s="154">
        <v>0.498</v>
      </c>
      <c r="D7" s="154">
        <v>0.56599999999999995</v>
      </c>
      <c r="E7" s="154">
        <v>0.64600000000000002</v>
      </c>
      <c r="F7" s="155" t="s">
        <v>297</v>
      </c>
    </row>
    <row r="8" spans="1:6" ht="15" customHeight="1" thickBot="1" x14ac:dyDescent="0.25">
      <c r="A8" s="153" t="s">
        <v>298</v>
      </c>
      <c r="B8" s="172">
        <v>0</v>
      </c>
      <c r="C8" s="154">
        <v>0</v>
      </c>
      <c r="D8" s="154">
        <v>0.19500000000000001</v>
      </c>
      <c r="E8" s="154">
        <v>0.27300000000000002</v>
      </c>
      <c r="F8" s="155" t="s">
        <v>299</v>
      </c>
    </row>
    <row r="9" spans="1:6" ht="15" customHeight="1" thickBot="1" x14ac:dyDescent="0.25">
      <c r="A9" s="153" t="s">
        <v>300</v>
      </c>
      <c r="B9" s="172">
        <v>0.22700000000000001</v>
      </c>
      <c r="C9" s="154">
        <v>0.19600000000000001</v>
      </c>
      <c r="D9" s="154">
        <v>0.19600000000000001</v>
      </c>
      <c r="E9" s="154">
        <v>0.17100000000000001</v>
      </c>
      <c r="F9" s="155" t="s">
        <v>2</v>
      </c>
    </row>
    <row r="10" spans="1:6" ht="15" customHeight="1" thickBot="1" x14ac:dyDescent="0.25">
      <c r="A10" s="153" t="s">
        <v>3</v>
      </c>
      <c r="B10" s="172">
        <v>1.4</v>
      </c>
      <c r="C10" s="154">
        <v>0</v>
      </c>
      <c r="D10" s="154">
        <v>0</v>
      </c>
      <c r="E10" s="154">
        <v>0</v>
      </c>
      <c r="F10" s="155" t="s">
        <v>4</v>
      </c>
    </row>
    <row r="11" spans="1:6" ht="15" customHeight="1" thickBot="1" x14ac:dyDescent="0.25">
      <c r="A11" s="153" t="s">
        <v>5</v>
      </c>
      <c r="B11" s="172">
        <v>0</v>
      </c>
      <c r="C11" s="154">
        <v>1.0329999999999999</v>
      </c>
      <c r="D11" s="154">
        <v>0.23499999999999999</v>
      </c>
      <c r="E11" s="154">
        <v>0</v>
      </c>
      <c r="F11" s="155" t="s">
        <v>6</v>
      </c>
    </row>
    <row r="12" spans="1:6" ht="15" customHeight="1" thickBot="1" x14ac:dyDescent="0.25">
      <c r="A12" s="153" t="s">
        <v>7</v>
      </c>
      <c r="B12" s="172">
        <v>1.3520000000000001</v>
      </c>
      <c r="C12" s="154">
        <v>0</v>
      </c>
      <c r="D12" s="154">
        <v>0</v>
      </c>
      <c r="E12" s="154">
        <v>0</v>
      </c>
      <c r="F12" s="155" t="s">
        <v>8</v>
      </c>
    </row>
    <row r="13" spans="1:6" ht="15" customHeight="1" thickBot="1" x14ac:dyDescent="0.25">
      <c r="A13" s="153" t="s">
        <v>9</v>
      </c>
      <c r="B13" s="172">
        <v>0.45</v>
      </c>
      <c r="C13" s="154">
        <v>0</v>
      </c>
      <c r="D13" s="154">
        <v>0</v>
      </c>
      <c r="E13" s="154">
        <v>0</v>
      </c>
      <c r="F13" s="155" t="s">
        <v>10</v>
      </c>
    </row>
    <row r="14" spans="1:6" ht="32.25" customHeight="1" thickBot="1" x14ac:dyDescent="0.25">
      <c r="A14" s="153" t="s">
        <v>11</v>
      </c>
      <c r="B14" s="172">
        <v>6.2E-2</v>
      </c>
      <c r="C14" s="154">
        <v>3.5000000000000003E-2</v>
      </c>
      <c r="D14" s="154">
        <v>0</v>
      </c>
      <c r="E14" s="154">
        <v>0</v>
      </c>
      <c r="F14" s="155" t="s">
        <v>12</v>
      </c>
    </row>
    <row r="15" spans="1:6" ht="15" customHeight="1" thickBot="1" x14ac:dyDescent="0.25">
      <c r="A15" s="156" t="s">
        <v>287</v>
      </c>
      <c r="B15" s="173">
        <v>6.5629999999999997</v>
      </c>
      <c r="C15" s="157">
        <v>10.314</v>
      </c>
      <c r="D15" s="157">
        <v>11.708</v>
      </c>
      <c r="E15" s="157">
        <v>11.95</v>
      </c>
      <c r="F15" s="158"/>
    </row>
    <row r="16" spans="1:6" ht="15" customHeight="1" thickBot="1" x14ac:dyDescent="0.25">
      <c r="A16" s="153"/>
      <c r="B16" s="172"/>
      <c r="C16" s="154"/>
      <c r="D16" s="154"/>
      <c r="E16" s="154"/>
      <c r="F16" s="155"/>
    </row>
    <row r="17" spans="1:6" ht="15" customHeight="1" thickBot="1" x14ac:dyDescent="0.25">
      <c r="A17" s="156" t="s">
        <v>13</v>
      </c>
      <c r="B17" s="173"/>
      <c r="C17" s="157"/>
      <c r="D17" s="157"/>
      <c r="E17" s="157"/>
      <c r="F17" s="158"/>
    </row>
    <row r="18" spans="1:6" ht="15" customHeight="1" thickBot="1" x14ac:dyDescent="0.25">
      <c r="A18" s="153" t="s">
        <v>14</v>
      </c>
      <c r="B18" s="172">
        <v>-0.82699999999999996</v>
      </c>
      <c r="C18" s="154">
        <v>-0.86799999999999999</v>
      </c>
      <c r="D18" s="154">
        <v>-0.91200000000000003</v>
      </c>
      <c r="E18" s="154">
        <v>-0.95699999999999996</v>
      </c>
      <c r="F18" s="155"/>
    </row>
    <row r="19" spans="1:6" ht="57.75" customHeight="1" thickBot="1" x14ac:dyDescent="0.25">
      <c r="A19" s="153" t="s">
        <v>15</v>
      </c>
      <c r="B19" s="172">
        <v>-3.3860000000000001</v>
      </c>
      <c r="C19" s="154">
        <v>0</v>
      </c>
      <c r="D19" s="154">
        <v>0</v>
      </c>
      <c r="E19" s="154">
        <v>0</v>
      </c>
      <c r="F19" s="155" t="s">
        <v>16</v>
      </c>
    </row>
    <row r="20" spans="1:6" ht="61.5" customHeight="1" thickBot="1" x14ac:dyDescent="0.25">
      <c r="A20" s="153" t="s">
        <v>284</v>
      </c>
      <c r="B20" s="172">
        <v>-1</v>
      </c>
      <c r="C20" s="154">
        <v>0</v>
      </c>
      <c r="D20" s="154">
        <v>0</v>
      </c>
      <c r="E20" s="154">
        <v>0</v>
      </c>
      <c r="F20" s="155" t="s">
        <v>17</v>
      </c>
    </row>
    <row r="21" spans="1:6" ht="45.75" customHeight="1" thickBot="1" x14ac:dyDescent="0.25">
      <c r="A21" s="153" t="s">
        <v>18</v>
      </c>
      <c r="B21" s="172">
        <v>-2.9000000000000001E-2</v>
      </c>
      <c r="C21" s="154">
        <v>0</v>
      </c>
      <c r="D21" s="154">
        <v>0</v>
      </c>
      <c r="E21" s="154">
        <v>0</v>
      </c>
      <c r="F21" s="155" t="s">
        <v>19</v>
      </c>
    </row>
    <row r="22" spans="1:6" ht="49.5" customHeight="1" thickBot="1" x14ac:dyDescent="0.25">
      <c r="A22" s="153" t="s">
        <v>20</v>
      </c>
      <c r="B22" s="172">
        <v>-0.42299999999999999</v>
      </c>
      <c r="C22" s="154">
        <v>0</v>
      </c>
      <c r="D22" s="154">
        <v>0</v>
      </c>
      <c r="E22" s="154">
        <v>0</v>
      </c>
      <c r="F22" s="155" t="s">
        <v>21</v>
      </c>
    </row>
    <row r="23" spans="1:6" ht="15" customHeight="1" thickBot="1" x14ac:dyDescent="0.25">
      <c r="A23" s="153" t="s">
        <v>22</v>
      </c>
      <c r="B23" s="172">
        <v>-0.03</v>
      </c>
      <c r="C23" s="154">
        <v>0.23400000000000001</v>
      </c>
      <c r="D23" s="154">
        <v>0.29399999999999998</v>
      </c>
      <c r="E23" s="154">
        <v>0.27100000000000002</v>
      </c>
      <c r="F23" s="155" t="s">
        <v>23</v>
      </c>
    </row>
    <row r="24" spans="1:6" ht="15" customHeight="1" thickBot="1" x14ac:dyDescent="0.25">
      <c r="A24" s="156" t="s">
        <v>24</v>
      </c>
      <c r="B24" s="173">
        <v>-5.694</v>
      </c>
      <c r="C24" s="157">
        <v>-0.63400000000000001</v>
      </c>
      <c r="D24" s="157">
        <v>-0.61799999999999999</v>
      </c>
      <c r="E24" s="157">
        <v>-0.68600000000000005</v>
      </c>
      <c r="F24" s="158"/>
    </row>
    <row r="25" spans="1:6" ht="15" customHeight="1" thickBot="1" x14ac:dyDescent="0.25">
      <c r="A25" s="153"/>
      <c r="B25" s="172"/>
      <c r="C25" s="154"/>
      <c r="D25" s="154"/>
      <c r="E25" s="154"/>
      <c r="F25" s="155"/>
    </row>
    <row r="26" spans="1:6" ht="15" customHeight="1" thickBot="1" x14ac:dyDescent="0.25">
      <c r="A26" s="156" t="s">
        <v>25</v>
      </c>
      <c r="B26" s="173">
        <v>0.86899999999999999</v>
      </c>
      <c r="C26" s="157">
        <v>9.68</v>
      </c>
      <c r="D26" s="157">
        <v>11.09</v>
      </c>
      <c r="E26" s="157">
        <v>11.263999999999999</v>
      </c>
      <c r="F26" s="155"/>
    </row>
    <row r="27" spans="1:6" ht="15" customHeight="1" thickBot="1" x14ac:dyDescent="0.25">
      <c r="A27" s="147"/>
      <c r="B27" s="174"/>
      <c r="C27" s="129"/>
      <c r="D27" s="129"/>
      <c r="E27" s="129"/>
      <c r="F27" s="145"/>
    </row>
    <row r="28" spans="1:6" ht="15" customHeight="1" thickBot="1" x14ac:dyDescent="0.25">
      <c r="A28" s="159" t="s">
        <v>285</v>
      </c>
      <c r="B28" s="175">
        <v>438.16899999999998</v>
      </c>
      <c r="C28" s="160">
        <v>438.08</v>
      </c>
      <c r="D28" s="160">
        <v>427.99</v>
      </c>
      <c r="E28" s="151">
        <v>416.26400000000001</v>
      </c>
      <c r="F28" s="161"/>
    </row>
    <row r="29" spans="1:6" ht="15" customHeight="1" thickBot="1" x14ac:dyDescent="0.25">
      <c r="A29" s="162" t="s">
        <v>26</v>
      </c>
      <c r="B29" s="176">
        <v>1.087</v>
      </c>
      <c r="C29" s="163">
        <v>-0.42899999999999999</v>
      </c>
      <c r="D29" s="163">
        <v>0.55700000000000005</v>
      </c>
      <c r="E29" s="154">
        <v>-0.74099999999999999</v>
      </c>
      <c r="F29" s="164"/>
    </row>
    <row r="30" spans="1:6" ht="15" customHeight="1" thickBot="1" x14ac:dyDescent="0.25">
      <c r="A30" s="162" t="s">
        <v>27</v>
      </c>
      <c r="B30" s="176">
        <v>-10.856</v>
      </c>
      <c r="C30" s="163">
        <v>-0.222</v>
      </c>
      <c r="D30" s="163">
        <v>-0.32100000000000001</v>
      </c>
      <c r="E30" s="154">
        <v>-3.0000000000000001E-3</v>
      </c>
      <c r="F30" s="164"/>
    </row>
    <row r="31" spans="1:6" ht="27.75" customHeight="1" x14ac:dyDescent="0.2">
      <c r="A31" s="164" t="s">
        <v>34</v>
      </c>
      <c r="B31" s="177" t="s">
        <v>28</v>
      </c>
      <c r="C31" s="168">
        <v>-21.18</v>
      </c>
      <c r="D31" s="168">
        <v>-22.99</v>
      </c>
      <c r="E31" s="168" t="s">
        <v>29</v>
      </c>
      <c r="F31" s="164"/>
    </row>
    <row r="32" spans="1:6" ht="15" customHeight="1" thickBot="1" x14ac:dyDescent="0.25">
      <c r="A32" s="165" t="s">
        <v>293</v>
      </c>
      <c r="B32" s="178" t="s">
        <v>30</v>
      </c>
      <c r="C32" s="166" t="s">
        <v>31</v>
      </c>
      <c r="D32" s="166" t="s">
        <v>32</v>
      </c>
      <c r="E32" s="167" t="s">
        <v>33</v>
      </c>
      <c r="F32" s="162"/>
    </row>
    <row r="34" spans="3:4" x14ac:dyDescent="0.2">
      <c r="C34">
        <f>C31-C30-C29</f>
        <v>-20.529</v>
      </c>
      <c r="D34">
        <f>D31-D30-D29</f>
        <v>-23.225999999999996</v>
      </c>
    </row>
  </sheetData>
  <phoneticPr fontId="23"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B30" sqref="B30"/>
    </sheetView>
  </sheetViews>
  <sheetFormatPr defaultRowHeight="20.100000000000001" customHeight="1" x14ac:dyDescent="0.2"/>
  <cols>
    <col min="2" max="2" width="51.28515625" customWidth="1"/>
    <col min="3" max="3" width="8.28515625" bestFit="1" customWidth="1"/>
    <col min="4" max="4" width="9.85546875" bestFit="1" customWidth="1"/>
  </cols>
  <sheetData>
    <row r="1" spans="1:6" ht="20.100000000000001" customHeight="1" thickBot="1" x14ac:dyDescent="0.3">
      <c r="A1" s="182"/>
      <c r="B1" s="182"/>
      <c r="C1" s="182"/>
      <c r="D1" s="182"/>
      <c r="E1" s="183"/>
      <c r="F1" s="182"/>
    </row>
    <row r="2" spans="1:6" ht="20.100000000000001" customHeight="1" thickBot="1" x14ac:dyDescent="0.25">
      <c r="A2" s="684" t="s">
        <v>35</v>
      </c>
      <c r="B2" s="685"/>
      <c r="C2" s="685"/>
      <c r="D2" s="685"/>
      <c r="E2" s="685"/>
      <c r="F2" s="686"/>
    </row>
    <row r="3" spans="1:6" ht="20.100000000000001" customHeight="1" x14ac:dyDescent="0.2">
      <c r="A3" s="184"/>
      <c r="B3" s="185"/>
      <c r="C3" s="185"/>
      <c r="D3" s="185"/>
      <c r="E3" s="185"/>
      <c r="F3" s="186"/>
    </row>
    <row r="4" spans="1:6" ht="20.100000000000001" customHeight="1" x14ac:dyDescent="0.2">
      <c r="A4" s="687" t="s">
        <v>36</v>
      </c>
      <c r="B4" s="687" t="s">
        <v>37</v>
      </c>
      <c r="C4" s="181" t="s">
        <v>38</v>
      </c>
      <c r="D4" s="187" t="s">
        <v>78</v>
      </c>
      <c r="E4" s="187" t="s">
        <v>72</v>
      </c>
      <c r="F4" s="187" t="s">
        <v>79</v>
      </c>
    </row>
    <row r="5" spans="1:6" ht="20.100000000000001" customHeight="1" x14ac:dyDescent="0.2">
      <c r="A5" s="687"/>
      <c r="B5" s="687"/>
      <c r="C5" s="181" t="s">
        <v>39</v>
      </c>
      <c r="D5" s="187" t="s">
        <v>124</v>
      </c>
      <c r="E5" s="187" t="s">
        <v>124</v>
      </c>
      <c r="F5" s="187" t="s">
        <v>124</v>
      </c>
    </row>
    <row r="6" spans="1:6" ht="20.100000000000001" customHeight="1" x14ac:dyDescent="0.2">
      <c r="A6" s="688" t="s">
        <v>40</v>
      </c>
      <c r="B6" s="179" t="s">
        <v>41</v>
      </c>
      <c r="C6" s="688" t="s">
        <v>42</v>
      </c>
      <c r="D6" s="689">
        <v>150000</v>
      </c>
      <c r="E6" s="690" t="s">
        <v>43</v>
      </c>
      <c r="F6" s="690" t="s">
        <v>43</v>
      </c>
    </row>
    <row r="7" spans="1:6" ht="97.5" customHeight="1" x14ac:dyDescent="0.2">
      <c r="A7" s="688"/>
      <c r="B7" s="179" t="s">
        <v>66</v>
      </c>
      <c r="C7" s="688"/>
      <c r="D7" s="689"/>
      <c r="E7" s="690"/>
      <c r="F7" s="690"/>
    </row>
    <row r="8" spans="1:6" ht="20.100000000000001" customHeight="1" x14ac:dyDescent="0.2">
      <c r="A8" s="688" t="s">
        <v>44</v>
      </c>
      <c r="B8" s="179" t="s">
        <v>45</v>
      </c>
      <c r="C8" s="688" t="s">
        <v>42</v>
      </c>
      <c r="D8" s="689">
        <v>950000</v>
      </c>
      <c r="E8" s="690" t="s">
        <v>43</v>
      </c>
      <c r="F8" s="690" t="s">
        <v>43</v>
      </c>
    </row>
    <row r="9" spans="1:6" ht="20.100000000000001" customHeight="1" x14ac:dyDescent="0.2">
      <c r="A9" s="688"/>
      <c r="B9" s="179" t="s">
        <v>46</v>
      </c>
      <c r="C9" s="688"/>
      <c r="D9" s="689"/>
      <c r="E9" s="690"/>
      <c r="F9" s="690"/>
    </row>
    <row r="10" spans="1:6" ht="20.100000000000001" customHeight="1" x14ac:dyDescent="0.2">
      <c r="A10" s="188"/>
      <c r="B10" s="189" t="s">
        <v>47</v>
      </c>
      <c r="C10" s="189"/>
      <c r="D10" s="180">
        <v>1100000</v>
      </c>
      <c r="E10" s="190">
        <v>0</v>
      </c>
      <c r="F10" s="190">
        <v>0</v>
      </c>
    </row>
    <row r="11" spans="1:6" ht="20.100000000000001" customHeight="1" x14ac:dyDescent="0.2">
      <c r="A11" s="688" t="s">
        <v>48</v>
      </c>
      <c r="B11" s="179" t="s">
        <v>49</v>
      </c>
      <c r="C11" s="688" t="s">
        <v>42</v>
      </c>
      <c r="D11" s="689">
        <v>58000</v>
      </c>
      <c r="E11" s="689">
        <v>58000</v>
      </c>
      <c r="F11" s="689">
        <v>58000</v>
      </c>
    </row>
    <row r="12" spans="1:6" ht="83.25" customHeight="1" x14ac:dyDescent="0.2">
      <c r="A12" s="688"/>
      <c r="B12" s="179" t="s">
        <v>50</v>
      </c>
      <c r="C12" s="688"/>
      <c r="D12" s="689"/>
      <c r="E12" s="689"/>
      <c r="F12" s="689"/>
    </row>
    <row r="13" spans="1:6" ht="20.100000000000001" customHeight="1" x14ac:dyDescent="0.2">
      <c r="A13" s="688" t="s">
        <v>51</v>
      </c>
      <c r="B13" s="179" t="s">
        <v>52</v>
      </c>
      <c r="C13" s="688" t="s">
        <v>42</v>
      </c>
      <c r="D13" s="689">
        <v>93781</v>
      </c>
      <c r="E13" s="689">
        <v>93781</v>
      </c>
      <c r="F13" s="689">
        <v>93781</v>
      </c>
    </row>
    <row r="14" spans="1:6" ht="100.5" customHeight="1" x14ac:dyDescent="0.2">
      <c r="A14" s="688"/>
      <c r="B14" s="179" t="s">
        <v>53</v>
      </c>
      <c r="C14" s="688"/>
      <c r="D14" s="689"/>
      <c r="E14" s="689"/>
      <c r="F14" s="689"/>
    </row>
    <row r="15" spans="1:6" ht="42.75" customHeight="1" x14ac:dyDescent="0.2">
      <c r="A15" s="688" t="s">
        <v>54</v>
      </c>
      <c r="B15" s="179" t="s">
        <v>55</v>
      </c>
      <c r="C15" s="688" t="s">
        <v>42</v>
      </c>
      <c r="D15" s="689">
        <v>100000</v>
      </c>
      <c r="E15" s="689">
        <v>50000</v>
      </c>
      <c r="F15" s="689">
        <v>50000</v>
      </c>
    </row>
    <row r="16" spans="1:6" ht="42.75" customHeight="1" x14ac:dyDescent="0.2">
      <c r="A16" s="688"/>
      <c r="B16" s="179" t="s">
        <v>56</v>
      </c>
      <c r="C16" s="688"/>
      <c r="D16" s="689"/>
      <c r="E16" s="689"/>
      <c r="F16" s="689"/>
    </row>
    <row r="17" spans="1:6" ht="62.25" customHeight="1" x14ac:dyDescent="0.2">
      <c r="A17" s="688"/>
      <c r="B17" s="179" t="s">
        <v>57</v>
      </c>
      <c r="C17" s="688"/>
      <c r="D17" s="689"/>
      <c r="E17" s="689"/>
      <c r="F17" s="689"/>
    </row>
    <row r="18" spans="1:6" ht="20.100000000000001" customHeight="1" x14ac:dyDescent="0.2">
      <c r="A18" s="688" t="s">
        <v>58</v>
      </c>
      <c r="B18" s="179" t="s">
        <v>59</v>
      </c>
      <c r="C18" s="688" t="s">
        <v>42</v>
      </c>
      <c r="D18" s="689">
        <v>52000</v>
      </c>
      <c r="E18" s="691">
        <v>0</v>
      </c>
      <c r="F18" s="691">
        <v>0</v>
      </c>
    </row>
    <row r="19" spans="1:6" ht="45" customHeight="1" x14ac:dyDescent="0.2">
      <c r="A19" s="688"/>
      <c r="B19" s="179" t="s">
        <v>60</v>
      </c>
      <c r="C19" s="688"/>
      <c r="D19" s="689"/>
      <c r="E19" s="691"/>
      <c r="F19" s="691"/>
    </row>
    <row r="20" spans="1:6" ht="20.100000000000001" customHeight="1" x14ac:dyDescent="0.2">
      <c r="A20" s="688" t="s">
        <v>61</v>
      </c>
      <c r="B20" s="179" t="s">
        <v>62</v>
      </c>
      <c r="C20" s="688" t="s">
        <v>42</v>
      </c>
      <c r="D20" s="689">
        <v>104000</v>
      </c>
      <c r="E20" s="689">
        <v>104000</v>
      </c>
      <c r="F20" s="689">
        <v>104000</v>
      </c>
    </row>
    <row r="21" spans="1:6" ht="103.5" customHeight="1" x14ac:dyDescent="0.2">
      <c r="A21" s="688"/>
      <c r="B21" s="179" t="s">
        <v>63</v>
      </c>
      <c r="C21" s="688"/>
      <c r="D21" s="689"/>
      <c r="E21" s="689"/>
      <c r="F21" s="689"/>
    </row>
    <row r="22" spans="1:6" ht="20.100000000000001" customHeight="1" x14ac:dyDescent="0.2">
      <c r="A22" s="191"/>
      <c r="B22" s="189" t="s">
        <v>64</v>
      </c>
      <c r="C22" s="189"/>
      <c r="D22" s="180">
        <v>407781</v>
      </c>
      <c r="E22" s="180">
        <v>305781</v>
      </c>
      <c r="F22" s="180">
        <v>305781</v>
      </c>
    </row>
    <row r="23" spans="1:6" ht="20.100000000000001" customHeight="1" x14ac:dyDescent="0.2">
      <c r="A23" s="189"/>
      <c r="B23" s="189"/>
      <c r="C23" s="189"/>
      <c r="D23" s="189"/>
      <c r="E23" s="189"/>
      <c r="F23" s="189"/>
    </row>
    <row r="24" spans="1:6" ht="20.100000000000001" customHeight="1" x14ac:dyDescent="0.2">
      <c r="A24" s="191"/>
      <c r="B24" s="189" t="s">
        <v>65</v>
      </c>
      <c r="C24" s="189"/>
      <c r="D24" s="180">
        <v>1507781</v>
      </c>
      <c r="E24" s="180">
        <v>305781</v>
      </c>
      <c r="F24" s="180">
        <v>305781</v>
      </c>
    </row>
  </sheetData>
  <mergeCells count="38">
    <mergeCell ref="F18:F19"/>
    <mergeCell ref="A20:A21"/>
    <mergeCell ref="C20:C21"/>
    <mergeCell ref="D20:D21"/>
    <mergeCell ref="E20:E21"/>
    <mergeCell ref="F20:F21"/>
    <mergeCell ref="A18:A19"/>
    <mergeCell ref="C18:C19"/>
    <mergeCell ref="D18:D19"/>
    <mergeCell ref="E18:E19"/>
    <mergeCell ref="F13:F14"/>
    <mergeCell ref="A15:A17"/>
    <mergeCell ref="C15:C17"/>
    <mergeCell ref="D15:D17"/>
    <mergeCell ref="E15:E17"/>
    <mergeCell ref="F15:F17"/>
    <mergeCell ref="A13:A14"/>
    <mergeCell ref="C13:C14"/>
    <mergeCell ref="D13:D14"/>
    <mergeCell ref="E13:E14"/>
    <mergeCell ref="F8:F9"/>
    <mergeCell ref="A11:A12"/>
    <mergeCell ref="C11:C12"/>
    <mergeCell ref="D11:D12"/>
    <mergeCell ref="E11:E12"/>
    <mergeCell ref="F11:F12"/>
    <mergeCell ref="A8:A9"/>
    <mergeCell ref="C8:C9"/>
    <mergeCell ref="D8:D9"/>
    <mergeCell ref="E8:E9"/>
    <mergeCell ref="A2:F2"/>
    <mergeCell ref="A4:A5"/>
    <mergeCell ref="B4:B5"/>
    <mergeCell ref="A6:A7"/>
    <mergeCell ref="C6:C7"/>
    <mergeCell ref="D6:D7"/>
    <mergeCell ref="E6:E7"/>
    <mergeCell ref="F6:F7"/>
  </mergeCells>
  <phoneticPr fontId="23"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8"/>
  <sheetViews>
    <sheetView workbookViewId="0">
      <selection activeCell="E19" sqref="E19"/>
    </sheetView>
  </sheetViews>
  <sheetFormatPr defaultRowHeight="12.75" x14ac:dyDescent="0.2"/>
  <cols>
    <col min="1" max="1" width="9.140625" style="192"/>
    <col min="2" max="2" width="55.28515625" style="192" customWidth="1"/>
    <col min="3" max="6" width="17.28515625" style="192" customWidth="1"/>
    <col min="7" max="16384" width="9.140625" style="192"/>
  </cols>
  <sheetData>
    <row r="1" spans="2:6" x14ac:dyDescent="0.2">
      <c r="B1" s="12" t="s">
        <v>409</v>
      </c>
    </row>
    <row r="2" spans="2:6" x14ac:dyDescent="0.2">
      <c r="B2" s="12" t="s">
        <v>373</v>
      </c>
    </row>
    <row r="4" spans="2:6" x14ac:dyDescent="0.2">
      <c r="B4" s="692" t="s">
        <v>374</v>
      </c>
      <c r="C4" s="264" t="s">
        <v>348</v>
      </c>
      <c r="D4" s="265" t="s">
        <v>354</v>
      </c>
      <c r="E4" s="264" t="s">
        <v>375</v>
      </c>
      <c r="F4" s="264" t="s">
        <v>375</v>
      </c>
    </row>
    <row r="5" spans="2:6" x14ac:dyDescent="0.2">
      <c r="B5" s="693"/>
      <c r="C5" s="266" t="s">
        <v>73</v>
      </c>
      <c r="D5" s="267" t="s">
        <v>73</v>
      </c>
      <c r="E5" s="266" t="s">
        <v>73</v>
      </c>
      <c r="F5" s="266" t="s">
        <v>376</v>
      </c>
    </row>
    <row r="6" spans="2:6" x14ac:dyDescent="0.2">
      <c r="B6" s="259" t="s">
        <v>377</v>
      </c>
      <c r="C6" s="260"/>
      <c r="D6" s="261"/>
      <c r="E6" s="260"/>
      <c r="F6" s="262"/>
    </row>
    <row r="7" spans="2:6" x14ac:dyDescent="0.2">
      <c r="B7" s="259" t="s">
        <v>378</v>
      </c>
      <c r="C7" s="260"/>
      <c r="D7" s="261"/>
      <c r="E7" s="260"/>
      <c r="F7" s="263"/>
    </row>
    <row r="8" spans="2:6" x14ac:dyDescent="0.2">
      <c r="B8" s="259" t="s">
        <v>379</v>
      </c>
      <c r="C8" s="260"/>
      <c r="D8" s="261"/>
      <c r="E8" s="260"/>
      <c r="F8" s="263"/>
    </row>
    <row r="9" spans="2:6" x14ac:dyDescent="0.2">
      <c r="B9" s="259" t="s">
        <v>380</v>
      </c>
      <c r="C9" s="260"/>
      <c r="D9" s="261"/>
      <c r="E9" s="260"/>
      <c r="F9" s="263"/>
    </row>
    <row r="10" spans="2:6" x14ac:dyDescent="0.2">
      <c r="B10" s="259" t="s">
        <v>481</v>
      </c>
      <c r="C10" s="260"/>
      <c r="D10" s="261"/>
      <c r="E10" s="260"/>
      <c r="F10" s="263"/>
    </row>
    <row r="11" spans="2:6" x14ac:dyDescent="0.2">
      <c r="B11" s="259" t="s">
        <v>381</v>
      </c>
      <c r="C11" s="260"/>
      <c r="D11" s="261"/>
      <c r="E11" s="260"/>
      <c r="F11" s="263"/>
    </row>
    <row r="12" spans="2:6" x14ac:dyDescent="0.2">
      <c r="B12" s="268" t="s">
        <v>382</v>
      </c>
      <c r="C12" s="269"/>
      <c r="D12" s="270"/>
      <c r="E12" s="269"/>
      <c r="F12" s="271"/>
    </row>
    <row r="13" spans="2:6" x14ac:dyDescent="0.2">
      <c r="B13" s="268" t="s">
        <v>396</v>
      </c>
      <c r="C13" s="269">
        <f>'Revenuesummary1-4'!D48</f>
        <v>11.8</v>
      </c>
      <c r="D13" s="270">
        <f>'Revenuesummary1-4'!J48</f>
        <v>7.3158534799999995</v>
      </c>
      <c r="E13" s="269">
        <f>D13</f>
        <v>7.3158534799999995</v>
      </c>
      <c r="F13" s="271">
        <f>E13/C13</f>
        <v>0.61998758305084734</v>
      </c>
    </row>
    <row r="14" spans="2:6" x14ac:dyDescent="0.2">
      <c r="B14" s="272" t="s">
        <v>383</v>
      </c>
      <c r="C14" s="273">
        <f>SUM(C7:C13)</f>
        <v>11.8</v>
      </c>
      <c r="D14" s="274">
        <f t="shared" ref="D14:E14" si="0">SUM(D7:D13)</f>
        <v>7.3158534799999995</v>
      </c>
      <c r="E14" s="273">
        <f t="shared" si="0"/>
        <v>7.3158534799999995</v>
      </c>
      <c r="F14" s="275">
        <f t="shared" ref="F14:F16" si="1">E14/C14</f>
        <v>0.61998758305084734</v>
      </c>
    </row>
    <row r="15" spans="2:6" ht="25.5" x14ac:dyDescent="0.2">
      <c r="B15" s="259" t="s">
        <v>384</v>
      </c>
      <c r="C15" s="260"/>
      <c r="D15" s="261"/>
      <c r="E15" s="260"/>
      <c r="F15" s="263"/>
    </row>
    <row r="16" spans="2:6" x14ac:dyDescent="0.2">
      <c r="B16" s="272" t="s">
        <v>385</v>
      </c>
      <c r="C16" s="273">
        <f>SUM(C14:C15)</f>
        <v>11.8</v>
      </c>
      <c r="D16" s="274">
        <f t="shared" ref="D16:E16" si="2">SUM(D14:D15)</f>
        <v>7.3158534799999995</v>
      </c>
      <c r="E16" s="273">
        <f t="shared" si="2"/>
        <v>7.3158534799999995</v>
      </c>
      <c r="F16" s="275">
        <f t="shared" si="1"/>
        <v>0.61998758305084734</v>
      </c>
    </row>
    <row r="17" spans="2:6" x14ac:dyDescent="0.2">
      <c r="B17" s="268" t="s">
        <v>386</v>
      </c>
      <c r="C17" s="269"/>
      <c r="D17" s="270"/>
      <c r="E17" s="269"/>
      <c r="F17" s="276"/>
    </row>
    <row r="18" spans="2:6" x14ac:dyDescent="0.2">
      <c r="B18" s="259" t="s">
        <v>387</v>
      </c>
      <c r="C18" s="260"/>
      <c r="D18" s="261"/>
      <c r="E18" s="260"/>
      <c r="F18" s="263"/>
    </row>
    <row r="19" spans="2:6" x14ac:dyDescent="0.2">
      <c r="B19" s="259" t="s">
        <v>380</v>
      </c>
      <c r="C19" s="260"/>
      <c r="D19" s="261"/>
      <c r="E19" s="260"/>
      <c r="F19" s="263"/>
    </row>
    <row r="20" spans="2:6" x14ac:dyDescent="0.2">
      <c r="B20" s="259" t="s">
        <v>481</v>
      </c>
      <c r="C20" s="260"/>
      <c r="D20" s="261"/>
      <c r="E20" s="260"/>
      <c r="F20" s="263"/>
    </row>
    <row r="21" spans="2:6" x14ac:dyDescent="0.2">
      <c r="B21" s="259" t="s">
        <v>381</v>
      </c>
      <c r="C21" s="260"/>
      <c r="D21" s="261"/>
      <c r="E21" s="260"/>
      <c r="F21" s="263"/>
    </row>
    <row r="22" spans="2:6" x14ac:dyDescent="0.2">
      <c r="B22" s="268" t="s">
        <v>382</v>
      </c>
      <c r="C22" s="269"/>
      <c r="D22" s="270"/>
      <c r="E22" s="269"/>
      <c r="F22" s="271"/>
    </row>
    <row r="23" spans="2:6" x14ac:dyDescent="0.2">
      <c r="B23" s="268" t="s">
        <v>396</v>
      </c>
      <c r="C23" s="269">
        <f>'OPDC Capital9a'!D11</f>
        <v>0</v>
      </c>
      <c r="D23" s="270">
        <f>'OPDC Capital9a'!F12</f>
        <v>0</v>
      </c>
      <c r="E23" s="269">
        <f>D23</f>
        <v>0</v>
      </c>
      <c r="F23" s="271" t="e">
        <f>E23/C23</f>
        <v>#DIV/0!</v>
      </c>
    </row>
    <row r="24" spans="2:6" x14ac:dyDescent="0.2">
      <c r="B24" s="272" t="s">
        <v>388</v>
      </c>
      <c r="C24" s="273">
        <f>SUM(C18:C23)</f>
        <v>0</v>
      </c>
      <c r="D24" s="274">
        <f>SUM(D18:D23)</f>
        <v>0</v>
      </c>
      <c r="E24" s="273">
        <f>SUM(E18:E23)</f>
        <v>0</v>
      </c>
      <c r="F24" s="275" t="e">
        <f t="shared" ref="F24:F25" si="3">E24/C24</f>
        <v>#DIV/0!</v>
      </c>
    </row>
    <row r="25" spans="2:6" x14ac:dyDescent="0.2">
      <c r="B25" s="272" t="s">
        <v>389</v>
      </c>
      <c r="C25" s="273">
        <f>C16+C24</f>
        <v>11.8</v>
      </c>
      <c r="D25" s="274">
        <f t="shared" ref="D25:E25" si="4">D16+D24</f>
        <v>7.3158534799999995</v>
      </c>
      <c r="E25" s="273">
        <f t="shared" si="4"/>
        <v>7.3158534799999995</v>
      </c>
      <c r="F25" s="275">
        <f t="shared" si="3"/>
        <v>0.61998758305084734</v>
      </c>
    </row>
    <row r="27" spans="2:6" x14ac:dyDescent="0.2">
      <c r="B27" s="192" t="s">
        <v>228</v>
      </c>
    </row>
    <row r="28" spans="2:6" x14ac:dyDescent="0.2">
      <c r="B28" s="192" t="s">
        <v>411</v>
      </c>
    </row>
  </sheetData>
  <sheetProtection password="8D9A" sheet="1" objects="1" scenarios="1"/>
  <mergeCells count="1">
    <mergeCell ref="B4:B5"/>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Financial</p:Name>
  <p:Description>Documents are moved to the record centre after 18 months</p:Description>
  <p:Statement>This document is subject to an 18 month retention policy. This policy moves the document to the records centre 18 months after the date upon which it was last modified within the departmental workspace.</p:Statement>
  <p:PolicyItems>
    <p:PolicyItem featureId="Microsoft.Office.RecordsManagement.PolicyFeatures.PolicyAudit">
      <p:Name>Auditing</p:Name>
      <p:Description>Audits user actions on documents and list items to the Audit Log.</p:Description>
      <p:CustomData>
        <Audit>
          <Update/>
          <MoveCopy/>
          <DeleteRestore/>
        </Audit>
      </p:CustomData>
    </p:PolicyItem>
    <p:PolicyItem featureId="Microsoft.Office.RecordsManagement.PolicyFeatures.Expiration">
      <p:Name>Expiration</p:Name>
      <p:Description>Automatic scheduling of content for processing, and expiry of content that has reached its due date.</p:Description>
      <p:CustomData>
        <data>
          <formula id="Microsoft.Office.RecordsManagement.PolicyFeatures.Expiration.Formula.BuiltIn">
            <number>18</number>
            <property>Modified</property>
            <period>months</period>
          </formula>
          <action type="workflow" id="9771b7a6-918e-4a6c-8787-e5d77c26231a"/>
        </data>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DocumentReference xmlns="dd631fd0-5ce8-4365-a4ba-519a5c27cef8" xsi:nil="true"/>
    <ProtectiveMarking xmlns="dd631fd0-5ce8-4365-a4ba-519a5c27cef8">Not protectively marked</ProtectiveMarking>
    <DPA xmlns="dd631fd0-5ce8-4365-a4ba-519a5c27cef8">No</DPA>
    <DocumentStatus xmlns="dd631fd0-5ce8-4365-a4ba-519a5c27cef8">Draft</DocumentStatus>
    <DocumentPublisher xmlns="dd631fd0-5ce8-4365-a4ba-519a5c27cef8">LFB</DocumentPublisher>
    <DocumentDescription xmlns="dd631fd0-5ce8-4365-a4ba-519a5c27cef8" xsi:nil="true"/>
    <DocumentAuthor xmlns="dd631fd0-5ce8-4365-a4ba-519a5c27cef8">Snr Fin Mgr</DocumentAuthor>
    <DocumentDate xmlns="dd631fd0-5ce8-4365-a4ba-519a5c27cef8">2010-11-02T00:00:00+00:00</DocumentDate>
    <DocumentClassification xmlns="dd631fd0-5ce8-4365-a4ba-519a5c27cef8" xsi:nil="true"/>
    <eGMSSubject xmlns="dd631fd0-5ce8-4365-a4ba-519a5c27ce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Financial" ma:contentTypeID="0x01010009FC7463C0E143CC889ECF320636FDE600B5B57FEC342C4A4294398F77BEB6647800DDA3F316B5B16E4096B31F50F9AA8E98" ma:contentTypeVersion="8" ma:contentTypeDescription="" ma:contentTypeScope="" ma:versionID="9dbb5c734acede02c58e05d01f2c36c5">
  <xsd:schema xmlns:xsd="http://www.w3.org/2001/XMLSchema" xmlns:p="http://schemas.microsoft.com/office/2006/metadata/properties" xmlns:ns2="dd631fd0-5ce8-4365-a4ba-519a5c27cef8" xmlns:ns3="1e0254c2-5d8c-42b1-bc20-e58a7eec7234" targetNamespace="http://schemas.microsoft.com/office/2006/metadata/properties" ma:root="true" ma:fieldsID="d0064ce672fc7948347730005b35613d" ns2:_="" ns3:_="">
    <xsd:import namespace="dd631fd0-5ce8-4365-a4ba-519a5c27cef8"/>
    <xsd:import namespace="1e0254c2-5d8c-42b1-bc20-e58a7eec7234"/>
    <xsd:element name="properties">
      <xsd:complexType>
        <xsd:sequence>
          <xsd:element name="documentManagement">
            <xsd:complexType>
              <xsd:all>
                <xsd:element ref="ns2:DocumentDescription" minOccurs="0"/>
                <xsd:element ref="ns2:DocumentReference" minOccurs="0"/>
                <xsd:element ref="ns2:DocumentAuthor"/>
                <xsd:element ref="ns2:DocumentStatus"/>
                <xsd:element ref="ns2:DocumentDate"/>
                <xsd:element ref="ns2:DocumentPublisher"/>
                <xsd:element ref="ns2:ProtectiveMarking"/>
                <xsd:element ref="ns2:DocumentClassification" minOccurs="0"/>
                <xsd:element ref="ns2:eGMSSubject" minOccurs="0"/>
                <xsd:element ref="ns2:DPA" minOccurs="0"/>
                <xsd:element ref="ns3:_dlc_Exempt" minOccurs="0"/>
                <xsd:element ref="ns3:_dlc_ExpireDateSaved" minOccurs="0"/>
                <xsd:element ref="ns3:_dlc_ExpireDate" minOccurs="0"/>
              </xsd:all>
            </xsd:complexType>
          </xsd:element>
        </xsd:sequence>
      </xsd:complexType>
    </xsd:element>
  </xsd:schema>
  <xsd:schema xmlns:xsd="http://www.w3.org/2001/XMLSchema" xmlns:dms="http://schemas.microsoft.com/office/2006/documentManagement/types" targetNamespace="dd631fd0-5ce8-4365-a4ba-519a5c27cef8" elementFormDefault="qualified">
    <xsd:import namespace="http://schemas.microsoft.com/office/2006/documentManagement/types"/>
    <xsd:element name="DocumentDescription" ma:index="8" nillable="true" ma:displayName="Document Description" ma:internalName="DocumentDescription">
      <xsd:simpleType>
        <xsd:restriction base="dms:Note"/>
      </xsd:simpleType>
    </xsd:element>
    <xsd:element name="DocumentReference" ma:index="9" nillable="true" ma:displayName="Document Reference" ma:internalName="DocumentReference">
      <xsd:simpleType>
        <xsd:restriction base="dms:Text"/>
      </xsd:simpleType>
    </xsd:element>
    <xsd:element name="DocumentAuthor" ma:index="10" ma:displayName="Document Author" ma:internalName="DocumentAuthor">
      <xsd:simpleType>
        <xsd:restriction base="dms:Text"/>
      </xsd:simpleType>
    </xsd:element>
    <xsd:element name="DocumentStatus" ma:index="11" ma:displayName="Document Status" ma:default="Draft" ma:format="Dropdown" ma:internalName="DocumentStatus">
      <xsd:simpleType>
        <xsd:restriction base="dms:Choice">
          <xsd:enumeration value="Draft"/>
          <xsd:enumeration value="Final"/>
        </xsd:restriction>
      </xsd:simpleType>
    </xsd:element>
    <xsd:element name="DocumentDate" ma:index="12" ma:displayName="Document Date" ma:default="[today]" ma:format="DateOnly" ma:internalName="DocumentDate">
      <xsd:simpleType>
        <xsd:restriction base="dms:DateTime"/>
      </xsd:simpleType>
    </xsd:element>
    <xsd:element name="DocumentPublisher" ma:index="13" ma:displayName="Document Publisher" ma:default="LFB" ma:internalName="DocumentPublisher">
      <xsd:simpleType>
        <xsd:restriction base="dms:Text"/>
      </xsd:simpleType>
    </xsd:element>
    <xsd:element name="ProtectiveMarking" ma:index="14" ma:displayName="Protective Marking" ma:default="Not protectively marked" ma:internalName="ProtectiveMarking">
      <xsd:simpleType>
        <xsd:restriction base="dms:Choice">
          <xsd:enumeration value="Not protectively marked"/>
          <xsd:enumeration value="Protect"/>
          <xsd:enumeration value="Restrict"/>
          <xsd:enumeration value="Confidential"/>
          <xsd:enumeration value="Secret"/>
          <xsd:enumeration value="Top secret"/>
        </xsd:restriction>
      </xsd:simpleType>
    </xsd:element>
    <xsd:element name="DocumentClassification" ma:index="15" nillable="true" ma:displayName="Document Classification" ma:internalName="DocumentClassification">
      <xsd:simpleType>
        <xsd:restriction base="dms:Text"/>
      </xsd:simpleType>
    </xsd:element>
    <xsd:element name="eGMSSubject" ma:index="16" nillable="true" ma:displayName="e-GMS Subject" ma:hidden="true" ma:internalName="eGMSSubject">
      <xsd:simpleType>
        <xsd:restriction base="dms:Text"/>
      </xsd:simpleType>
    </xsd:element>
    <xsd:element name="DPA" ma:index="17" nillable="true" ma:displayName="DPA" ma:default="No" ma:hidden="true" ma:internalName="DPA">
      <xsd:simpleType>
        <xsd:restriction base="dms:Choice">
          <xsd:enumeration value="Yes"/>
          <xsd:enumeration value="No"/>
        </xsd:restriction>
      </xsd:simpleType>
    </xsd:element>
  </xsd:schema>
  <xsd:schema xmlns:xsd="http://www.w3.org/2001/XMLSchema" xmlns:dms="http://schemas.microsoft.com/office/2006/documentManagement/types" targetNamespace="1e0254c2-5d8c-42b1-bc20-e58a7eec7234" elementFormDefault="qualified">
    <xsd:import namespace="http://schemas.microsoft.com/office/2006/documentManagement/types"/>
    <xsd:element name="_dlc_Exempt" ma:index="18" nillable="true" ma:displayName="Exempt from Policy" ma:description="" ma:hidden="true" ma:internalName="_dlc_Exempt" ma:readOnly="true">
      <xsd:simpleType>
        <xsd:restriction base="dms:Unknown"/>
      </xsd:simpleType>
    </xsd:element>
    <xsd:element name="_dlc_ExpireDateSaved" ma:index="19" nillable="true" ma:displayName="Original Expiration Date" ma:description="" ma:hidden="true" ma:internalName="_dlc_ExpireDateSaved" ma:readOnly="true">
      <xsd:simpleType>
        <xsd:restriction base="dms:DateTime"/>
      </xsd:simpleType>
    </xsd:element>
    <xsd:element name="_dlc_ExpireDate" ma:index="20" nillable="true" ma:displayName="Expiration Date" ma:description="" ma:hidden="true" ma:internalName="_dlc_ExpireDat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6.xml><?xml version="1.0" encoding="utf-8"?>
<?mso-contentType ?>
<spe:Receivers xmlns:spe="http://schemas.microsoft.com/sharepoint/events">
  <Receiver>
    <Name>Policy Auditing</Name>
    <Type>10001</Type>
    <SequenceNumber>1100</SequenceNumber>
    <Assembly>Microsoft.Office.Policy, Version=12.0.0.0, Culture=neutral, PublicKeyToken=71e9bce111e9429c</Assembly>
    <Class>Microsoft.Office.RecordsManagement.Internal.AuditHandler</Class>
    <Data/>
    <Filter/>
  </Receiver>
  <Receiver>
    <Name>Policy Auditing</Name>
    <Type>10002</Type>
    <SequenceNumber>1101</SequenceNumber>
    <Assembly>Microsoft.Office.Policy, Version=12.0.0.0, Culture=neutral, PublicKeyToken=71e9bce111e9429c</Assembly>
    <Class>Microsoft.Office.RecordsManagement.Internal.AuditHandler</Class>
    <Data/>
    <Filter/>
  </Receiver>
  <Receiver>
    <Name>Policy Auditing</Name>
    <Type>10004</Type>
    <SequenceNumber>1102</SequenceNumber>
    <Assembly>Microsoft.Office.Policy, Version=12.0.0.0, Culture=neutral, PublicKeyToken=71e9bce111e9429c</Assembly>
    <Class>Microsoft.Office.RecordsManagement.Internal.AuditHandler</Class>
    <Data/>
    <Filter/>
  </Receiver>
  <Receiver>
    <Name>Policy Auditing</Name>
    <Type>10006</Type>
    <SequenceNumber>1103</SequenceNumber>
    <Assembly>Microsoft.Office.Policy, Version=12.0.0.0, Culture=neutral, PublicKeyToken=71e9bce111e9429c</Assembly>
    <Class>Microsoft.Office.RecordsManagement.Internal.AuditHandler</Class>
    <Data/>
    <Filter/>
  </Receiver>
  <Receiver>
    <Name>Microsoft.Office.RecordsManagement.PolicyFeatures.ExpirationEventReceiver</Name>
    <Type>10001</Type>
    <SequenceNumber>101</SequenceNumber>
    <Assembly>Microsoft.Office.Policy, Version=12.0.0.0, Culture=neutral, PublicKeyToken=71e9bce111e9429c</Assembly>
    <Class>Microsoft.Office.RecordsManagement.Internal.UpdateExpireDate</Class>
    <Data/>
    <Filter/>
  </Receiver>
  <Receiver>
    <Name>Microsoft.Office.RecordsManagement.PolicyFeatures.ExpirationEventReceiver</Name>
    <Type>10002</Type>
    <SequenceNumber>102</SequenceNumber>
    <Assembly>Microsoft.Office.Policy, Version=12.0.0.0, Culture=neutral, PublicKeyToken=71e9bce111e9429c</Assembly>
    <Class>Microsoft.Office.RecordsManagement.Internal.UpdateExpireDate</Class>
    <Data/>
    <Filter/>
  </Receiver>
  <Receiver>
    <Name>Microsoft.Office.RecordsManagement.PolicyFeatures.ExpirationEventReceiver</Name>
    <Type>10004</Type>
    <SequenceNumber>103</SequenceNumber>
    <Assembly>Microsoft.Office.Policy, Version=12.0.0.0, Culture=neutral, PublicKeyToken=71e9bce111e9429c</Assembly>
    <Class>Microsoft.Office.RecordsManagement.Internal.UpdateExpireDate</Class>
    <Data/>
    <Filter/>
  </Receiver>
  <Receiver>
    <Name>Microsoft.Office.RecordsManagement.PolicyFeatures.ExpirationEventReceiver</Name>
    <Type>10006</Type>
    <SequenceNumber>104</SequenceNumber>
    <Assembly>Microsoft.Office.Policy, Version=12.0.0.0,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4EE36950-757B-4D10-9ED9-C164C4B76FBA}">
  <ds:schemaRefs>
    <ds:schemaRef ds:uri="office.server.policy"/>
  </ds:schemaRefs>
</ds:datastoreItem>
</file>

<file path=customXml/itemProps2.xml><?xml version="1.0" encoding="utf-8"?>
<ds:datastoreItem xmlns:ds="http://schemas.openxmlformats.org/officeDocument/2006/customXml" ds:itemID="{260AC1E2-C24A-45A5-8957-73A1F7A367B2}">
  <ds:schemaRefs>
    <ds:schemaRef ds:uri="http://schemas.microsoft.com/office/2006/metadata/properties"/>
    <ds:schemaRef ds:uri="dd631fd0-5ce8-4365-a4ba-519a5c27cef8"/>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1e0254c2-5d8c-42b1-bc20-e58a7eec7234"/>
    <ds:schemaRef ds:uri="http://purl.org/dc/terms/"/>
  </ds:schemaRefs>
</ds:datastoreItem>
</file>

<file path=customXml/itemProps3.xml><?xml version="1.0" encoding="utf-8"?>
<ds:datastoreItem xmlns:ds="http://schemas.openxmlformats.org/officeDocument/2006/customXml" ds:itemID="{DA789DD7-3804-406B-A839-B50FB3032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31fd0-5ce8-4365-a4ba-519a5c27cef8"/>
    <ds:schemaRef ds:uri="1e0254c2-5d8c-42b1-bc20-e58a7eec723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4E146D02-7D1D-4E08-B9D8-EB3C067DBDF9}">
  <ds:schemaRefs>
    <ds:schemaRef ds:uri="http://schemas.microsoft.com/sharepoint/v3/contenttype/forms"/>
  </ds:schemaRefs>
</ds:datastoreItem>
</file>

<file path=customXml/itemProps5.xml><?xml version="1.0" encoding="utf-8"?>
<ds:datastoreItem xmlns:ds="http://schemas.openxmlformats.org/officeDocument/2006/customXml" ds:itemID="{C8F9D378-E4A8-4FA7-A004-B29CF7709B23}">
  <ds:schemaRefs>
    <ds:schemaRef ds:uri="http://schemas.microsoft.com/office/2006/metadata/longProperties"/>
  </ds:schemaRefs>
</ds:datastoreItem>
</file>

<file path=customXml/itemProps6.xml><?xml version="1.0" encoding="utf-8"?>
<ds:datastoreItem xmlns:ds="http://schemas.openxmlformats.org/officeDocument/2006/customXml" ds:itemID="{B157756B-02E6-4869-8669-78B553E8E75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2009-10 outturn</vt:lpstr>
      <vt:lpstr>Reserves 10-11 Q1</vt:lpstr>
      <vt:lpstr>2010-11  Q1</vt:lpstr>
      <vt:lpstr>2010-11 approved budget</vt:lpstr>
      <vt:lpstr>2011-12 approved budget</vt:lpstr>
      <vt:lpstr>MTFS 2011-12</vt:lpstr>
      <vt:lpstr>Detailed MTFS 2011-12</vt:lpstr>
      <vt:lpstr>2010-11 growth</vt:lpstr>
      <vt:lpstr>Gross Rev and Cap</vt:lpstr>
      <vt:lpstr>Revenuesummary1-4</vt:lpstr>
      <vt:lpstr>Revenuedetail5</vt:lpstr>
      <vt:lpstr>Reservescapfin7-8</vt:lpstr>
      <vt:lpstr>OPDC Capital9a</vt:lpstr>
      <vt:lpstr>OPDC CapitalDetail9b</vt:lpstr>
      <vt:lpstr>Borrowinglimits10</vt:lpstr>
      <vt:lpstr>'Revenuesummary1-4'!OLE_LINK11</vt:lpstr>
      <vt:lpstr>Borrowinglimits10!Print_Area</vt:lpstr>
      <vt:lpstr>'Gross Rev and Cap'!Print_Area</vt:lpstr>
      <vt:lpstr>'OPDC Capital9a'!Print_Area</vt:lpstr>
      <vt:lpstr>'OPDC CapitalDetail9b'!Print_Area</vt:lpstr>
      <vt:lpstr>'Reservescapfin7-8'!Print_Area</vt:lpstr>
      <vt:lpstr>Revenuedetail5!Print_Area</vt:lpstr>
      <vt:lpstr>'Revenuesummary1-4'!Print_Area</vt:lpstr>
    </vt:vector>
  </TitlesOfParts>
  <Company>Greater London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hdabasia</dc:creator>
  <cp:lastModifiedBy>Alexandra Dobson</cp:lastModifiedBy>
  <cp:lastPrinted>2016-10-28T11:19:24Z</cp:lastPrinted>
  <dcterms:created xsi:type="dcterms:W3CDTF">2010-08-03T14:22:54Z</dcterms:created>
  <dcterms:modified xsi:type="dcterms:W3CDTF">2016-12-12T17:33:48Z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Financial</vt:lpwstr>
  </property>
  <property fmtid="{D5CDD505-2E9C-101B-9397-08002B2CF9AE}" pid="3" name="_dlc_ExpireDate">
    <vt:lpwstr>2012-07-25T14:36:40Z</vt:lpwstr>
  </property>
</Properties>
</file>