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5. Programmes\7. Apprenticeships\Apprenticeships for Londoners\Prospectus\Documents for launch\"/>
    </mc:Choice>
  </mc:AlternateContent>
  <bookViews>
    <workbookView xWindow="-120" yWindow="-120" windowWidth="38640" windowHeight="21240" tabRatio="760"/>
  </bookViews>
  <sheets>
    <sheet name="Project plan " sheetId="11" r:id="rId1"/>
  </sheets>
  <externalReferences>
    <externalReference r:id="rId2"/>
  </externalReferences>
  <definedNames>
    <definedName name="BAME__Apprenticeship_starts">[1]Variables!$C$10</definedName>
    <definedName name="Disabled_Apprenticeship_starts">[1]Variables!$C$12</definedName>
    <definedName name="Female_Apprenticeship_starts">[1]Variables!$C$11</definedName>
    <definedName name="Number_of_desired_starts">[1]Variables!$C$8</definedName>
    <definedName name="Payment_per_start">[1]Variables!$B$2</definedName>
    <definedName name="Payment_per_sustained">[1]Variables!$B$3</definedName>
    <definedName name="Percentage_sustained_for_52_weeks">[1]Variables!$C$9</definedName>
    <definedName name="_xlnm.Print_Area" localSheetId="0">'Project plan '!$A$1:$AV$33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1" l="1"/>
  <c r="G20" i="11" s="1"/>
  <c r="E21" i="11" l="1"/>
  <c r="T22" i="11" s="1"/>
  <c r="I20" i="11"/>
  <c r="F24" i="11"/>
  <c r="F22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AG22" i="11"/>
  <c r="AF22" i="11"/>
  <c r="AE22" i="11"/>
  <c r="AD22" i="11"/>
  <c r="AC22" i="11"/>
  <c r="AB22" i="11"/>
  <c r="AA22" i="11"/>
  <c r="Z22" i="11"/>
  <c r="Y22" i="11"/>
  <c r="X22" i="11"/>
  <c r="V22" i="11"/>
  <c r="Q22" i="11" l="1"/>
  <c r="L22" i="11"/>
  <c r="P22" i="11"/>
  <c r="R22" i="11"/>
  <c r="S22" i="11"/>
  <c r="J22" i="11"/>
  <c r="U22" i="11"/>
  <c r="K22" i="11"/>
  <c r="O22" i="11"/>
  <c r="M22" i="11"/>
  <c r="N22" i="11"/>
  <c r="G22" i="11"/>
  <c r="AS31" i="11"/>
  <c r="V24" i="11"/>
  <c r="AM31" i="11" l="1"/>
  <c r="AJ31" i="11"/>
  <c r="H24" i="11"/>
  <c r="AP31" i="11"/>
  <c r="AA31" i="11"/>
  <c r="AG31" i="11"/>
  <c r="AD31" i="11"/>
  <c r="X31" i="11"/>
  <c r="G24" i="11" l="1"/>
  <c r="AS32" i="11" l="1"/>
  <c r="H26" i="11"/>
  <c r="H27" i="11"/>
  <c r="H25" i="11"/>
  <c r="H17" i="11"/>
  <c r="H18" i="11"/>
  <c r="H16" i="11"/>
  <c r="H7" i="11"/>
  <c r="H8" i="11"/>
  <c r="H9" i="11"/>
  <c r="H10" i="11"/>
  <c r="H11" i="11"/>
  <c r="H12" i="11"/>
  <c r="H13" i="11"/>
  <c r="H14" i="11"/>
  <c r="AP32" i="11" l="1"/>
  <c r="AM32" i="11"/>
  <c r="AJ32" i="11"/>
  <c r="AG32" i="11" l="1"/>
  <c r="AA32" i="11" l="1"/>
  <c r="AD32" i="11"/>
  <c r="X32" i="11"/>
  <c r="W22" i="11" l="1"/>
  <c r="G30" i="11"/>
  <c r="U31" i="11" l="1"/>
  <c r="U32" i="11" s="1"/>
  <c r="R31" i="11"/>
  <c r="R32" i="11" s="1"/>
  <c r="O31" i="11"/>
  <c r="O32" i="11" s="1"/>
  <c r="H22" i="11"/>
  <c r="H31" i="11" s="1"/>
  <c r="H32" i="11" s="1"/>
  <c r="L31" i="11"/>
  <c r="L32" i="11" s="1"/>
  <c r="I31" i="11"/>
  <c r="I32" i="11" s="1"/>
</calcChain>
</file>

<file path=xl/comments1.xml><?xml version="1.0" encoding="utf-8"?>
<comments xmlns="http://schemas.openxmlformats.org/spreadsheetml/2006/main">
  <authors>
    <author>Farshad Dastghaib-Jackson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A clear methodology for collecting and retaining required evidence of contracted starts and retention at sector and geographical location</t>
        </r>
      </text>
    </comment>
    <comment ref="H20" authorId="0" shapeId="0">
      <text>
        <r>
          <rPr>
            <sz val="9"/>
            <color indexed="81"/>
            <rFont val="Tahoma"/>
            <family val="2"/>
          </rPr>
          <t xml:space="preserve">Enter your actual start-up costs in this cell. In the illustration, this is based on 10% as start up costs, which reduces the fee payable per start in year one until recouped.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Enter your starts per month in these cells, ensuring that your last starts are in Jan 2022</t>
        </r>
      </text>
    </comment>
  </commentList>
</comments>
</file>

<file path=xl/sharedStrings.xml><?xml version="1.0" encoding="utf-8"?>
<sst xmlns="http://schemas.openxmlformats.org/spreadsheetml/2006/main" count="121" uniqueCount="63">
  <si>
    <t>Milestones</t>
  </si>
  <si>
    <t>Q1</t>
  </si>
  <si>
    <t>Q2</t>
  </si>
  <si>
    <t>Q3</t>
  </si>
  <si>
    <t>Q4</t>
  </si>
  <si>
    <t>Description of activities</t>
  </si>
  <si>
    <t>Evidence</t>
  </si>
  <si>
    <t>Organisation name:</t>
  </si>
  <si>
    <t>Funding Summary</t>
  </si>
  <si>
    <t>A</t>
  </si>
  <si>
    <t>M</t>
  </si>
  <si>
    <t>J</t>
  </si>
  <si>
    <t>S</t>
  </si>
  <si>
    <t>O</t>
  </si>
  <si>
    <t>N</t>
  </si>
  <si>
    <t>D</t>
  </si>
  <si>
    <t>F</t>
  </si>
  <si>
    <t>x</t>
  </si>
  <si>
    <t>2020/21</t>
  </si>
  <si>
    <t>2021/22</t>
  </si>
  <si>
    <t>2022/23</t>
  </si>
  <si>
    <t>Project name:</t>
  </si>
  <si>
    <t>Activities in support of levy-paying businesses</t>
  </si>
  <si>
    <t>Activities in support of non-levy paying businesses</t>
  </si>
  <si>
    <t>Activities in support of levy transfers</t>
  </si>
  <si>
    <t>Outputs</t>
  </si>
  <si>
    <t>Outcomes</t>
  </si>
  <si>
    <t>Diversity targets</t>
  </si>
  <si>
    <t>Apprenticeship starts</t>
  </si>
  <si>
    <t>Support to business</t>
  </si>
  <si>
    <t>Good practice</t>
  </si>
  <si>
    <t>Total actual</t>
  </si>
  <si>
    <t>Funding Profile</t>
  </si>
  <si>
    <t>Variance</t>
  </si>
  <si>
    <t>Expected minimum number of businesses to be engaged</t>
  </si>
  <si>
    <t>Share practice to help inform future Mayoral apprenticeships policy by working with the GLA and partners as required</t>
  </si>
  <si>
    <t>2019/20</t>
  </si>
  <si>
    <t>Unit cost</t>
  </si>
  <si>
    <t>No.</t>
  </si>
  <si>
    <t>Actuals</t>
  </si>
  <si>
    <t>Payment Profile</t>
  </si>
  <si>
    <t>Businesses accessing funding to support apprenticeships, including both levy, and non-levy paying businesses.</t>
  </si>
  <si>
    <t>Increased levy contributions spent by engaged levy-paying businesses</t>
  </si>
  <si>
    <t>Baseline number of businesses engaged</t>
  </si>
  <si>
    <t>Baseline activities in support of levy-paying businesses</t>
  </si>
  <si>
    <t>Baseline activities in support of non-levy paying businesses</t>
  </si>
  <si>
    <t>Baseline activities in support of levy transfers</t>
  </si>
  <si>
    <t>Self Evaluation</t>
  </si>
  <si>
    <t>Interim and final evaluative summary</t>
  </si>
  <si>
    <t>Set up costs  - up to 20%</t>
  </si>
  <si>
    <r>
      <t xml:space="preserve">Female starts 
</t>
    </r>
    <r>
      <rPr>
        <b/>
        <sz val="10"/>
        <color rgb="FFFF0000"/>
        <rFont val="Arial"/>
        <family val="2"/>
      </rPr>
      <t>Note for applicants: as a guide female starts should form at least 50% of each relevant outcome.
Applicants should propose appropriate diversity targets which reflect issues and diversity underrepresentation specific to a particular sector evidenced by related research. Final diversity targets will be set by the GLA.</t>
    </r>
  </si>
  <si>
    <r>
      <t xml:space="preserve">BAME starts
</t>
    </r>
    <r>
      <rPr>
        <b/>
        <sz val="10"/>
        <color rgb="FFFF0000"/>
        <rFont val="Arial"/>
        <family val="2"/>
      </rPr>
      <t>Note for applicants: as a guide BAME starts should form at least 42% of each relevant outcome. 
Applicants should propose appropriate diversity targets which reflect issues and diversity underrepresentation specific to a particular sector evidenced by related research. Final diversity targets will be set by the GLA.</t>
    </r>
  </si>
  <si>
    <r>
      <t xml:space="preserve">Disabled starts
</t>
    </r>
    <r>
      <rPr>
        <b/>
        <sz val="10"/>
        <color rgb="FFFF0000"/>
        <rFont val="Arial"/>
        <family val="2"/>
      </rPr>
      <t>Note for applicants: as a guide Disabled starts should form at least 10% of each relevant outcome.</t>
    </r>
    <r>
      <rPr>
        <sz val="1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 xml:space="preserve">
Applicants should propose appropriate diversity targets which reflect issues and diversity underrepresentation specific to a particular sector evidenced by related research. Final diversity targets will be set by the GLA.</t>
    </r>
  </si>
  <si>
    <t>Monthly actuals</t>
  </si>
  <si>
    <t>Sustained apprenticeships</t>
  </si>
  <si>
    <r>
      <t xml:space="preserve">No. of Sustained apprenticeships. This payment is to support apprentices sustained in post for at least 52 weeks.
</t>
    </r>
    <r>
      <rPr>
        <b/>
        <sz val="10"/>
        <color rgb="FFFF0000"/>
        <rFont val="Arial"/>
        <family val="2"/>
      </rPr>
      <t>Note for applicants: 75% of  apprenticeships starts (average 11 monthly) proposed above for Year 1 are to be sustained for at least 52 weeks.</t>
    </r>
  </si>
  <si>
    <t>e.g. quarterly monitoring report giving breakdowns</t>
  </si>
  <si>
    <t>Employer email confirming apprenticeship commencement</t>
  </si>
  <si>
    <t>Employer email confirming apprentice is still in post and learning</t>
  </si>
  <si>
    <t>Sustained Apprenticeship (for 52 weeks)</t>
  </si>
  <si>
    <t>Appendix 1: Apprenticeships for Londoners Funding and Milestones Schedule</t>
  </si>
  <si>
    <r>
      <t xml:space="preserve">The GLA will consider an upfront project management fee of up to 20% of project value. </t>
    </r>
    <r>
      <rPr>
        <i/>
        <sz val="12"/>
        <rFont val="Arial"/>
        <family val="2"/>
      </rPr>
      <t>This set up fee will be recouped from apprenticeship starts in the first twelve months.</t>
    </r>
    <r>
      <rPr>
        <sz val="12"/>
        <rFont val="Arial"/>
        <family val="2"/>
      </rPr>
      <t xml:space="preserve"> This means that unit cost for apprenticeship starts in first twelve months only is recalculated automatically. This then rises to £800 once set up costs are recouped in full. 
</t>
    </r>
    <r>
      <rPr>
        <b/>
        <sz val="10"/>
        <color rgb="FFFF0000"/>
        <rFont val="Arial"/>
        <family val="2"/>
      </rPr>
      <t>Note for applicants: The payment profile for Year 1 reflects this upfront payment, thus recouping (example shows 10%, or £39,280 for set up costs). Applicants should justify start-up costs above 10% in relation to innovation.</t>
    </r>
  </si>
  <si>
    <r>
      <t xml:space="preserve">Apprenticeships starts from recruitment, internal workforce or apprenticeship transfer less setup costs (first twelve months).
</t>
    </r>
    <r>
      <rPr>
        <b/>
        <sz val="10"/>
        <color rgb="FFFF0000"/>
        <rFont val="Arial"/>
        <family val="2"/>
      </rPr>
      <t>Note for applicants: apprenticeships start should be a minimum of 357 in total (average 15 per month; payment reduced for twelve months to recoup start-up fees).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</si>
</sst>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0" tint="-0.1499984740745262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14999847407452621"/>
      <name val="Arial"/>
      <family val="2"/>
    </font>
    <font>
      <i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mediumGray"/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textRotation="90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textRotation="90" wrapText="1"/>
    </xf>
    <xf numFmtId="164" fontId="4" fillId="5" borderId="4" xfId="1" applyNumberFormat="1" applyFont="1" applyFill="1" applyBorder="1" applyAlignment="1">
      <alignment horizontal="center" vertical="center" textRotation="90" wrapText="1"/>
    </xf>
    <xf numFmtId="164" fontId="4" fillId="5" borderId="5" xfId="1" applyNumberFormat="1" applyFont="1" applyFill="1" applyBorder="1" applyAlignment="1">
      <alignment horizontal="center" vertical="center" textRotation="90" wrapText="1"/>
    </xf>
    <xf numFmtId="164" fontId="4" fillId="5" borderId="2" xfId="1" applyNumberFormat="1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textRotation="90" wrapText="1"/>
    </xf>
    <xf numFmtId="0" fontId="4" fillId="8" borderId="5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164" fontId="4" fillId="8" borderId="4" xfId="1" applyNumberFormat="1" applyFont="1" applyFill="1" applyBorder="1" applyAlignment="1">
      <alignment horizontal="center" vertical="center" textRotation="90" wrapText="1"/>
    </xf>
    <xf numFmtId="164" fontId="4" fillId="8" borderId="5" xfId="1" applyNumberFormat="1" applyFont="1" applyFill="1" applyBorder="1" applyAlignment="1">
      <alignment horizontal="center" vertical="center" textRotation="90" wrapText="1"/>
    </xf>
    <xf numFmtId="164" fontId="4" fillId="8" borderId="6" xfId="1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left" vertical="center" wrapText="1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0" fontId="4" fillId="8" borderId="0" xfId="0" applyFont="1" applyFill="1" applyAlignment="1">
      <alignment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0" xfId="0" applyFont="1" applyFill="1"/>
    <xf numFmtId="0" fontId="3" fillId="8" borderId="0" xfId="0" applyFont="1" applyFill="1" applyBorder="1" applyAlignment="1">
      <alignment horizontal="center" vertical="center" textRotation="90" wrapText="1"/>
    </xf>
    <xf numFmtId="0" fontId="4" fillId="8" borderId="0" xfId="0" applyFont="1" applyFill="1" applyBorder="1"/>
    <xf numFmtId="0" fontId="4" fillId="8" borderId="0" xfId="0" applyFont="1" applyFill="1" applyBorder="1" applyAlignment="1">
      <alignment horizontal="center" vertical="center" textRotation="90" wrapText="1"/>
    </xf>
    <xf numFmtId="6" fontId="4" fillId="8" borderId="0" xfId="0" applyNumberFormat="1" applyFont="1" applyFill="1" applyBorder="1" applyAlignment="1">
      <alignment horizontal="center"/>
    </xf>
    <xf numFmtId="6" fontId="5" fillId="8" borderId="0" xfId="0" applyNumberFormat="1" applyFont="1" applyFill="1" applyBorder="1" applyAlignment="1">
      <alignment horizontal="center"/>
    </xf>
    <xf numFmtId="6" fontId="5" fillId="8" borderId="0" xfId="0" applyNumberFormat="1" applyFont="1" applyFill="1"/>
    <xf numFmtId="6" fontId="5" fillId="8" borderId="0" xfId="0" applyNumberFormat="1" applyFont="1" applyFill="1" applyBorder="1"/>
    <xf numFmtId="0" fontId="5" fillId="8" borderId="0" xfId="0" applyFont="1" applyFill="1" applyBorder="1"/>
    <xf numFmtId="0" fontId="1" fillId="8" borderId="0" xfId="0" applyFont="1" applyFill="1"/>
    <xf numFmtId="0" fontId="4" fillId="0" borderId="2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6" fontId="4" fillId="0" borderId="29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wrapText="1"/>
    </xf>
    <xf numFmtId="0" fontId="8" fillId="0" borderId="1" xfId="0" applyFont="1" applyBorder="1" applyAlignment="1">
      <alignment horizontal="left" wrapText="1"/>
    </xf>
    <xf numFmtId="165" fontId="4" fillId="9" borderId="22" xfId="0" applyNumberFormat="1" applyFont="1" applyFill="1" applyBorder="1" applyAlignment="1">
      <alignment horizontal="center" vertical="center" wrapText="1"/>
    </xf>
    <xf numFmtId="165" fontId="5" fillId="9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" fillId="6" borderId="2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165" fontId="5" fillId="6" borderId="18" xfId="1" applyNumberFormat="1" applyFont="1" applyFill="1" applyBorder="1" applyAlignment="1">
      <alignment horizontal="center" vertical="center" wrapText="1"/>
    </xf>
    <xf numFmtId="1" fontId="5" fillId="8" borderId="0" xfId="0" applyNumberFormat="1" applyFont="1" applyFill="1" applyAlignment="1">
      <alignment horizontal="center"/>
    </xf>
    <xf numFmtId="1" fontId="5" fillId="8" borderId="0" xfId="0" applyNumberFormat="1" applyFont="1" applyFill="1" applyBorder="1" applyAlignment="1">
      <alignment horizontal="center" vertical="center" wrapText="1"/>
    </xf>
    <xf numFmtId="1" fontId="7" fillId="5" borderId="18" xfId="0" applyNumberFormat="1" applyFont="1" applyFill="1" applyBorder="1" applyAlignment="1">
      <alignment horizontal="center" vertical="center" wrapText="1"/>
    </xf>
    <xf numFmtId="1" fontId="5" fillId="0" borderId="22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5" fillId="6" borderId="18" xfId="1" applyNumberFormat="1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8" borderId="0" xfId="0" applyFont="1" applyFill="1"/>
    <xf numFmtId="166" fontId="4" fillId="0" borderId="1" xfId="0" applyNumberFormat="1" applyFont="1" applyFill="1" applyBorder="1" applyAlignment="1">
      <alignment horizontal="left" vertical="center" wrapText="1"/>
    </xf>
    <xf numFmtId="6" fontId="4" fillId="0" borderId="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left" vertical="center" wrapText="1"/>
    </xf>
    <xf numFmtId="0" fontId="4" fillId="8" borderId="0" xfId="0" applyFont="1" applyFill="1" applyAlignment="1">
      <alignment horizontal="center"/>
    </xf>
    <xf numFmtId="0" fontId="5" fillId="8" borderId="0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textRotation="90" wrapText="1"/>
    </xf>
    <xf numFmtId="0" fontId="3" fillId="0" borderId="16" xfId="0" applyFont="1" applyFill="1" applyBorder="1" applyAlignment="1">
      <alignment horizontal="center" textRotation="90" wrapText="1"/>
    </xf>
    <xf numFmtId="0" fontId="3" fillId="0" borderId="17" xfId="0" applyFont="1" applyFill="1" applyBorder="1" applyAlignment="1">
      <alignment horizontal="center" textRotation="90" wrapText="1"/>
    </xf>
    <xf numFmtId="164" fontId="4" fillId="8" borderId="9" xfId="1" applyNumberFormat="1" applyFont="1" applyFill="1" applyBorder="1" applyAlignment="1">
      <alignment horizontal="center" textRotation="90" wrapText="1"/>
    </xf>
    <xf numFmtId="164" fontId="4" fillId="8" borderId="10" xfId="1" applyNumberFormat="1" applyFont="1" applyFill="1" applyBorder="1" applyAlignment="1">
      <alignment horizontal="center" textRotation="90" wrapText="1"/>
    </xf>
    <xf numFmtId="164" fontId="4" fillId="8" borderId="11" xfId="1" applyNumberFormat="1" applyFont="1" applyFill="1" applyBorder="1" applyAlignment="1">
      <alignment horizontal="center" textRotation="90" wrapText="1"/>
    </xf>
    <xf numFmtId="164" fontId="4" fillId="8" borderId="7" xfId="1" applyNumberFormat="1" applyFont="1" applyFill="1" applyBorder="1" applyAlignment="1">
      <alignment horizontal="center" textRotation="90" wrapText="1"/>
    </xf>
    <xf numFmtId="164" fontId="4" fillId="8" borderId="5" xfId="1" applyNumberFormat="1" applyFont="1" applyFill="1" applyBorder="1" applyAlignment="1">
      <alignment horizontal="center" textRotation="90" wrapText="1"/>
    </xf>
    <xf numFmtId="164" fontId="4" fillId="8" borderId="6" xfId="1" applyNumberFormat="1" applyFont="1" applyFill="1" applyBorder="1" applyAlignment="1">
      <alignment horizontal="center" textRotation="90" wrapText="1"/>
    </xf>
    <xf numFmtId="164" fontId="4" fillId="8" borderId="36" xfId="1" applyNumberFormat="1" applyFont="1" applyFill="1" applyBorder="1" applyAlignment="1">
      <alignment horizontal="center" textRotation="90" wrapText="1"/>
    </xf>
    <xf numFmtId="164" fontId="4" fillId="8" borderId="31" xfId="1" applyNumberFormat="1" applyFont="1" applyFill="1" applyBorder="1" applyAlignment="1">
      <alignment horizontal="center" textRotation="90" wrapText="1"/>
    </xf>
    <xf numFmtId="164" fontId="4" fillId="8" borderId="32" xfId="1" applyNumberFormat="1" applyFont="1" applyFill="1" applyBorder="1" applyAlignment="1">
      <alignment horizontal="center" textRotation="90" wrapText="1"/>
    </xf>
    <xf numFmtId="165" fontId="4" fillId="8" borderId="4" xfId="0" applyNumberFormat="1" applyFont="1" applyFill="1" applyBorder="1" applyAlignment="1">
      <alignment horizontal="center" vertical="center" textRotation="90" wrapText="1"/>
    </xf>
    <xf numFmtId="3" fontId="4" fillId="5" borderId="7" xfId="0" applyNumberFormat="1" applyFont="1" applyFill="1" applyBorder="1" applyAlignment="1">
      <alignment horizontal="center" vertical="center" textRotation="90" wrapText="1"/>
    </xf>
    <xf numFmtId="3" fontId="4" fillId="5" borderId="5" xfId="0" applyNumberFormat="1" applyFont="1" applyFill="1" applyBorder="1" applyAlignment="1">
      <alignment horizontal="center" vertical="center" textRotation="90" wrapText="1"/>
    </xf>
    <xf numFmtId="3" fontId="4" fillId="5" borderId="2" xfId="0" applyNumberFormat="1" applyFont="1" applyFill="1" applyBorder="1" applyAlignment="1">
      <alignment horizontal="center" vertical="center" textRotation="90" wrapText="1"/>
    </xf>
    <xf numFmtId="3" fontId="4" fillId="8" borderId="4" xfId="0" applyNumberFormat="1" applyFont="1" applyFill="1" applyBorder="1" applyAlignment="1">
      <alignment horizontal="center" vertical="center" textRotation="90" wrapText="1"/>
    </xf>
    <xf numFmtId="3" fontId="4" fillId="8" borderId="5" xfId="0" applyNumberFormat="1" applyFont="1" applyFill="1" applyBorder="1" applyAlignment="1">
      <alignment horizontal="center" vertical="center" textRotation="90" wrapText="1"/>
    </xf>
    <xf numFmtId="3" fontId="4" fillId="8" borderId="2" xfId="0" applyNumberFormat="1" applyFont="1" applyFill="1" applyBorder="1" applyAlignment="1">
      <alignment horizontal="center" vertical="center" textRotation="90" wrapText="1"/>
    </xf>
    <xf numFmtId="3" fontId="4" fillId="5" borderId="4" xfId="1" applyNumberFormat="1" applyFont="1" applyFill="1" applyBorder="1" applyAlignment="1">
      <alignment horizontal="center" vertical="center" textRotation="90" wrapText="1"/>
    </xf>
    <xf numFmtId="3" fontId="4" fillId="5" borderId="5" xfId="1" applyNumberFormat="1" applyFont="1" applyFill="1" applyBorder="1" applyAlignment="1">
      <alignment horizontal="center" vertical="center" textRotation="90" wrapText="1"/>
    </xf>
    <xf numFmtId="3" fontId="4" fillId="5" borderId="2" xfId="1" applyNumberFormat="1" applyFont="1" applyFill="1" applyBorder="1" applyAlignment="1">
      <alignment horizontal="center" vertical="center" textRotation="90" wrapText="1"/>
    </xf>
    <xf numFmtId="3" fontId="4" fillId="8" borderId="4" xfId="1" applyNumberFormat="1" applyFont="1" applyFill="1" applyBorder="1" applyAlignment="1">
      <alignment horizontal="center" vertical="center" textRotation="90" wrapText="1"/>
    </xf>
    <xf numFmtId="3" fontId="4" fillId="8" borderId="5" xfId="1" applyNumberFormat="1" applyFont="1" applyFill="1" applyBorder="1" applyAlignment="1">
      <alignment horizontal="center" vertical="center" textRotation="90" wrapText="1"/>
    </xf>
    <xf numFmtId="3" fontId="4" fillId="8" borderId="6" xfId="1" applyNumberFormat="1" applyFont="1" applyFill="1" applyBorder="1" applyAlignment="1">
      <alignment horizontal="center" vertical="center" textRotation="90" wrapText="1"/>
    </xf>
    <xf numFmtId="3" fontId="4" fillId="8" borderId="7" xfId="1" applyNumberFormat="1" applyFont="1" applyFill="1" applyBorder="1" applyAlignment="1">
      <alignment horizontal="center" textRotation="90" wrapText="1"/>
    </xf>
    <xf numFmtId="3" fontId="4" fillId="8" borderId="5" xfId="1" applyNumberFormat="1" applyFont="1" applyFill="1" applyBorder="1" applyAlignment="1">
      <alignment horizontal="center" textRotation="90" wrapText="1"/>
    </xf>
    <xf numFmtId="3" fontId="4" fillId="8" borderId="6" xfId="1" applyNumberFormat="1" applyFont="1" applyFill="1" applyBorder="1" applyAlignment="1">
      <alignment horizontal="center" textRotation="90" wrapText="1"/>
    </xf>
    <xf numFmtId="165" fontId="4" fillId="5" borderId="7" xfId="0" applyNumberFormat="1" applyFont="1" applyFill="1" applyBorder="1" applyAlignment="1">
      <alignment horizontal="center" vertical="center" textRotation="90" wrapText="1"/>
    </xf>
    <xf numFmtId="165" fontId="4" fillId="5" borderId="5" xfId="0" applyNumberFormat="1" applyFont="1" applyFill="1" applyBorder="1" applyAlignment="1">
      <alignment horizontal="center" vertical="center" textRotation="90" wrapText="1"/>
    </xf>
    <xf numFmtId="165" fontId="4" fillId="5" borderId="2" xfId="0" applyNumberFormat="1" applyFont="1" applyFill="1" applyBorder="1" applyAlignment="1">
      <alignment horizontal="center" vertical="center" textRotation="90" wrapText="1"/>
    </xf>
    <xf numFmtId="165" fontId="4" fillId="8" borderId="5" xfId="0" applyNumberFormat="1" applyFont="1" applyFill="1" applyBorder="1" applyAlignment="1">
      <alignment horizontal="center" vertical="center" textRotation="90" wrapText="1"/>
    </xf>
    <xf numFmtId="165" fontId="4" fillId="8" borderId="2" xfId="0" applyNumberFormat="1" applyFont="1" applyFill="1" applyBorder="1" applyAlignment="1">
      <alignment horizontal="center" vertical="center" textRotation="90" wrapText="1"/>
    </xf>
    <xf numFmtId="165" fontId="4" fillId="5" borderId="4" xfId="1" applyNumberFormat="1" applyFont="1" applyFill="1" applyBorder="1" applyAlignment="1">
      <alignment horizontal="center" vertical="center" textRotation="90" wrapText="1"/>
    </xf>
    <xf numFmtId="165" fontId="4" fillId="5" borderId="5" xfId="1" applyNumberFormat="1" applyFont="1" applyFill="1" applyBorder="1" applyAlignment="1">
      <alignment horizontal="center" vertical="center" textRotation="90" wrapText="1"/>
    </xf>
    <xf numFmtId="165" fontId="4" fillId="5" borderId="2" xfId="1" applyNumberFormat="1" applyFont="1" applyFill="1" applyBorder="1" applyAlignment="1">
      <alignment horizontal="center" vertical="center" textRotation="90" wrapText="1"/>
    </xf>
    <xf numFmtId="165" fontId="4" fillId="8" borderId="4" xfId="1" applyNumberFormat="1" applyFont="1" applyFill="1" applyBorder="1" applyAlignment="1">
      <alignment horizontal="center" vertical="center" textRotation="90" wrapText="1"/>
    </xf>
    <xf numFmtId="165" fontId="4" fillId="8" borderId="5" xfId="1" applyNumberFormat="1" applyFont="1" applyFill="1" applyBorder="1" applyAlignment="1">
      <alignment horizontal="center" vertical="center" textRotation="90" wrapText="1"/>
    </xf>
    <xf numFmtId="165" fontId="4" fillId="8" borderId="6" xfId="1" applyNumberFormat="1" applyFont="1" applyFill="1" applyBorder="1" applyAlignment="1">
      <alignment horizontal="center" vertical="center" textRotation="90" wrapText="1"/>
    </xf>
    <xf numFmtId="165" fontId="4" fillId="8" borderId="7" xfId="0" applyNumberFormat="1" applyFont="1" applyFill="1" applyBorder="1" applyAlignment="1">
      <alignment horizontal="center" vertical="center" textRotation="90" wrapText="1"/>
    </xf>
    <xf numFmtId="165" fontId="4" fillId="8" borderId="6" xfId="0" applyNumberFormat="1" applyFont="1" applyFill="1" applyBorder="1" applyAlignment="1">
      <alignment horizontal="center" vertical="center" textRotation="90" wrapText="1"/>
    </xf>
    <xf numFmtId="165" fontId="4" fillId="8" borderId="7" xfId="1" applyNumberFormat="1" applyFont="1" applyFill="1" applyBorder="1" applyAlignment="1">
      <alignment horizontal="center" textRotation="90" wrapText="1"/>
    </xf>
    <xf numFmtId="165" fontId="4" fillId="8" borderId="5" xfId="1" applyNumberFormat="1" applyFont="1" applyFill="1" applyBorder="1" applyAlignment="1">
      <alignment horizontal="center" textRotation="90" wrapText="1"/>
    </xf>
    <xf numFmtId="165" fontId="4" fillId="8" borderId="6" xfId="1" applyNumberFormat="1" applyFont="1" applyFill="1" applyBorder="1" applyAlignment="1">
      <alignment horizontal="center" textRotation="90" wrapText="1"/>
    </xf>
    <xf numFmtId="165" fontId="5" fillId="6" borderId="34" xfId="1" applyNumberFormat="1" applyFont="1" applyFill="1" applyBorder="1" applyAlignment="1">
      <alignment horizontal="center" vertical="center" wrapText="1"/>
    </xf>
    <xf numFmtId="6" fontId="6" fillId="3" borderId="0" xfId="0" applyNumberFormat="1" applyFont="1" applyFill="1" applyBorder="1" applyAlignment="1">
      <alignment horizontal="left" vertical="center"/>
    </xf>
    <xf numFmtId="6" fontId="6" fillId="3" borderId="38" xfId="0" applyNumberFormat="1" applyFont="1" applyFill="1" applyBorder="1" applyAlignment="1">
      <alignment horizontal="left" vertical="center"/>
    </xf>
    <xf numFmtId="6" fontId="6" fillId="3" borderId="35" xfId="0" applyNumberFormat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wrapText="1"/>
    </xf>
    <xf numFmtId="1" fontId="4" fillId="8" borderId="5" xfId="0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4" fillId="8" borderId="7" xfId="1" applyNumberFormat="1" applyFont="1" applyFill="1" applyBorder="1" applyAlignment="1">
      <alignment horizontal="center" wrapText="1"/>
    </xf>
    <xf numFmtId="1" fontId="4" fillId="8" borderId="5" xfId="1" applyNumberFormat="1" applyFont="1" applyFill="1" applyBorder="1" applyAlignment="1">
      <alignment horizontal="center" wrapText="1"/>
    </xf>
    <xf numFmtId="1" fontId="4" fillId="8" borderId="6" xfId="1" applyNumberFormat="1" applyFont="1" applyFill="1" applyBorder="1" applyAlignment="1">
      <alignment horizontal="center" wrapText="1"/>
    </xf>
    <xf numFmtId="1" fontId="4" fillId="5" borderId="7" xfId="0" applyNumberFormat="1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horizontal="center" vertical="center" wrapText="1"/>
    </xf>
    <xf numFmtId="1" fontId="4" fillId="8" borderId="2" xfId="0" applyNumberFormat="1" applyFont="1" applyFill="1" applyBorder="1" applyAlignment="1">
      <alignment horizontal="center"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" fontId="4" fillId="5" borderId="5" xfId="1" applyNumberFormat="1" applyFont="1" applyFill="1" applyBorder="1" applyAlignment="1">
      <alignment horizontal="center" vertical="center" wrapText="1"/>
    </xf>
    <xf numFmtId="1" fontId="4" fillId="5" borderId="2" xfId="1" applyNumberFormat="1" applyFont="1" applyFill="1" applyBorder="1" applyAlignment="1">
      <alignment horizontal="center" vertical="center" wrapText="1"/>
    </xf>
    <xf numFmtId="1" fontId="4" fillId="8" borderId="4" xfId="1" applyNumberFormat="1" applyFont="1" applyFill="1" applyBorder="1" applyAlignment="1">
      <alignment horizontal="center" vertical="center" wrapText="1"/>
    </xf>
    <xf numFmtId="1" fontId="4" fillId="8" borderId="5" xfId="1" applyNumberFormat="1" applyFont="1" applyFill="1" applyBorder="1" applyAlignment="1">
      <alignment horizontal="center" vertical="center" wrapText="1"/>
    </xf>
    <xf numFmtId="1" fontId="4" fillId="8" borderId="6" xfId="1" applyNumberFormat="1" applyFont="1" applyFill="1" applyBorder="1" applyAlignment="1">
      <alignment horizontal="center" vertical="center" wrapText="1"/>
    </xf>
    <xf numFmtId="1" fontId="5" fillId="8" borderId="1" xfId="1" applyNumberFormat="1" applyFont="1" applyFill="1" applyBorder="1" applyAlignment="1">
      <alignment horizontal="center" vertical="center" wrapText="1"/>
    </xf>
    <xf numFmtId="1" fontId="4" fillId="8" borderId="4" xfId="0" applyNumberFormat="1" applyFont="1" applyFill="1" applyBorder="1" applyAlignment="1">
      <alignment vertical="center" wrapText="1"/>
    </xf>
    <xf numFmtId="1" fontId="4" fillId="8" borderId="5" xfId="0" applyNumberFormat="1" applyFont="1" applyFill="1" applyBorder="1" applyAlignment="1">
      <alignment vertical="center" wrapText="1"/>
    </xf>
    <xf numFmtId="1" fontId="4" fillId="8" borderId="2" xfId="0" applyNumberFormat="1" applyFont="1" applyFill="1" applyBorder="1" applyAlignment="1">
      <alignment vertical="center" wrapText="1"/>
    </xf>
    <xf numFmtId="1" fontId="4" fillId="5" borderId="4" xfId="1" applyNumberFormat="1" applyFont="1" applyFill="1" applyBorder="1" applyAlignment="1">
      <alignment vertical="center" wrapText="1"/>
    </xf>
    <xf numFmtId="1" fontId="4" fillId="5" borderId="5" xfId="1" applyNumberFormat="1" applyFont="1" applyFill="1" applyBorder="1" applyAlignment="1">
      <alignment vertical="center" wrapText="1"/>
    </xf>
    <xf numFmtId="1" fontId="4" fillId="5" borderId="2" xfId="1" applyNumberFormat="1" applyFont="1" applyFill="1" applyBorder="1" applyAlignment="1">
      <alignment vertical="center" wrapText="1"/>
    </xf>
    <xf numFmtId="1" fontId="4" fillId="8" borderId="4" xfId="1" applyNumberFormat="1" applyFont="1" applyFill="1" applyBorder="1" applyAlignment="1">
      <alignment vertical="center" wrapText="1"/>
    </xf>
    <xf numFmtId="1" fontId="4" fillId="8" borderId="5" xfId="1" applyNumberFormat="1" applyFont="1" applyFill="1" applyBorder="1" applyAlignment="1">
      <alignment vertical="center" wrapText="1"/>
    </xf>
    <xf numFmtId="1" fontId="4" fillId="8" borderId="6" xfId="1" applyNumberFormat="1" applyFont="1" applyFill="1" applyBorder="1" applyAlignment="1">
      <alignment vertical="center" wrapText="1"/>
    </xf>
    <xf numFmtId="1" fontId="4" fillId="5" borderId="7" xfId="0" applyNumberFormat="1" applyFont="1" applyFill="1" applyBorder="1" applyAlignment="1">
      <alignment vertical="center" wrapText="1"/>
    </xf>
    <xf numFmtId="1" fontId="4" fillId="5" borderId="5" xfId="0" applyNumberFormat="1" applyFont="1" applyFill="1" applyBorder="1" applyAlignment="1">
      <alignment vertical="center" wrapText="1"/>
    </xf>
    <xf numFmtId="1" fontId="4" fillId="5" borderId="2" xfId="0" applyNumberFormat="1" applyFont="1" applyFill="1" applyBorder="1" applyAlignment="1">
      <alignment vertical="center" wrapText="1"/>
    </xf>
    <xf numFmtId="1" fontId="4" fillId="8" borderId="7" xfId="0" applyNumberFormat="1" applyFont="1" applyFill="1" applyBorder="1" applyAlignment="1">
      <alignment vertical="center" wrapText="1"/>
    </xf>
    <xf numFmtId="1" fontId="4" fillId="8" borderId="6" xfId="0" applyNumberFormat="1" applyFont="1" applyFill="1" applyBorder="1" applyAlignment="1">
      <alignment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165" fontId="4" fillId="7" borderId="4" xfId="1" applyNumberFormat="1" applyFont="1" applyFill="1" applyBorder="1" applyAlignment="1">
      <alignment horizontal="center" vertical="center" textRotation="90" wrapText="1"/>
    </xf>
    <xf numFmtId="165" fontId="4" fillId="7" borderId="7" xfId="0" applyNumberFormat="1" applyFont="1" applyFill="1" applyBorder="1" applyAlignment="1">
      <alignment horizontal="center" vertical="center" textRotation="90" wrapText="1"/>
    </xf>
    <xf numFmtId="165" fontId="1" fillId="0" borderId="4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65" fontId="5" fillId="10" borderId="1" xfId="1" applyNumberFormat="1" applyFont="1" applyFill="1" applyBorder="1" applyAlignment="1">
      <alignment horizontal="center" vertical="center" wrapText="1"/>
    </xf>
    <xf numFmtId="1" fontId="5" fillId="10" borderId="1" xfId="1" applyNumberFormat="1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 wrapText="1"/>
    </xf>
    <xf numFmtId="165" fontId="5" fillId="5" borderId="28" xfId="1" applyNumberFormat="1" applyFont="1" applyFill="1" applyBorder="1" applyAlignment="1">
      <alignment horizontal="center" vertical="center" wrapText="1"/>
    </xf>
    <xf numFmtId="1" fontId="5" fillId="5" borderId="28" xfId="1" applyNumberFormat="1" applyFont="1" applyFill="1" applyBorder="1" applyAlignment="1">
      <alignment horizontal="center" vertical="center" wrapText="1"/>
    </xf>
    <xf numFmtId="165" fontId="15" fillId="10" borderId="1" xfId="1" applyNumberFormat="1" applyFont="1" applyFill="1" applyBorder="1" applyAlignment="1">
      <alignment horizontal="center" vertical="center" wrapText="1"/>
    </xf>
    <xf numFmtId="1" fontId="4" fillId="5" borderId="6" xfId="1" applyNumberFormat="1" applyFont="1" applyFill="1" applyBorder="1" applyAlignment="1">
      <alignment vertical="center" wrapText="1"/>
    </xf>
    <xf numFmtId="1" fontId="4" fillId="5" borderId="4" xfId="0" applyNumberFormat="1" applyFont="1" applyFill="1" applyBorder="1" applyAlignment="1">
      <alignment vertical="center" wrapText="1"/>
    </xf>
    <xf numFmtId="165" fontId="4" fillId="5" borderId="6" xfId="1" applyNumberFormat="1" applyFont="1" applyFill="1" applyBorder="1" applyAlignment="1">
      <alignment horizontal="center" vertical="center" textRotation="90" wrapText="1"/>
    </xf>
    <xf numFmtId="165" fontId="4" fillId="5" borderId="4" xfId="0" applyNumberFormat="1" applyFont="1" applyFill="1" applyBorder="1" applyAlignment="1">
      <alignment horizontal="center" vertical="center" textRotation="90" wrapText="1"/>
    </xf>
    <xf numFmtId="6" fontId="4" fillId="5" borderId="27" xfId="0" applyNumberFormat="1" applyFont="1" applyFill="1" applyBorder="1" applyAlignment="1">
      <alignment horizontal="center" vertical="center"/>
    </xf>
    <xf numFmtId="6" fontId="4" fillId="5" borderId="28" xfId="0" applyNumberFormat="1" applyFont="1" applyFill="1" applyBorder="1" applyAlignment="1">
      <alignment horizontal="center" vertical="center"/>
    </xf>
    <xf numFmtId="6" fontId="4" fillId="5" borderId="37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6" fontId="12" fillId="5" borderId="7" xfId="0" applyNumberFormat="1" applyFont="1" applyFill="1" applyBorder="1" applyAlignment="1">
      <alignment horizontal="center" vertical="center"/>
    </xf>
    <xf numFmtId="6" fontId="12" fillId="5" borderId="5" xfId="0" applyNumberFormat="1" applyFont="1" applyFill="1" applyBorder="1" applyAlignment="1">
      <alignment horizontal="center" vertical="center"/>
    </xf>
    <xf numFmtId="6" fontId="12" fillId="5" borderId="6" xfId="0" applyNumberFormat="1" applyFont="1" applyFill="1" applyBorder="1" applyAlignment="1">
      <alignment horizontal="center" vertical="center"/>
    </xf>
    <xf numFmtId="6" fontId="4" fillId="5" borderId="7" xfId="0" applyNumberFormat="1" applyFont="1" applyFill="1" applyBorder="1" applyAlignment="1">
      <alignment horizontal="center" vertical="center"/>
    </xf>
    <xf numFmtId="6" fontId="4" fillId="5" borderId="5" xfId="0" applyNumberFormat="1" applyFont="1" applyFill="1" applyBorder="1" applyAlignment="1">
      <alignment horizontal="center" vertical="center"/>
    </xf>
    <xf numFmtId="6" fontId="4" fillId="5" borderId="6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4" fillId="6" borderId="33" xfId="0" applyFont="1" applyFill="1" applyBorder="1" applyAlignment="1">
      <alignment horizontal="center" vertical="center" textRotation="90" wrapText="1"/>
    </xf>
    <xf numFmtId="6" fontId="6" fillId="3" borderId="19" xfId="0" applyNumberFormat="1" applyFont="1" applyFill="1" applyBorder="1" applyAlignment="1">
      <alignment horizontal="left" vertical="center"/>
    </xf>
    <xf numFmtId="6" fontId="6" fillId="3" borderId="20" xfId="0" applyNumberFormat="1" applyFont="1" applyFill="1" applyBorder="1" applyAlignment="1">
      <alignment horizontal="left" vertical="center"/>
    </xf>
    <xf numFmtId="6" fontId="6" fillId="3" borderId="21" xfId="0" applyNumberFormat="1" applyFont="1" applyFill="1" applyBorder="1" applyAlignment="1">
      <alignment horizontal="left" vertical="center"/>
    </xf>
    <xf numFmtId="0" fontId="4" fillId="6" borderId="34" xfId="0" applyFont="1" applyFill="1" applyBorder="1" applyAlignment="1">
      <alignment horizontal="center" vertical="center" textRotation="90" wrapText="1"/>
    </xf>
    <xf numFmtId="6" fontId="4" fillId="0" borderId="28" xfId="0" applyNumberFormat="1" applyFont="1" applyFill="1" applyBorder="1" applyAlignment="1">
      <alignment horizontal="center" vertical="center"/>
    </xf>
    <xf numFmtId="6" fontId="4" fillId="5" borderId="4" xfId="0" applyNumberFormat="1" applyFont="1" applyFill="1" applyBorder="1" applyAlignment="1">
      <alignment horizontal="center" vertical="center"/>
    </xf>
    <xf numFmtId="6" fontId="4" fillId="0" borderId="3" xfId="0" applyNumberFormat="1" applyFont="1" applyFill="1" applyBorder="1" applyAlignment="1">
      <alignment horizontal="center" vertical="center"/>
    </xf>
    <xf numFmtId="6" fontId="4" fillId="0" borderId="1" xfId="0" applyNumberFormat="1" applyFont="1" applyFill="1" applyBorder="1" applyAlignment="1">
      <alignment horizontal="center" vertical="center"/>
    </xf>
    <xf numFmtId="6" fontId="4" fillId="0" borderId="26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6" fontId="4" fillId="5" borderId="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 textRotation="90" wrapText="1"/>
    </xf>
    <xf numFmtId="0" fontId="4" fillId="6" borderId="31" xfId="0" applyFont="1" applyFill="1" applyBorder="1" applyAlignment="1">
      <alignment horizontal="center" vertical="center" textRotation="90" wrapText="1"/>
    </xf>
    <xf numFmtId="0" fontId="4" fillId="6" borderId="3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/>
    </xf>
    <xf numFmtId="6" fontId="4" fillId="0" borderId="27" xfId="0" applyNumberFormat="1" applyFont="1" applyFill="1" applyBorder="1" applyAlignment="1">
      <alignment horizontal="center" vertical="center"/>
    </xf>
    <xf numFmtId="6" fontId="12" fillId="5" borderId="9" xfId="0" applyNumberFormat="1" applyFont="1" applyFill="1" applyBorder="1" applyAlignment="1">
      <alignment horizontal="center" vertical="center"/>
    </xf>
    <xf numFmtId="6" fontId="12" fillId="5" borderId="10" xfId="0" applyNumberFormat="1" applyFont="1" applyFill="1" applyBorder="1" applyAlignment="1">
      <alignment horizontal="center" vertical="center"/>
    </xf>
    <xf numFmtId="6" fontId="12" fillId="5" borderId="40" xfId="0" applyNumberFormat="1" applyFont="1" applyFill="1" applyBorder="1" applyAlignment="1">
      <alignment horizontal="center" vertical="center"/>
    </xf>
    <xf numFmtId="6" fontId="12" fillId="0" borderId="39" xfId="0" applyNumberFormat="1" applyFont="1" applyFill="1" applyBorder="1" applyAlignment="1">
      <alignment horizontal="center" vertical="center"/>
    </xf>
    <xf numFmtId="6" fontId="12" fillId="0" borderId="10" xfId="0" applyNumberFormat="1" applyFont="1" applyFill="1" applyBorder="1" applyAlignment="1">
      <alignment horizontal="center" vertical="center"/>
    </xf>
    <xf numFmtId="6" fontId="12" fillId="0" borderId="40" xfId="0" applyNumberFormat="1" applyFont="1" applyFill="1" applyBorder="1" applyAlignment="1">
      <alignment horizontal="center" vertical="center"/>
    </xf>
    <xf numFmtId="6" fontId="12" fillId="5" borderId="39" xfId="0" applyNumberFormat="1" applyFont="1" applyFill="1" applyBorder="1" applyAlignment="1">
      <alignment horizontal="center" vertical="center"/>
    </xf>
    <xf numFmtId="6" fontId="12" fillId="5" borderId="11" xfId="0" applyNumberFormat="1" applyFont="1" applyFill="1" applyBorder="1" applyAlignment="1">
      <alignment horizontal="center" vertical="center"/>
    </xf>
    <xf numFmtId="6" fontId="4" fillId="0" borderId="4" xfId="0" applyNumberFormat="1" applyFont="1" applyFill="1" applyBorder="1" applyAlignment="1">
      <alignment horizontal="center" vertical="center"/>
    </xf>
    <xf numFmtId="6" fontId="4" fillId="0" borderId="5" xfId="0" applyNumberFormat="1" applyFont="1" applyFill="1" applyBorder="1" applyAlignment="1">
      <alignment horizontal="center" vertical="center"/>
    </xf>
    <xf numFmtId="6" fontId="4" fillId="0" borderId="2" xfId="0" applyNumberFormat="1" applyFont="1" applyFill="1" applyBorder="1" applyAlignment="1">
      <alignment horizontal="center" vertical="center"/>
    </xf>
    <xf numFmtId="6" fontId="4" fillId="0" borderId="28" xfId="0" applyNumberFormat="1" applyFont="1" applyFill="1" applyBorder="1" applyAlignment="1">
      <alignment horizontal="center"/>
    </xf>
    <xf numFmtId="6" fontId="4" fillId="0" borderId="30" xfId="0" applyNumberFormat="1" applyFont="1" applyFill="1" applyBorder="1" applyAlignment="1">
      <alignment horizontal="center"/>
    </xf>
    <xf numFmtId="6" fontId="4" fillId="0" borderId="6" xfId="0" applyNumberFormat="1" applyFont="1" applyFill="1" applyBorder="1" applyAlignment="1">
      <alignment horizontal="center" vertical="center"/>
    </xf>
    <xf numFmtId="6" fontId="4" fillId="0" borderId="4" xfId="0" applyNumberFormat="1" applyFont="1" applyFill="1" applyBorder="1" applyAlignment="1">
      <alignment horizontal="center"/>
    </xf>
    <xf numFmtId="6" fontId="4" fillId="0" borderId="5" xfId="0" applyNumberFormat="1" applyFont="1" applyFill="1" applyBorder="1" applyAlignment="1">
      <alignment horizontal="center"/>
    </xf>
    <xf numFmtId="6" fontId="4" fillId="0" borderId="6" xfId="0" applyNumberFormat="1" applyFont="1" applyFill="1" applyBorder="1" applyAlignment="1">
      <alignment horizontal="center"/>
    </xf>
    <xf numFmtId="6" fontId="12" fillId="0" borderId="11" xfId="0" applyNumberFormat="1" applyFont="1" applyFill="1" applyBorder="1" applyAlignment="1">
      <alignment horizontal="center" vertical="center"/>
    </xf>
    <xf numFmtId="6" fontId="4" fillId="0" borderId="30" xfId="0" applyNumberFormat="1" applyFont="1" applyFill="1" applyBorder="1" applyAlignment="1">
      <alignment horizontal="center" vertical="center"/>
    </xf>
    <xf numFmtId="6" fontId="4" fillId="0" borderId="31" xfId="0" applyNumberFormat="1" applyFont="1" applyFill="1" applyBorder="1" applyAlignment="1">
      <alignment horizontal="center" vertical="center"/>
    </xf>
    <xf numFmtId="6" fontId="4" fillId="0" borderId="32" xfId="0" applyNumberFormat="1" applyFont="1" applyFill="1" applyBorder="1" applyAlignment="1">
      <alignment horizontal="center" vertical="center"/>
    </xf>
    <xf numFmtId="164" fontId="4" fillId="6" borderId="36" xfId="1" applyNumberFormat="1" applyFont="1" applyFill="1" applyBorder="1" applyAlignment="1">
      <alignment horizontal="center" textRotation="90" wrapText="1"/>
    </xf>
    <xf numFmtId="0" fontId="4" fillId="6" borderId="31" xfId="0" applyFont="1" applyFill="1" applyBorder="1" applyAlignment="1">
      <alignment horizontal="center" textRotation="90" wrapText="1"/>
    </xf>
    <xf numFmtId="0" fontId="4" fillId="6" borderId="32" xfId="0" applyFont="1" applyFill="1" applyBorder="1" applyAlignment="1">
      <alignment horizontal="center" textRotation="90" wrapText="1"/>
    </xf>
    <xf numFmtId="164" fontId="4" fillId="6" borderId="34" xfId="1" applyNumberFormat="1" applyFont="1" applyFill="1" applyBorder="1" applyAlignment="1">
      <alignment horizontal="center" vertical="center" textRotation="90" wrapText="1"/>
    </xf>
    <xf numFmtId="6" fontId="12" fillId="0" borderId="39" xfId="0" applyNumberFormat="1" applyFont="1" applyFill="1" applyBorder="1" applyAlignment="1">
      <alignment horizontal="center"/>
    </xf>
    <xf numFmtId="6" fontId="12" fillId="0" borderId="10" xfId="0" applyNumberFormat="1" applyFont="1" applyFill="1" applyBorder="1" applyAlignment="1">
      <alignment horizontal="center"/>
    </xf>
    <xf numFmtId="6" fontId="12" fillId="0" borderId="1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59"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  <dxf>
      <fill>
        <patternFill>
          <bgColor indexed="4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\AppfLon\20191016TimelineTas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Distribution Lists"/>
      <sheetName val="Variables"/>
      <sheetName val="LPC Pofile"/>
      <sheetName val="Timeline tasks"/>
    </sheetNames>
    <sheetDataSet>
      <sheetData sheetId="0" refreshError="1"/>
      <sheetData sheetId="1" refreshError="1"/>
      <sheetData sheetId="2">
        <row r="2">
          <cell r="B2">
            <v>800</v>
          </cell>
        </row>
        <row r="3">
          <cell r="B3">
            <v>400</v>
          </cell>
        </row>
        <row r="8">
          <cell r="C8">
            <v>336</v>
          </cell>
        </row>
        <row r="9">
          <cell r="C9">
            <v>0.75</v>
          </cell>
        </row>
        <row r="10">
          <cell r="C10">
            <v>0.42</v>
          </cell>
        </row>
        <row r="11">
          <cell r="C11">
            <v>0.5</v>
          </cell>
        </row>
        <row r="12">
          <cell r="C12">
            <v>0.1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35"/>
  <sheetViews>
    <sheetView tabSelected="1" zoomScale="70" zoomScaleNormal="70" zoomScaleSheetLayoutView="85" workbookViewId="0">
      <pane ySplit="6" topLeftCell="A19" activePane="bottomLeft" state="frozen"/>
      <selection pane="bottomLeft" activeCell="R22" sqref="R22"/>
    </sheetView>
  </sheetViews>
  <sheetFormatPr defaultColWidth="9.28515625" defaultRowHeight="12.75" x14ac:dyDescent="0.2"/>
  <cols>
    <col min="1" max="1" width="1.7109375" style="21" customWidth="1"/>
    <col min="2" max="2" width="28" style="21" customWidth="1"/>
    <col min="3" max="3" width="86.42578125" style="47" customWidth="1"/>
    <col min="4" max="4" width="30.140625" style="21" customWidth="1"/>
    <col min="5" max="5" width="15.42578125" style="22" customWidth="1"/>
    <col min="6" max="6" width="15.42578125" style="56" customWidth="1"/>
    <col min="7" max="8" width="15.42578125" style="22" customWidth="1"/>
    <col min="9" max="11" width="5.42578125" style="22" customWidth="1"/>
    <col min="12" max="47" width="5.42578125" style="21" customWidth="1"/>
    <col min="48" max="48" width="3.42578125" style="38" customWidth="1"/>
    <col min="49" max="16384" width="9.28515625" style="21"/>
  </cols>
  <sheetData>
    <row r="1" spans="2:48" ht="29.25" customHeight="1" x14ac:dyDescent="0.35">
      <c r="B1" s="68" t="s">
        <v>60</v>
      </c>
      <c r="I1" s="72"/>
      <c r="J1" s="72"/>
      <c r="K1" s="72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4"/>
    </row>
    <row r="2" spans="2:48" ht="20.100000000000001" customHeight="1" thickBot="1" x14ac:dyDescent="0.25">
      <c r="B2" s="25" t="s">
        <v>7</v>
      </c>
      <c r="C2" s="26"/>
      <c r="D2" s="26" t="s">
        <v>21</v>
      </c>
      <c r="E2" s="27"/>
      <c r="F2" s="57"/>
      <c r="G2" s="27"/>
      <c r="H2" s="27"/>
      <c r="I2" s="73"/>
      <c r="J2" s="73"/>
      <c r="K2" s="7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</row>
    <row r="3" spans="2:48" s="30" customFormat="1" ht="23.25" customHeight="1" x14ac:dyDescent="0.2">
      <c r="B3" s="213" t="s">
        <v>0</v>
      </c>
      <c r="C3" s="215" t="s">
        <v>5</v>
      </c>
      <c r="D3" s="215" t="s">
        <v>6</v>
      </c>
      <c r="E3" s="217" t="s">
        <v>37</v>
      </c>
      <c r="F3" s="219" t="s">
        <v>38</v>
      </c>
      <c r="G3" s="217" t="s">
        <v>40</v>
      </c>
      <c r="H3" s="217" t="s">
        <v>39</v>
      </c>
      <c r="I3" s="221" t="s">
        <v>36</v>
      </c>
      <c r="J3" s="222"/>
      <c r="K3" s="223"/>
      <c r="L3" s="205" t="s">
        <v>18</v>
      </c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7"/>
      <c r="X3" s="205" t="s">
        <v>19</v>
      </c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7"/>
      <c r="AJ3" s="205" t="s">
        <v>20</v>
      </c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7"/>
      <c r="AV3" s="29"/>
    </row>
    <row r="4" spans="2:48" s="30" customFormat="1" ht="45" customHeight="1" thickBot="1" x14ac:dyDescent="0.25">
      <c r="B4" s="214"/>
      <c r="C4" s="216"/>
      <c r="D4" s="216"/>
      <c r="E4" s="218"/>
      <c r="F4" s="220"/>
      <c r="G4" s="218"/>
      <c r="H4" s="218"/>
      <c r="I4" s="224" t="s">
        <v>4</v>
      </c>
      <c r="J4" s="200"/>
      <c r="K4" s="201"/>
      <c r="L4" s="208" t="s">
        <v>1</v>
      </c>
      <c r="M4" s="209"/>
      <c r="N4" s="209"/>
      <c r="O4" s="210" t="s">
        <v>2</v>
      </c>
      <c r="P4" s="210"/>
      <c r="Q4" s="210"/>
      <c r="R4" s="211" t="s">
        <v>3</v>
      </c>
      <c r="S4" s="211"/>
      <c r="T4" s="211"/>
      <c r="U4" s="200" t="s">
        <v>4</v>
      </c>
      <c r="V4" s="200"/>
      <c r="W4" s="201"/>
      <c r="X4" s="208" t="s">
        <v>1</v>
      </c>
      <c r="Y4" s="209"/>
      <c r="Z4" s="209"/>
      <c r="AA4" s="210" t="s">
        <v>2</v>
      </c>
      <c r="AB4" s="210"/>
      <c r="AC4" s="210"/>
      <c r="AD4" s="211" t="s">
        <v>3</v>
      </c>
      <c r="AE4" s="211"/>
      <c r="AF4" s="211"/>
      <c r="AG4" s="200" t="s">
        <v>4</v>
      </c>
      <c r="AH4" s="200"/>
      <c r="AI4" s="201"/>
      <c r="AJ4" s="208" t="s">
        <v>1</v>
      </c>
      <c r="AK4" s="209"/>
      <c r="AL4" s="209"/>
      <c r="AM4" s="210" t="s">
        <v>2</v>
      </c>
      <c r="AN4" s="210"/>
      <c r="AO4" s="210"/>
      <c r="AP4" s="211" t="s">
        <v>3</v>
      </c>
      <c r="AQ4" s="211"/>
      <c r="AR4" s="211"/>
      <c r="AS4" s="200" t="s">
        <v>4</v>
      </c>
      <c r="AT4" s="200"/>
      <c r="AU4" s="201"/>
      <c r="AV4" s="31"/>
    </row>
    <row r="5" spans="2:48" s="32" customFormat="1" ht="15" customHeight="1" thickBot="1" x14ac:dyDescent="0.25">
      <c r="B5" s="43"/>
      <c r="C5" s="41"/>
      <c r="D5" s="41"/>
      <c r="E5" s="42"/>
      <c r="F5" s="58"/>
      <c r="G5" s="42"/>
      <c r="H5" s="62"/>
      <c r="I5" s="74" t="s">
        <v>11</v>
      </c>
      <c r="J5" s="75" t="s">
        <v>16</v>
      </c>
      <c r="K5" s="76" t="s">
        <v>10</v>
      </c>
      <c r="L5" s="1" t="s">
        <v>9</v>
      </c>
      <c r="M5" s="2" t="s">
        <v>10</v>
      </c>
      <c r="N5" s="2" t="s">
        <v>11</v>
      </c>
      <c r="O5" s="2" t="s">
        <v>11</v>
      </c>
      <c r="P5" s="2" t="s">
        <v>9</v>
      </c>
      <c r="Q5" s="2" t="s">
        <v>12</v>
      </c>
      <c r="R5" s="2" t="s">
        <v>13</v>
      </c>
      <c r="S5" s="2" t="s">
        <v>14</v>
      </c>
      <c r="T5" s="2" t="s">
        <v>15</v>
      </c>
      <c r="U5" s="6" t="s">
        <v>11</v>
      </c>
      <c r="V5" s="2" t="s">
        <v>16</v>
      </c>
      <c r="W5" s="3" t="s">
        <v>10</v>
      </c>
      <c r="X5" s="1" t="s">
        <v>9</v>
      </c>
      <c r="Y5" s="2" t="s">
        <v>10</v>
      </c>
      <c r="Z5" s="2" t="s">
        <v>11</v>
      </c>
      <c r="AA5" s="2" t="s">
        <v>11</v>
      </c>
      <c r="AB5" s="2" t="s">
        <v>9</v>
      </c>
      <c r="AC5" s="2" t="s">
        <v>12</v>
      </c>
      <c r="AD5" s="2" t="s">
        <v>13</v>
      </c>
      <c r="AE5" s="2" t="s">
        <v>14</v>
      </c>
      <c r="AF5" s="2" t="s">
        <v>15</v>
      </c>
      <c r="AG5" s="6" t="s">
        <v>11</v>
      </c>
      <c r="AH5" s="2" t="s">
        <v>16</v>
      </c>
      <c r="AI5" s="3" t="s">
        <v>10</v>
      </c>
      <c r="AJ5" s="1" t="s">
        <v>9</v>
      </c>
      <c r="AK5" s="2" t="s">
        <v>10</v>
      </c>
      <c r="AL5" s="2" t="s">
        <v>11</v>
      </c>
      <c r="AM5" s="2" t="s">
        <v>11</v>
      </c>
      <c r="AN5" s="2" t="s">
        <v>9</v>
      </c>
      <c r="AO5" s="2" t="s">
        <v>12</v>
      </c>
      <c r="AP5" s="2" t="s">
        <v>13</v>
      </c>
      <c r="AQ5" s="2" t="s">
        <v>14</v>
      </c>
      <c r="AR5" s="2" t="s">
        <v>15</v>
      </c>
      <c r="AS5" s="6" t="s">
        <v>11</v>
      </c>
      <c r="AT5" s="2" t="s">
        <v>16</v>
      </c>
      <c r="AU5" s="3" t="s">
        <v>10</v>
      </c>
      <c r="AV5" s="31"/>
    </row>
    <row r="6" spans="2:48" s="32" customFormat="1" ht="13.5" thickBot="1" x14ac:dyDescent="0.25">
      <c r="B6" s="177" t="s">
        <v>25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9"/>
      <c r="AV6" s="31"/>
    </row>
    <row r="7" spans="2:48" s="32" customFormat="1" ht="15" x14ac:dyDescent="0.2">
      <c r="B7" s="44" t="s">
        <v>29</v>
      </c>
      <c r="C7" s="52" t="s">
        <v>34</v>
      </c>
      <c r="D7" s="13"/>
      <c r="E7" s="50"/>
      <c r="F7" s="59"/>
      <c r="G7" s="49"/>
      <c r="H7" s="63">
        <f t="shared" ref="H7:H14" si="0">SUM(I7:AU7)</f>
        <v>0</v>
      </c>
      <c r="I7" s="80"/>
      <c r="J7" s="81"/>
      <c r="K7" s="82"/>
      <c r="L7" s="10"/>
      <c r="M7" s="11"/>
      <c r="N7" s="12"/>
      <c r="O7" s="14"/>
      <c r="P7" s="15"/>
      <c r="Q7" s="16"/>
      <c r="R7" s="7"/>
      <c r="S7" s="8"/>
      <c r="T7" s="9"/>
      <c r="U7" s="17"/>
      <c r="V7" s="18"/>
      <c r="W7" s="19"/>
      <c r="X7" s="10"/>
      <c r="Y7" s="11"/>
      <c r="Z7" s="12"/>
      <c r="AA7" s="14"/>
      <c r="AB7" s="15"/>
      <c r="AC7" s="16"/>
      <c r="AD7" s="7"/>
      <c r="AE7" s="8"/>
      <c r="AF7" s="9"/>
      <c r="AG7" s="17"/>
      <c r="AH7" s="18"/>
      <c r="AI7" s="19"/>
      <c r="AJ7" s="10"/>
      <c r="AK7" s="11"/>
      <c r="AL7" s="12"/>
      <c r="AM7" s="14"/>
      <c r="AN7" s="15"/>
      <c r="AO7" s="16"/>
      <c r="AP7" s="7"/>
      <c r="AQ7" s="8"/>
      <c r="AR7" s="9"/>
      <c r="AS7" s="17"/>
      <c r="AT7" s="18"/>
      <c r="AU7" s="19"/>
      <c r="AV7" s="33"/>
    </row>
    <row r="8" spans="2:48" s="32" customFormat="1" ht="15" x14ac:dyDescent="0.2">
      <c r="B8" s="44" t="s">
        <v>29</v>
      </c>
      <c r="C8" s="52" t="s">
        <v>22</v>
      </c>
      <c r="D8" s="13"/>
      <c r="E8" s="50"/>
      <c r="F8" s="59"/>
      <c r="G8" s="49"/>
      <c r="H8" s="63">
        <f t="shared" si="0"/>
        <v>0</v>
      </c>
      <c r="I8" s="80"/>
      <c r="J8" s="81"/>
      <c r="K8" s="82"/>
      <c r="L8" s="10"/>
      <c r="M8" s="11"/>
      <c r="N8" s="12"/>
      <c r="O8" s="14"/>
      <c r="P8" s="15"/>
      <c r="Q8" s="16"/>
      <c r="R8" s="7"/>
      <c r="S8" s="8"/>
      <c r="T8" s="9"/>
      <c r="U8" s="17"/>
      <c r="V8" s="18"/>
      <c r="W8" s="19"/>
      <c r="X8" s="10"/>
      <c r="Y8" s="11"/>
      <c r="Z8" s="12"/>
      <c r="AA8" s="14"/>
      <c r="AB8" s="15"/>
      <c r="AC8" s="16"/>
      <c r="AD8" s="7"/>
      <c r="AE8" s="8"/>
      <c r="AF8" s="9"/>
      <c r="AG8" s="17"/>
      <c r="AH8" s="18"/>
      <c r="AI8" s="19"/>
      <c r="AJ8" s="10"/>
      <c r="AK8" s="11"/>
      <c r="AL8" s="12"/>
      <c r="AM8" s="14"/>
      <c r="AN8" s="15"/>
      <c r="AO8" s="16"/>
      <c r="AP8" s="7"/>
      <c r="AQ8" s="8"/>
      <c r="AR8" s="9"/>
      <c r="AS8" s="17"/>
      <c r="AT8" s="18"/>
      <c r="AU8" s="19"/>
      <c r="AV8" s="33"/>
    </row>
    <row r="9" spans="2:48" s="32" customFormat="1" ht="15" x14ac:dyDescent="0.2">
      <c r="B9" s="44" t="s">
        <v>29</v>
      </c>
      <c r="C9" s="52" t="s">
        <v>23</v>
      </c>
      <c r="D9" s="13"/>
      <c r="E9" s="50"/>
      <c r="F9" s="59"/>
      <c r="G9" s="49"/>
      <c r="H9" s="63">
        <f t="shared" si="0"/>
        <v>0</v>
      </c>
      <c r="I9" s="80"/>
      <c r="J9" s="81"/>
      <c r="K9" s="82"/>
      <c r="L9" s="10"/>
      <c r="M9" s="11"/>
      <c r="N9" s="12"/>
      <c r="O9" s="14"/>
      <c r="P9" s="15"/>
      <c r="Q9" s="16"/>
      <c r="R9" s="7"/>
      <c r="S9" s="8"/>
      <c r="T9" s="9"/>
      <c r="U9" s="17"/>
      <c r="V9" s="18"/>
      <c r="W9" s="19"/>
      <c r="X9" s="10"/>
      <c r="Y9" s="11"/>
      <c r="Z9" s="12"/>
      <c r="AA9" s="14"/>
      <c r="AB9" s="15"/>
      <c r="AC9" s="16"/>
      <c r="AD9" s="7"/>
      <c r="AE9" s="8"/>
      <c r="AF9" s="9"/>
      <c r="AG9" s="17"/>
      <c r="AH9" s="18"/>
      <c r="AI9" s="19"/>
      <c r="AJ9" s="10"/>
      <c r="AK9" s="11"/>
      <c r="AL9" s="12"/>
      <c r="AM9" s="14"/>
      <c r="AN9" s="15"/>
      <c r="AO9" s="16"/>
      <c r="AP9" s="7"/>
      <c r="AQ9" s="8"/>
      <c r="AR9" s="9"/>
      <c r="AS9" s="17"/>
      <c r="AT9" s="18"/>
      <c r="AU9" s="19"/>
      <c r="AV9" s="33"/>
    </row>
    <row r="10" spans="2:48" s="32" customFormat="1" ht="15" x14ac:dyDescent="0.2">
      <c r="B10" s="44" t="s">
        <v>29</v>
      </c>
      <c r="C10" s="51" t="s">
        <v>24</v>
      </c>
      <c r="D10" s="40"/>
      <c r="E10" s="50"/>
      <c r="F10" s="59"/>
      <c r="G10" s="49"/>
      <c r="H10" s="63">
        <f t="shared" si="0"/>
        <v>0</v>
      </c>
      <c r="I10" s="80"/>
      <c r="J10" s="81"/>
      <c r="K10" s="82"/>
      <c r="L10" s="10"/>
      <c r="M10" s="11"/>
      <c r="N10" s="12"/>
      <c r="O10" s="14"/>
      <c r="P10" s="15"/>
      <c r="Q10" s="16"/>
      <c r="R10" s="7"/>
      <c r="S10" s="8"/>
      <c r="T10" s="9"/>
      <c r="U10" s="17"/>
      <c r="V10" s="18"/>
      <c r="W10" s="19"/>
      <c r="X10" s="10"/>
      <c r="Y10" s="11"/>
      <c r="Z10" s="12"/>
      <c r="AA10" s="14"/>
      <c r="AB10" s="15"/>
      <c r="AC10" s="16"/>
      <c r="AD10" s="7"/>
      <c r="AE10" s="8"/>
      <c r="AF10" s="9"/>
      <c r="AG10" s="17"/>
      <c r="AH10" s="18"/>
      <c r="AI10" s="19"/>
      <c r="AJ10" s="10"/>
      <c r="AK10" s="11"/>
      <c r="AL10" s="12"/>
      <c r="AM10" s="14"/>
      <c r="AN10" s="15"/>
      <c r="AO10" s="16"/>
      <c r="AP10" s="7"/>
      <c r="AQ10" s="8"/>
      <c r="AR10" s="9"/>
      <c r="AS10" s="17"/>
      <c r="AT10" s="18"/>
      <c r="AU10" s="19"/>
      <c r="AV10" s="33"/>
    </row>
    <row r="11" spans="2:48" s="32" customFormat="1" ht="15" x14ac:dyDescent="0.2">
      <c r="B11" s="44" t="s">
        <v>29</v>
      </c>
      <c r="C11" s="66" t="s">
        <v>43</v>
      </c>
      <c r="D11" s="40"/>
      <c r="E11" s="50"/>
      <c r="F11" s="59"/>
      <c r="G11" s="49"/>
      <c r="H11" s="63">
        <f t="shared" si="0"/>
        <v>0</v>
      </c>
      <c r="I11" s="80"/>
      <c r="J11" s="81"/>
      <c r="K11" s="82"/>
      <c r="L11" s="10"/>
      <c r="M11" s="11"/>
      <c r="N11" s="12"/>
      <c r="O11" s="14"/>
      <c r="P11" s="15"/>
      <c r="Q11" s="16"/>
      <c r="R11" s="7"/>
      <c r="S11" s="8"/>
      <c r="T11" s="9"/>
      <c r="U11" s="17"/>
      <c r="V11" s="18"/>
      <c r="W11" s="19"/>
      <c r="X11" s="10"/>
      <c r="Y11" s="11"/>
      <c r="Z11" s="12"/>
      <c r="AA11" s="14"/>
      <c r="AB11" s="15"/>
      <c r="AC11" s="16"/>
      <c r="AD11" s="7"/>
      <c r="AE11" s="8"/>
      <c r="AF11" s="9"/>
      <c r="AG11" s="17"/>
      <c r="AH11" s="18"/>
      <c r="AI11" s="19"/>
      <c r="AJ11" s="10"/>
      <c r="AK11" s="11"/>
      <c r="AL11" s="12"/>
      <c r="AM11" s="14"/>
      <c r="AN11" s="15"/>
      <c r="AO11" s="16"/>
      <c r="AP11" s="7"/>
      <c r="AQ11" s="8"/>
      <c r="AR11" s="9"/>
      <c r="AS11" s="17"/>
      <c r="AT11" s="18"/>
      <c r="AU11" s="19"/>
      <c r="AV11" s="33"/>
    </row>
    <row r="12" spans="2:48" s="32" customFormat="1" ht="15" x14ac:dyDescent="0.2">
      <c r="B12" s="44" t="s">
        <v>29</v>
      </c>
      <c r="C12" s="66" t="s">
        <v>44</v>
      </c>
      <c r="D12" s="40"/>
      <c r="E12" s="50"/>
      <c r="F12" s="59"/>
      <c r="G12" s="49"/>
      <c r="H12" s="63">
        <f t="shared" si="0"/>
        <v>0</v>
      </c>
      <c r="I12" s="80"/>
      <c r="J12" s="81"/>
      <c r="K12" s="82"/>
      <c r="L12" s="10"/>
      <c r="M12" s="11"/>
      <c r="N12" s="12"/>
      <c r="O12" s="14"/>
      <c r="P12" s="15"/>
      <c r="Q12" s="16"/>
      <c r="R12" s="7"/>
      <c r="S12" s="8"/>
      <c r="T12" s="9"/>
      <c r="U12" s="17"/>
      <c r="V12" s="18"/>
      <c r="W12" s="19"/>
      <c r="X12" s="10"/>
      <c r="Y12" s="11"/>
      <c r="Z12" s="12"/>
      <c r="AA12" s="14"/>
      <c r="AB12" s="15"/>
      <c r="AC12" s="16"/>
      <c r="AD12" s="7"/>
      <c r="AE12" s="8"/>
      <c r="AF12" s="9"/>
      <c r="AG12" s="17"/>
      <c r="AH12" s="18"/>
      <c r="AI12" s="19"/>
      <c r="AJ12" s="10"/>
      <c r="AK12" s="11"/>
      <c r="AL12" s="12"/>
      <c r="AM12" s="14"/>
      <c r="AN12" s="15"/>
      <c r="AO12" s="16"/>
      <c r="AP12" s="7"/>
      <c r="AQ12" s="8"/>
      <c r="AR12" s="9"/>
      <c r="AS12" s="17"/>
      <c r="AT12" s="18"/>
      <c r="AU12" s="19"/>
      <c r="AV12" s="33"/>
    </row>
    <row r="13" spans="2:48" s="32" customFormat="1" ht="15" x14ac:dyDescent="0.2">
      <c r="B13" s="44" t="s">
        <v>29</v>
      </c>
      <c r="C13" s="66" t="s">
        <v>45</v>
      </c>
      <c r="D13" s="40"/>
      <c r="E13" s="50"/>
      <c r="F13" s="59"/>
      <c r="G13" s="49"/>
      <c r="H13" s="63">
        <f t="shared" si="0"/>
        <v>0</v>
      </c>
      <c r="I13" s="80"/>
      <c r="J13" s="81"/>
      <c r="K13" s="82"/>
      <c r="L13" s="10"/>
      <c r="M13" s="11"/>
      <c r="N13" s="12"/>
      <c r="O13" s="14"/>
      <c r="P13" s="15"/>
      <c r="Q13" s="16"/>
      <c r="R13" s="7"/>
      <c r="S13" s="8"/>
      <c r="T13" s="9"/>
      <c r="U13" s="17"/>
      <c r="V13" s="18"/>
      <c r="W13" s="19"/>
      <c r="X13" s="10"/>
      <c r="Y13" s="11"/>
      <c r="Z13" s="12"/>
      <c r="AA13" s="14"/>
      <c r="AB13" s="15"/>
      <c r="AC13" s="16"/>
      <c r="AD13" s="7"/>
      <c r="AE13" s="8"/>
      <c r="AF13" s="9"/>
      <c r="AG13" s="17"/>
      <c r="AH13" s="18"/>
      <c r="AI13" s="19"/>
      <c r="AJ13" s="10"/>
      <c r="AK13" s="11"/>
      <c r="AL13" s="12"/>
      <c r="AM13" s="14"/>
      <c r="AN13" s="15"/>
      <c r="AO13" s="16"/>
      <c r="AP13" s="7"/>
      <c r="AQ13" s="8"/>
      <c r="AR13" s="9"/>
      <c r="AS13" s="17"/>
      <c r="AT13" s="18"/>
      <c r="AU13" s="19"/>
      <c r="AV13" s="33"/>
    </row>
    <row r="14" spans="2:48" s="32" customFormat="1" ht="15.75" thickBot="1" x14ac:dyDescent="0.25">
      <c r="B14" s="44" t="s">
        <v>29</v>
      </c>
      <c r="C14" s="67" t="s">
        <v>46</v>
      </c>
      <c r="D14" s="40"/>
      <c r="E14" s="50"/>
      <c r="F14" s="59"/>
      <c r="G14" s="49"/>
      <c r="H14" s="63">
        <f t="shared" si="0"/>
        <v>0</v>
      </c>
      <c r="I14" s="80"/>
      <c r="J14" s="81"/>
      <c r="K14" s="82"/>
      <c r="L14" s="10"/>
      <c r="M14" s="11"/>
      <c r="N14" s="12"/>
      <c r="O14" s="14"/>
      <c r="P14" s="15"/>
      <c r="Q14" s="16"/>
      <c r="R14" s="7"/>
      <c r="S14" s="8"/>
      <c r="T14" s="9"/>
      <c r="U14" s="17"/>
      <c r="V14" s="18"/>
      <c r="W14" s="19"/>
      <c r="X14" s="10"/>
      <c r="Y14" s="11"/>
      <c r="Z14" s="12"/>
      <c r="AA14" s="14"/>
      <c r="AB14" s="15"/>
      <c r="AC14" s="16"/>
      <c r="AD14" s="7"/>
      <c r="AE14" s="8"/>
      <c r="AF14" s="9"/>
      <c r="AG14" s="17"/>
      <c r="AH14" s="18"/>
      <c r="AI14" s="19"/>
      <c r="AJ14" s="10"/>
      <c r="AK14" s="11"/>
      <c r="AL14" s="12"/>
      <c r="AM14" s="14"/>
      <c r="AN14" s="15"/>
      <c r="AO14" s="16"/>
      <c r="AP14" s="7"/>
      <c r="AQ14" s="8"/>
      <c r="AR14" s="9"/>
      <c r="AS14" s="17"/>
      <c r="AT14" s="18"/>
      <c r="AU14" s="19"/>
      <c r="AV14" s="33"/>
    </row>
    <row r="15" spans="2:48" s="32" customFormat="1" ht="13.5" thickBot="1" x14ac:dyDescent="0.25">
      <c r="B15" s="177" t="s">
        <v>27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9"/>
      <c r="AV15" s="31"/>
    </row>
    <row r="16" spans="2:48" s="32" customFormat="1" ht="114.75" customHeight="1" x14ac:dyDescent="0.2">
      <c r="B16" s="45" t="s">
        <v>28</v>
      </c>
      <c r="C16" s="51" t="s">
        <v>50</v>
      </c>
      <c r="D16" s="20" t="s">
        <v>56</v>
      </c>
      <c r="E16" s="50"/>
      <c r="F16" s="60"/>
      <c r="G16" s="50"/>
      <c r="H16" s="64">
        <f>SUM(I16:AU16)</f>
        <v>0</v>
      </c>
      <c r="I16" s="77"/>
      <c r="J16" s="78"/>
      <c r="K16" s="79"/>
      <c r="L16" s="10"/>
      <c r="M16" s="11"/>
      <c r="N16" s="12"/>
      <c r="O16" s="14"/>
      <c r="P16" s="15"/>
      <c r="Q16" s="16"/>
      <c r="R16" s="7"/>
      <c r="S16" s="8"/>
      <c r="T16" s="9"/>
      <c r="U16" s="17"/>
      <c r="V16" s="18"/>
      <c r="W16" s="19"/>
      <c r="X16" s="10"/>
      <c r="Y16" s="11"/>
      <c r="Z16" s="12"/>
      <c r="AA16" s="14"/>
      <c r="AB16" s="15"/>
      <c r="AC16" s="16"/>
      <c r="AD16" s="7"/>
      <c r="AE16" s="8"/>
      <c r="AF16" s="9"/>
      <c r="AG16" s="17"/>
      <c r="AH16" s="18"/>
      <c r="AI16" s="19"/>
      <c r="AJ16" s="10"/>
      <c r="AK16" s="11"/>
      <c r="AL16" s="12"/>
      <c r="AM16" s="14"/>
      <c r="AN16" s="15"/>
      <c r="AO16" s="16"/>
      <c r="AP16" s="7"/>
      <c r="AQ16" s="8"/>
      <c r="AR16" s="9"/>
      <c r="AS16" s="17"/>
      <c r="AT16" s="18"/>
      <c r="AU16" s="19"/>
      <c r="AV16" s="33"/>
    </row>
    <row r="17" spans="2:48" s="32" customFormat="1" ht="114.75" customHeight="1" x14ac:dyDescent="0.2">
      <c r="B17" s="45" t="s">
        <v>28</v>
      </c>
      <c r="C17" s="51" t="s">
        <v>51</v>
      </c>
      <c r="D17" s="20" t="s">
        <v>56</v>
      </c>
      <c r="E17" s="50"/>
      <c r="F17" s="60"/>
      <c r="G17" s="50"/>
      <c r="H17" s="64">
        <f t="shared" ref="H17:H18" si="1">SUM(I17:AU17)</f>
        <v>0</v>
      </c>
      <c r="I17" s="80"/>
      <c r="J17" s="81"/>
      <c r="K17" s="82"/>
      <c r="L17" s="10"/>
      <c r="M17" s="11"/>
      <c r="N17" s="12"/>
      <c r="O17" s="14"/>
      <c r="P17" s="15"/>
      <c r="Q17" s="16"/>
      <c r="R17" s="7"/>
      <c r="S17" s="8"/>
      <c r="T17" s="9"/>
      <c r="U17" s="17"/>
      <c r="V17" s="18"/>
      <c r="W17" s="19"/>
      <c r="X17" s="10"/>
      <c r="Y17" s="11"/>
      <c r="Z17" s="12"/>
      <c r="AA17" s="14"/>
      <c r="AB17" s="15"/>
      <c r="AC17" s="16"/>
      <c r="AD17" s="7"/>
      <c r="AE17" s="8"/>
      <c r="AF17" s="9"/>
      <c r="AG17" s="17"/>
      <c r="AH17" s="18"/>
      <c r="AI17" s="19"/>
      <c r="AJ17" s="10"/>
      <c r="AK17" s="11"/>
      <c r="AL17" s="12"/>
      <c r="AM17" s="14"/>
      <c r="AN17" s="15"/>
      <c r="AO17" s="16"/>
      <c r="AP17" s="7"/>
      <c r="AQ17" s="8"/>
      <c r="AR17" s="9"/>
      <c r="AS17" s="17"/>
      <c r="AT17" s="18"/>
      <c r="AU17" s="19"/>
      <c r="AV17" s="33"/>
    </row>
    <row r="18" spans="2:48" s="32" customFormat="1" ht="114.75" customHeight="1" thickBot="1" x14ac:dyDescent="0.25">
      <c r="B18" s="45" t="s">
        <v>28</v>
      </c>
      <c r="C18" s="51" t="s">
        <v>52</v>
      </c>
      <c r="D18" s="20" t="s">
        <v>56</v>
      </c>
      <c r="E18" s="163"/>
      <c r="F18" s="60"/>
      <c r="G18" s="163"/>
      <c r="H18" s="64">
        <f t="shared" si="1"/>
        <v>0</v>
      </c>
      <c r="I18" s="83"/>
      <c r="J18" s="84"/>
      <c r="K18" s="85"/>
      <c r="L18" s="10"/>
      <c r="M18" s="11"/>
      <c r="N18" s="12"/>
      <c r="O18" s="14"/>
      <c r="P18" s="15"/>
      <c r="Q18" s="16"/>
      <c r="R18" s="7"/>
      <c r="S18" s="8"/>
      <c r="T18" s="9"/>
      <c r="U18" s="17"/>
      <c r="V18" s="18"/>
      <c r="W18" s="19"/>
      <c r="X18" s="10"/>
      <c r="Y18" s="11"/>
      <c r="Z18" s="12"/>
      <c r="AA18" s="14"/>
      <c r="AB18" s="15"/>
      <c r="AC18" s="16"/>
      <c r="AD18" s="7"/>
      <c r="AE18" s="8"/>
      <c r="AF18" s="9"/>
      <c r="AG18" s="17"/>
      <c r="AH18" s="18"/>
      <c r="AI18" s="19"/>
      <c r="AJ18" s="10"/>
      <c r="AK18" s="11"/>
      <c r="AL18" s="12"/>
      <c r="AM18" s="14"/>
      <c r="AN18" s="15"/>
      <c r="AO18" s="16"/>
      <c r="AP18" s="7"/>
      <c r="AQ18" s="8"/>
      <c r="AR18" s="9"/>
      <c r="AS18" s="17"/>
      <c r="AT18" s="18"/>
      <c r="AU18" s="19"/>
      <c r="AV18" s="33"/>
    </row>
    <row r="19" spans="2:48" s="32" customFormat="1" ht="13.5" thickBot="1" x14ac:dyDescent="0.25">
      <c r="B19" s="177" t="s">
        <v>26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9"/>
      <c r="AV19" s="31"/>
    </row>
    <row r="20" spans="2:48" s="32" customFormat="1" ht="128.25" x14ac:dyDescent="0.2">
      <c r="B20" s="45" t="s">
        <v>49</v>
      </c>
      <c r="C20" s="48" t="s">
        <v>61</v>
      </c>
      <c r="D20" s="161"/>
      <c r="E20" s="163"/>
      <c r="F20" s="164"/>
      <c r="G20" s="5">
        <f>H20</f>
        <v>39280</v>
      </c>
      <c r="H20" s="65">
        <f>+H30*0.1</f>
        <v>39280</v>
      </c>
      <c r="I20" s="160">
        <f>H20</f>
        <v>39280</v>
      </c>
      <c r="J20" s="105"/>
      <c r="K20" s="114"/>
      <c r="L20" s="102"/>
      <c r="M20" s="103"/>
      <c r="N20" s="104"/>
      <c r="O20" s="86"/>
      <c r="P20" s="105"/>
      <c r="Q20" s="106"/>
      <c r="R20" s="107"/>
      <c r="S20" s="108"/>
      <c r="T20" s="109"/>
      <c r="U20" s="159"/>
      <c r="V20" s="111"/>
      <c r="W20" s="112"/>
      <c r="X20" s="102"/>
      <c r="Y20" s="103"/>
      <c r="Z20" s="104"/>
      <c r="AA20" s="86"/>
      <c r="AB20" s="105"/>
      <c r="AC20" s="106"/>
      <c r="AD20" s="107"/>
      <c r="AE20" s="108"/>
      <c r="AF20" s="109"/>
      <c r="AG20" s="159"/>
      <c r="AH20" s="111"/>
      <c r="AI20" s="112"/>
      <c r="AJ20" s="102"/>
      <c r="AK20" s="103"/>
      <c r="AL20" s="104"/>
      <c r="AM20" s="86"/>
      <c r="AN20" s="105"/>
      <c r="AO20" s="106"/>
      <c r="AP20" s="107"/>
      <c r="AQ20" s="108"/>
      <c r="AR20" s="109"/>
      <c r="AS20" s="159"/>
      <c r="AT20" s="111"/>
      <c r="AU20" s="112"/>
      <c r="AV20" s="33"/>
    </row>
    <row r="21" spans="2:48" s="32" customFormat="1" ht="15" x14ac:dyDescent="0.2">
      <c r="B21" s="122" t="s">
        <v>53</v>
      </c>
      <c r="C21" s="125" t="s">
        <v>28</v>
      </c>
      <c r="D21" s="162"/>
      <c r="E21" s="169">
        <f>(((SUM(J21:U21))*E22)-H20)/(SUM(J21:U21))</f>
        <v>578.07909604519773</v>
      </c>
      <c r="F21" s="142"/>
      <c r="G21" s="5"/>
      <c r="H21" s="65"/>
      <c r="I21" s="155"/>
      <c r="J21" s="144">
        <v>13</v>
      </c>
      <c r="K21" s="156">
        <v>14</v>
      </c>
      <c r="L21" s="152">
        <v>15</v>
      </c>
      <c r="M21" s="153">
        <v>15</v>
      </c>
      <c r="N21" s="154">
        <v>15</v>
      </c>
      <c r="O21" s="143">
        <v>15</v>
      </c>
      <c r="P21" s="144">
        <v>15</v>
      </c>
      <c r="Q21" s="144">
        <v>15</v>
      </c>
      <c r="R21" s="146">
        <v>15</v>
      </c>
      <c r="S21" s="147">
        <v>15</v>
      </c>
      <c r="T21" s="148">
        <v>15</v>
      </c>
      <c r="U21" s="149">
        <v>15</v>
      </c>
      <c r="V21" s="150">
        <v>15</v>
      </c>
      <c r="W21" s="151">
        <v>15</v>
      </c>
      <c r="X21" s="152">
        <v>15</v>
      </c>
      <c r="Y21" s="153">
        <v>15</v>
      </c>
      <c r="Z21" s="154">
        <v>15</v>
      </c>
      <c r="AA21" s="143">
        <v>15</v>
      </c>
      <c r="AB21" s="144">
        <v>15</v>
      </c>
      <c r="AC21" s="145">
        <v>15</v>
      </c>
      <c r="AD21" s="146">
        <v>15</v>
      </c>
      <c r="AE21" s="147">
        <v>15</v>
      </c>
      <c r="AF21" s="148">
        <v>15</v>
      </c>
      <c r="AG21" s="149">
        <v>15</v>
      </c>
      <c r="AH21" s="147"/>
      <c r="AI21" s="170"/>
      <c r="AJ21" s="152"/>
      <c r="AK21" s="153"/>
      <c r="AL21" s="154"/>
      <c r="AM21" s="171"/>
      <c r="AN21" s="153"/>
      <c r="AO21" s="154"/>
      <c r="AP21" s="146"/>
      <c r="AQ21" s="147"/>
      <c r="AR21" s="148"/>
      <c r="AS21" s="146"/>
      <c r="AT21" s="147"/>
      <c r="AU21" s="170"/>
      <c r="AV21" s="33"/>
    </row>
    <row r="22" spans="2:48" s="32" customFormat="1" ht="84.75" customHeight="1" x14ac:dyDescent="0.2">
      <c r="B22" s="122" t="s">
        <v>28</v>
      </c>
      <c r="C22" s="123" t="s">
        <v>62</v>
      </c>
      <c r="D22" s="124" t="s">
        <v>57</v>
      </c>
      <c r="E22" s="5">
        <v>800</v>
      </c>
      <c r="F22" s="60">
        <f>SUM(I21:AG21)</f>
        <v>357</v>
      </c>
      <c r="G22" s="5">
        <f>(E21*(SUM(J21:U21))+((E22*(SUM(V21:AG21)))))</f>
        <v>246320</v>
      </c>
      <c r="H22" s="65">
        <f>SUM(I22:AU22)</f>
        <v>246320</v>
      </c>
      <c r="I22" s="113"/>
      <c r="J22" s="105">
        <f>$E$21*J21</f>
        <v>7515.0282485875705</v>
      </c>
      <c r="K22" s="114">
        <f t="shared" ref="K22:U22" si="2">$E$21*K21</f>
        <v>8093.1073446327682</v>
      </c>
      <c r="L22" s="102">
        <f t="shared" si="2"/>
        <v>8671.1864406779659</v>
      </c>
      <c r="M22" s="103">
        <f t="shared" si="2"/>
        <v>8671.1864406779659</v>
      </c>
      <c r="N22" s="104">
        <f t="shared" si="2"/>
        <v>8671.1864406779659</v>
      </c>
      <c r="O22" s="86">
        <f t="shared" si="2"/>
        <v>8671.1864406779659</v>
      </c>
      <c r="P22" s="105">
        <f t="shared" si="2"/>
        <v>8671.1864406779659</v>
      </c>
      <c r="Q22" s="105">
        <f t="shared" si="2"/>
        <v>8671.1864406779659</v>
      </c>
      <c r="R22" s="107">
        <f t="shared" si="2"/>
        <v>8671.1864406779659</v>
      </c>
      <c r="S22" s="108">
        <f t="shared" si="2"/>
        <v>8671.1864406779659</v>
      </c>
      <c r="T22" s="109">
        <f t="shared" si="2"/>
        <v>8671.1864406779659</v>
      </c>
      <c r="U22" s="110">
        <f t="shared" si="2"/>
        <v>8671.1864406779659</v>
      </c>
      <c r="V22" s="111">
        <f>$E$22*V21</f>
        <v>12000</v>
      </c>
      <c r="W22" s="112">
        <f>$E$22*W21</f>
        <v>12000</v>
      </c>
      <c r="X22" s="102">
        <f t="shared" ref="X22:AG22" si="3">$E$22*X21</f>
        <v>12000</v>
      </c>
      <c r="Y22" s="103">
        <f t="shared" si="3"/>
        <v>12000</v>
      </c>
      <c r="Z22" s="104">
        <f t="shared" si="3"/>
        <v>12000</v>
      </c>
      <c r="AA22" s="86">
        <f t="shared" si="3"/>
        <v>12000</v>
      </c>
      <c r="AB22" s="105">
        <f t="shared" si="3"/>
        <v>12000</v>
      </c>
      <c r="AC22" s="106">
        <f t="shared" si="3"/>
        <v>12000</v>
      </c>
      <c r="AD22" s="107">
        <f t="shared" si="3"/>
        <v>12000</v>
      </c>
      <c r="AE22" s="108">
        <f t="shared" si="3"/>
        <v>12000</v>
      </c>
      <c r="AF22" s="109">
        <f t="shared" si="3"/>
        <v>12000</v>
      </c>
      <c r="AG22" s="110">
        <f t="shared" si="3"/>
        <v>12000</v>
      </c>
      <c r="AH22" s="108"/>
      <c r="AI22" s="172"/>
      <c r="AJ22" s="102"/>
      <c r="AK22" s="103"/>
      <c r="AL22" s="104"/>
      <c r="AM22" s="173"/>
      <c r="AN22" s="103"/>
      <c r="AO22" s="104"/>
      <c r="AP22" s="107"/>
      <c r="AQ22" s="108"/>
      <c r="AR22" s="109"/>
      <c r="AS22" s="107"/>
      <c r="AT22" s="108"/>
      <c r="AU22" s="172"/>
      <c r="AV22" s="33"/>
    </row>
    <row r="23" spans="2:48" s="32" customFormat="1" ht="21" customHeight="1" x14ac:dyDescent="0.2">
      <c r="B23" s="45" t="s">
        <v>53</v>
      </c>
      <c r="C23" s="51" t="s">
        <v>54</v>
      </c>
      <c r="D23" s="69"/>
      <c r="E23" s="158"/>
      <c r="F23" s="157"/>
      <c r="G23" s="158"/>
      <c r="H23" s="127"/>
      <c r="I23" s="128"/>
      <c r="J23" s="129"/>
      <c r="K23" s="130"/>
      <c r="L23" s="131"/>
      <c r="M23" s="132"/>
      <c r="N23" s="133"/>
      <c r="O23" s="134"/>
      <c r="P23" s="126"/>
      <c r="Q23" s="135"/>
      <c r="R23" s="136"/>
      <c r="S23" s="137"/>
      <c r="T23" s="138"/>
      <c r="U23" s="139"/>
      <c r="V23" s="140">
        <v>11</v>
      </c>
      <c r="W23" s="141">
        <v>11</v>
      </c>
      <c r="X23" s="131">
        <v>11</v>
      </c>
      <c r="Y23" s="132">
        <v>11</v>
      </c>
      <c r="Z23" s="133">
        <v>11</v>
      </c>
      <c r="AA23" s="134">
        <v>12</v>
      </c>
      <c r="AB23" s="126">
        <v>11</v>
      </c>
      <c r="AC23" s="135">
        <v>11</v>
      </c>
      <c r="AD23" s="136">
        <v>11</v>
      </c>
      <c r="AE23" s="137">
        <v>11</v>
      </c>
      <c r="AF23" s="138">
        <v>11</v>
      </c>
      <c r="AG23" s="139">
        <v>12</v>
      </c>
      <c r="AH23" s="140">
        <v>11</v>
      </c>
      <c r="AI23" s="141">
        <v>11</v>
      </c>
      <c r="AJ23" s="131">
        <v>11</v>
      </c>
      <c r="AK23" s="132">
        <v>11</v>
      </c>
      <c r="AL23" s="133">
        <v>11</v>
      </c>
      <c r="AM23" s="134">
        <v>11</v>
      </c>
      <c r="AN23" s="126">
        <v>12</v>
      </c>
      <c r="AO23" s="135">
        <v>11</v>
      </c>
      <c r="AP23" s="136">
        <v>11</v>
      </c>
      <c r="AQ23" s="137">
        <v>11</v>
      </c>
      <c r="AR23" s="138">
        <v>11</v>
      </c>
      <c r="AS23" s="139">
        <v>12</v>
      </c>
      <c r="AT23" s="140"/>
      <c r="AU23" s="141"/>
      <c r="AV23" s="33"/>
    </row>
    <row r="24" spans="2:48" s="32" customFormat="1" ht="78" customHeight="1" x14ac:dyDescent="0.2">
      <c r="B24" s="45" t="s">
        <v>59</v>
      </c>
      <c r="C24" s="51" t="s">
        <v>55</v>
      </c>
      <c r="D24" s="124" t="s">
        <v>58</v>
      </c>
      <c r="E24" s="5">
        <v>400</v>
      </c>
      <c r="F24" s="60">
        <f>SUM(V23:AS23)</f>
        <v>268</v>
      </c>
      <c r="G24" s="5">
        <f>(E24*F24)</f>
        <v>107200</v>
      </c>
      <c r="H24" s="65">
        <f>SUM(I24:AU24)</f>
        <v>107200</v>
      </c>
      <c r="I24" s="115"/>
      <c r="J24" s="116"/>
      <c r="K24" s="117"/>
      <c r="L24" s="102"/>
      <c r="M24" s="103"/>
      <c r="N24" s="104"/>
      <c r="O24" s="86"/>
      <c r="P24" s="105"/>
      <c r="Q24" s="106"/>
      <c r="R24" s="107"/>
      <c r="S24" s="108"/>
      <c r="T24" s="109"/>
      <c r="U24" s="110"/>
      <c r="V24" s="111">
        <f>($E24*V23)</f>
        <v>4400</v>
      </c>
      <c r="W24" s="112">
        <f t="shared" ref="W24:AS24" si="4">($E24*W23)</f>
        <v>4400</v>
      </c>
      <c r="X24" s="102">
        <f t="shared" si="4"/>
        <v>4400</v>
      </c>
      <c r="Y24" s="103">
        <f t="shared" si="4"/>
        <v>4400</v>
      </c>
      <c r="Z24" s="104">
        <f t="shared" si="4"/>
        <v>4400</v>
      </c>
      <c r="AA24" s="86">
        <f t="shared" si="4"/>
        <v>4800</v>
      </c>
      <c r="AB24" s="105">
        <f t="shared" si="4"/>
        <v>4400</v>
      </c>
      <c r="AC24" s="106">
        <f t="shared" si="4"/>
        <v>4400</v>
      </c>
      <c r="AD24" s="107">
        <f t="shared" si="4"/>
        <v>4400</v>
      </c>
      <c r="AE24" s="108">
        <f t="shared" si="4"/>
        <v>4400</v>
      </c>
      <c r="AF24" s="109">
        <f t="shared" si="4"/>
        <v>4400</v>
      </c>
      <c r="AG24" s="110">
        <f t="shared" si="4"/>
        <v>4800</v>
      </c>
      <c r="AH24" s="111">
        <f t="shared" si="4"/>
        <v>4400</v>
      </c>
      <c r="AI24" s="112">
        <f t="shared" si="4"/>
        <v>4400</v>
      </c>
      <c r="AJ24" s="102">
        <f t="shared" si="4"/>
        <v>4400</v>
      </c>
      <c r="AK24" s="103">
        <f t="shared" si="4"/>
        <v>4400</v>
      </c>
      <c r="AL24" s="104">
        <f t="shared" si="4"/>
        <v>4400</v>
      </c>
      <c r="AM24" s="86">
        <f t="shared" si="4"/>
        <v>4400</v>
      </c>
      <c r="AN24" s="105">
        <f t="shared" si="4"/>
        <v>4800</v>
      </c>
      <c r="AO24" s="106">
        <f t="shared" si="4"/>
        <v>4400</v>
      </c>
      <c r="AP24" s="107">
        <f t="shared" si="4"/>
        <v>4400</v>
      </c>
      <c r="AQ24" s="108">
        <f t="shared" si="4"/>
        <v>4400</v>
      </c>
      <c r="AR24" s="109">
        <f t="shared" si="4"/>
        <v>4400</v>
      </c>
      <c r="AS24" s="110">
        <f t="shared" si="4"/>
        <v>4800</v>
      </c>
      <c r="AT24" s="111"/>
      <c r="AU24" s="112"/>
      <c r="AV24" s="33"/>
    </row>
    <row r="25" spans="2:48" s="32" customFormat="1" ht="30" x14ac:dyDescent="0.2">
      <c r="B25" s="45" t="s">
        <v>29</v>
      </c>
      <c r="C25" s="51" t="s">
        <v>41</v>
      </c>
      <c r="D25" s="20"/>
      <c r="E25" s="163"/>
      <c r="F25" s="60"/>
      <c r="G25" s="165"/>
      <c r="H25" s="64">
        <f t="shared" ref="H25" si="5">SUM(I25:AU25)</f>
        <v>0</v>
      </c>
      <c r="I25" s="99"/>
      <c r="J25" s="100"/>
      <c r="K25" s="101"/>
      <c r="L25" s="87"/>
      <c r="M25" s="88"/>
      <c r="N25" s="89"/>
      <c r="O25" s="90"/>
      <c r="P25" s="91"/>
      <c r="Q25" s="92"/>
      <c r="R25" s="93"/>
      <c r="S25" s="94"/>
      <c r="T25" s="95"/>
      <c r="U25" s="96"/>
      <c r="V25" s="97"/>
      <c r="W25" s="98"/>
      <c r="X25" s="87"/>
      <c r="Y25" s="88"/>
      <c r="Z25" s="89"/>
      <c r="AA25" s="90"/>
      <c r="AB25" s="91"/>
      <c r="AC25" s="92"/>
      <c r="AD25" s="93"/>
      <c r="AE25" s="94"/>
      <c r="AF25" s="95"/>
      <c r="AG25" s="96"/>
      <c r="AH25" s="97"/>
      <c r="AI25" s="98"/>
      <c r="AJ25" s="87"/>
      <c r="AK25" s="88"/>
      <c r="AL25" s="89"/>
      <c r="AM25" s="90"/>
      <c r="AN25" s="91"/>
      <c r="AO25" s="92"/>
      <c r="AP25" s="93"/>
      <c r="AQ25" s="94"/>
      <c r="AR25" s="95"/>
      <c r="AS25" s="96"/>
      <c r="AT25" s="97"/>
      <c r="AU25" s="98"/>
      <c r="AV25" s="33"/>
    </row>
    <row r="26" spans="2:48" s="32" customFormat="1" ht="21" customHeight="1" x14ac:dyDescent="0.2">
      <c r="B26" s="45" t="s">
        <v>29</v>
      </c>
      <c r="C26" s="51" t="s">
        <v>42</v>
      </c>
      <c r="D26" s="20"/>
      <c r="E26" s="163"/>
      <c r="F26" s="60"/>
      <c r="G26" s="165"/>
      <c r="H26" s="64">
        <f t="shared" ref="H26:H27" si="6">SUM(I26:AU26)</f>
        <v>0</v>
      </c>
      <c r="I26" s="99"/>
      <c r="J26" s="100"/>
      <c r="K26" s="101"/>
      <c r="L26" s="87"/>
      <c r="M26" s="88"/>
      <c r="N26" s="89"/>
      <c r="O26" s="90"/>
      <c r="P26" s="91"/>
      <c r="Q26" s="92"/>
      <c r="R26" s="93"/>
      <c r="S26" s="94"/>
      <c r="T26" s="95"/>
      <c r="U26" s="96"/>
      <c r="V26" s="97"/>
      <c r="W26" s="98"/>
      <c r="X26" s="87"/>
      <c r="Y26" s="88"/>
      <c r="Z26" s="89"/>
      <c r="AA26" s="90"/>
      <c r="AB26" s="91"/>
      <c r="AC26" s="92"/>
      <c r="AD26" s="93"/>
      <c r="AE26" s="94"/>
      <c r="AF26" s="95"/>
      <c r="AG26" s="96"/>
      <c r="AH26" s="97"/>
      <c r="AI26" s="98"/>
      <c r="AJ26" s="87"/>
      <c r="AK26" s="88"/>
      <c r="AL26" s="89"/>
      <c r="AM26" s="90"/>
      <c r="AN26" s="91"/>
      <c r="AO26" s="92"/>
      <c r="AP26" s="93"/>
      <c r="AQ26" s="94"/>
      <c r="AR26" s="95"/>
      <c r="AS26" s="96"/>
      <c r="AT26" s="97"/>
      <c r="AU26" s="98"/>
      <c r="AV26" s="33"/>
    </row>
    <row r="27" spans="2:48" s="32" customFormat="1" ht="30" x14ac:dyDescent="0.2">
      <c r="B27" s="45" t="s">
        <v>30</v>
      </c>
      <c r="C27" s="51" t="s">
        <v>35</v>
      </c>
      <c r="D27" s="20"/>
      <c r="E27" s="163"/>
      <c r="F27" s="60"/>
      <c r="G27" s="165"/>
      <c r="H27" s="64">
        <f t="shared" si="6"/>
        <v>0</v>
      </c>
      <c r="I27" s="99"/>
      <c r="J27" s="100"/>
      <c r="K27" s="101"/>
      <c r="L27" s="87"/>
      <c r="M27" s="88"/>
      <c r="N27" s="89"/>
      <c r="O27" s="90"/>
      <c r="P27" s="91"/>
      <c r="Q27" s="92"/>
      <c r="R27" s="93"/>
      <c r="S27" s="94"/>
      <c r="T27" s="95"/>
      <c r="U27" s="96"/>
      <c r="V27" s="97"/>
      <c r="W27" s="98"/>
      <c r="X27" s="87"/>
      <c r="Y27" s="88"/>
      <c r="Z27" s="89"/>
      <c r="AA27" s="90"/>
      <c r="AB27" s="91"/>
      <c r="AC27" s="92"/>
      <c r="AD27" s="93"/>
      <c r="AE27" s="94"/>
      <c r="AF27" s="95"/>
      <c r="AG27" s="96"/>
      <c r="AH27" s="97"/>
      <c r="AI27" s="98"/>
      <c r="AJ27" s="87"/>
      <c r="AK27" s="88"/>
      <c r="AL27" s="89"/>
      <c r="AM27" s="90"/>
      <c r="AN27" s="91"/>
      <c r="AO27" s="92"/>
      <c r="AP27" s="93"/>
      <c r="AQ27" s="94"/>
      <c r="AR27" s="95"/>
      <c r="AS27" s="96"/>
      <c r="AT27" s="97"/>
      <c r="AU27" s="98"/>
      <c r="AV27" s="33"/>
    </row>
    <row r="28" spans="2:48" s="32" customFormat="1" ht="13.5" thickBot="1" x14ac:dyDescent="0.25">
      <c r="B28" s="53" t="s">
        <v>47</v>
      </c>
      <c r="C28" s="71" t="s">
        <v>48</v>
      </c>
      <c r="D28" s="54"/>
      <c r="E28" s="55"/>
      <c r="F28" s="61"/>
      <c r="G28" s="55"/>
      <c r="H28" s="118"/>
      <c r="I28" s="247"/>
      <c r="J28" s="248"/>
      <c r="K28" s="249"/>
      <c r="L28" s="186"/>
      <c r="M28" s="187"/>
      <c r="N28" s="188"/>
      <c r="O28" s="192"/>
      <c r="P28" s="187"/>
      <c r="Q28" s="188"/>
      <c r="R28" s="192"/>
      <c r="S28" s="187"/>
      <c r="T28" s="188"/>
      <c r="U28" s="250"/>
      <c r="V28" s="187"/>
      <c r="W28" s="212"/>
      <c r="X28" s="186" t="s">
        <v>17</v>
      </c>
      <c r="Y28" s="187"/>
      <c r="Z28" s="188"/>
      <c r="AA28" s="192"/>
      <c r="AB28" s="187"/>
      <c r="AC28" s="188"/>
      <c r="AD28" s="192"/>
      <c r="AE28" s="187"/>
      <c r="AF28" s="188"/>
      <c r="AG28" s="250"/>
      <c r="AH28" s="187"/>
      <c r="AI28" s="212"/>
      <c r="AJ28" s="186" t="s">
        <v>17</v>
      </c>
      <c r="AK28" s="187"/>
      <c r="AL28" s="188"/>
      <c r="AM28" s="192"/>
      <c r="AN28" s="187"/>
      <c r="AO28" s="188"/>
      <c r="AP28" s="192"/>
      <c r="AQ28" s="187"/>
      <c r="AR28" s="212"/>
      <c r="AS28" s="202" t="s">
        <v>17</v>
      </c>
      <c r="AT28" s="203"/>
      <c r="AU28" s="204"/>
      <c r="AV28" s="33"/>
    </row>
    <row r="29" spans="2:48" ht="13.5" thickBot="1" x14ac:dyDescent="0.25">
      <c r="B29" s="189" t="s">
        <v>8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1"/>
      <c r="AS29" s="120"/>
      <c r="AT29" s="119"/>
      <c r="AU29" s="121"/>
      <c r="AV29" s="34"/>
    </row>
    <row r="30" spans="2:48" s="36" customFormat="1" x14ac:dyDescent="0.2">
      <c r="B30" s="195" t="s">
        <v>32</v>
      </c>
      <c r="C30" s="196"/>
      <c r="D30" s="196"/>
      <c r="E30" s="165"/>
      <c r="F30" s="166"/>
      <c r="G30" s="70">
        <f>SUM(G20:G24)</f>
        <v>392800</v>
      </c>
      <c r="H30" s="4">
        <v>392800</v>
      </c>
      <c r="I30" s="251">
        <v>54888.13559322033</v>
      </c>
      <c r="J30" s="252"/>
      <c r="K30" s="253"/>
      <c r="L30" s="226">
        <v>26013.5593220339</v>
      </c>
      <c r="M30" s="227"/>
      <c r="N30" s="228"/>
      <c r="O30" s="229">
        <v>26013.5593220339</v>
      </c>
      <c r="P30" s="230"/>
      <c r="Q30" s="231"/>
      <c r="R30" s="232">
        <v>26013.5593220339</v>
      </c>
      <c r="S30" s="227"/>
      <c r="T30" s="228"/>
      <c r="U30" s="229">
        <v>41493.186440677964</v>
      </c>
      <c r="V30" s="230"/>
      <c r="W30" s="243"/>
      <c r="X30" s="226">
        <v>49233</v>
      </c>
      <c r="Y30" s="227"/>
      <c r="Z30" s="228"/>
      <c r="AA30" s="229">
        <v>49634</v>
      </c>
      <c r="AB30" s="230"/>
      <c r="AC30" s="231"/>
      <c r="AD30" s="232">
        <v>49233</v>
      </c>
      <c r="AE30" s="227"/>
      <c r="AF30" s="228"/>
      <c r="AG30" s="229">
        <v>25634</v>
      </c>
      <c r="AH30" s="230"/>
      <c r="AI30" s="243"/>
      <c r="AJ30" s="226">
        <v>13233</v>
      </c>
      <c r="AK30" s="227"/>
      <c r="AL30" s="228"/>
      <c r="AM30" s="229">
        <v>13634</v>
      </c>
      <c r="AN30" s="230"/>
      <c r="AO30" s="231"/>
      <c r="AP30" s="232">
        <v>13233</v>
      </c>
      <c r="AQ30" s="227"/>
      <c r="AR30" s="233"/>
      <c r="AS30" s="180">
        <v>4812</v>
      </c>
      <c r="AT30" s="181"/>
      <c r="AU30" s="182"/>
      <c r="AV30" s="35"/>
    </row>
    <row r="31" spans="2:48" x14ac:dyDescent="0.2">
      <c r="B31" s="197" t="s">
        <v>31</v>
      </c>
      <c r="C31" s="198"/>
      <c r="D31" s="198"/>
      <c r="E31" s="165"/>
      <c r="F31" s="166"/>
      <c r="G31" s="4"/>
      <c r="H31" s="4">
        <f>SUM(H20:H24)</f>
        <v>392800</v>
      </c>
      <c r="I31" s="240">
        <f>SUM(I20+(SUM(I22:K22)))</f>
        <v>54888.135593220337</v>
      </c>
      <c r="J31" s="241"/>
      <c r="K31" s="242"/>
      <c r="L31" s="183">
        <f>SUM(L22:N24)</f>
        <v>26013.5593220339</v>
      </c>
      <c r="M31" s="184"/>
      <c r="N31" s="199"/>
      <c r="O31" s="234">
        <f>SUM(O22:Q24)</f>
        <v>26013.5593220339</v>
      </c>
      <c r="P31" s="235"/>
      <c r="Q31" s="236"/>
      <c r="R31" s="194">
        <f>SUM(R22:T24)</f>
        <v>26013.5593220339</v>
      </c>
      <c r="S31" s="184"/>
      <c r="T31" s="199"/>
      <c r="U31" s="234">
        <f>SUM(U22:W24)</f>
        <v>41493.186440677964</v>
      </c>
      <c r="V31" s="235"/>
      <c r="W31" s="239"/>
      <c r="X31" s="183">
        <f>SUM(X22:Z24)</f>
        <v>49233</v>
      </c>
      <c r="Y31" s="184"/>
      <c r="Z31" s="199"/>
      <c r="AA31" s="234">
        <f>SUM(AA22:AC24)</f>
        <v>49634</v>
      </c>
      <c r="AB31" s="235"/>
      <c r="AC31" s="236"/>
      <c r="AD31" s="194">
        <f>SUM(AD22:AF24)</f>
        <v>49233</v>
      </c>
      <c r="AE31" s="184"/>
      <c r="AF31" s="199"/>
      <c r="AG31" s="234">
        <f>SUM(AG22:AI24)</f>
        <v>25634</v>
      </c>
      <c r="AH31" s="235"/>
      <c r="AI31" s="239"/>
      <c r="AJ31" s="183">
        <f>SUM(AJ22:AL24)</f>
        <v>13233</v>
      </c>
      <c r="AK31" s="184"/>
      <c r="AL31" s="199"/>
      <c r="AM31" s="234">
        <f>SUM(AM22:AO24)</f>
        <v>13634</v>
      </c>
      <c r="AN31" s="235"/>
      <c r="AO31" s="236"/>
      <c r="AP31" s="194">
        <f>SUM(AP22:AR24)</f>
        <v>13233</v>
      </c>
      <c r="AQ31" s="184"/>
      <c r="AR31" s="185"/>
      <c r="AS31" s="183">
        <f>SUM(AS22:AU24)</f>
        <v>4812</v>
      </c>
      <c r="AT31" s="184"/>
      <c r="AU31" s="185"/>
      <c r="AV31" s="34"/>
    </row>
    <row r="32" spans="2:48" s="36" customFormat="1" ht="13.5" thickBot="1" x14ac:dyDescent="0.25">
      <c r="B32" s="225" t="s">
        <v>33</v>
      </c>
      <c r="C32" s="193"/>
      <c r="D32" s="193"/>
      <c r="E32" s="167"/>
      <c r="F32" s="168"/>
      <c r="G32" s="46"/>
      <c r="H32" s="46">
        <f>H31-G30</f>
        <v>0</v>
      </c>
      <c r="I32" s="237">
        <f>I30-I31</f>
        <v>0</v>
      </c>
      <c r="J32" s="237"/>
      <c r="K32" s="238"/>
      <c r="L32" s="174">
        <f>L30-L31</f>
        <v>0</v>
      </c>
      <c r="M32" s="175"/>
      <c r="N32" s="175"/>
      <c r="O32" s="193">
        <f>O30-O31</f>
        <v>0</v>
      </c>
      <c r="P32" s="193"/>
      <c r="Q32" s="193"/>
      <c r="R32" s="175">
        <f>R30-R31</f>
        <v>0</v>
      </c>
      <c r="S32" s="175"/>
      <c r="T32" s="175"/>
      <c r="U32" s="193">
        <f>U30-U31</f>
        <v>0</v>
      </c>
      <c r="V32" s="193"/>
      <c r="W32" s="244"/>
      <c r="X32" s="174">
        <f>X30-X31</f>
        <v>0</v>
      </c>
      <c r="Y32" s="175"/>
      <c r="Z32" s="175"/>
      <c r="AA32" s="193">
        <f>AA30-AA31</f>
        <v>0</v>
      </c>
      <c r="AB32" s="193"/>
      <c r="AC32" s="193"/>
      <c r="AD32" s="175">
        <f>AD30-AD31</f>
        <v>0</v>
      </c>
      <c r="AE32" s="175"/>
      <c r="AF32" s="175"/>
      <c r="AG32" s="244">
        <f>AG30-AG31</f>
        <v>0</v>
      </c>
      <c r="AH32" s="245"/>
      <c r="AI32" s="246"/>
      <c r="AJ32" s="174">
        <f>AJ30-AJ31</f>
        <v>0</v>
      </c>
      <c r="AK32" s="175"/>
      <c r="AL32" s="175"/>
      <c r="AM32" s="193">
        <f>AM30-AM31</f>
        <v>0</v>
      </c>
      <c r="AN32" s="193"/>
      <c r="AO32" s="193"/>
      <c r="AP32" s="175">
        <f>AP30-AP31</f>
        <v>0</v>
      </c>
      <c r="AQ32" s="175"/>
      <c r="AR32" s="176"/>
      <c r="AS32" s="174">
        <f>AS30-AS31</f>
        <v>0</v>
      </c>
      <c r="AT32" s="175"/>
      <c r="AU32" s="176"/>
      <c r="AV32" s="35"/>
    </row>
    <row r="33" spans="2:48" s="36" customFormat="1" x14ac:dyDescent="0.2">
      <c r="B33" s="21"/>
      <c r="C33" s="47"/>
      <c r="D33" s="21"/>
      <c r="E33" s="22"/>
      <c r="F33" s="56"/>
      <c r="G33" s="22"/>
      <c r="H33" s="22"/>
      <c r="I33" s="22"/>
      <c r="J33" s="22"/>
      <c r="K33" s="22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37"/>
    </row>
    <row r="35" spans="2:48" x14ac:dyDescent="0.2">
      <c r="B35" s="39"/>
    </row>
  </sheetData>
  <mergeCells count="83">
    <mergeCell ref="U4:W4"/>
    <mergeCell ref="I28:K28"/>
    <mergeCell ref="AJ30:AL30"/>
    <mergeCell ref="O28:Q28"/>
    <mergeCell ref="AD28:AF28"/>
    <mergeCell ref="AG28:AI28"/>
    <mergeCell ref="U28:W28"/>
    <mergeCell ref="I30:K30"/>
    <mergeCell ref="AG32:AI32"/>
    <mergeCell ref="L30:N30"/>
    <mergeCell ref="AD31:AF31"/>
    <mergeCell ref="AG31:AI31"/>
    <mergeCell ref="AD30:AF30"/>
    <mergeCell ref="AG30:AI30"/>
    <mergeCell ref="O30:Q30"/>
    <mergeCell ref="X31:Z31"/>
    <mergeCell ref="AA31:AC31"/>
    <mergeCell ref="L32:N32"/>
    <mergeCell ref="O32:Q32"/>
    <mergeCell ref="R32:T32"/>
    <mergeCell ref="U32:W32"/>
    <mergeCell ref="X32:Z32"/>
    <mergeCell ref="B32:D32"/>
    <mergeCell ref="X30:Z30"/>
    <mergeCell ref="AA30:AC30"/>
    <mergeCell ref="AM30:AO30"/>
    <mergeCell ref="AP30:AR30"/>
    <mergeCell ref="AJ31:AL31"/>
    <mergeCell ref="AM31:AO31"/>
    <mergeCell ref="I32:K32"/>
    <mergeCell ref="O31:Q31"/>
    <mergeCell ref="R31:T31"/>
    <mergeCell ref="U31:W31"/>
    <mergeCell ref="I31:K31"/>
    <mergeCell ref="R30:T30"/>
    <mergeCell ref="U30:W30"/>
    <mergeCell ref="AA32:AC32"/>
    <mergeCell ref="AD32:AF32"/>
    <mergeCell ref="L3:W3"/>
    <mergeCell ref="X3:AI3"/>
    <mergeCell ref="R4:T4"/>
    <mergeCell ref="L4:N4"/>
    <mergeCell ref="B3:B4"/>
    <mergeCell ref="C3:C4"/>
    <mergeCell ref="H3:H4"/>
    <mergeCell ref="D3:D4"/>
    <mergeCell ref="E3:E4"/>
    <mergeCell ref="O4:Q4"/>
    <mergeCell ref="G3:G4"/>
    <mergeCell ref="F3:F4"/>
    <mergeCell ref="AA4:AC4"/>
    <mergeCell ref="AG4:AI4"/>
    <mergeCell ref="I3:K3"/>
    <mergeCell ref="I4:K4"/>
    <mergeCell ref="AS4:AU4"/>
    <mergeCell ref="AS28:AU28"/>
    <mergeCell ref="AJ3:AU3"/>
    <mergeCell ref="X4:Z4"/>
    <mergeCell ref="AM4:AO4"/>
    <mergeCell ref="AP4:AR4"/>
    <mergeCell ref="AD4:AF4"/>
    <mergeCell ref="AJ4:AL4"/>
    <mergeCell ref="AP28:AR28"/>
    <mergeCell ref="X28:Z28"/>
    <mergeCell ref="AA28:AC28"/>
    <mergeCell ref="AJ28:AL28"/>
    <mergeCell ref="AM28:AO28"/>
    <mergeCell ref="AS32:AU32"/>
    <mergeCell ref="B6:AU6"/>
    <mergeCell ref="B15:AU15"/>
    <mergeCell ref="B19:AU19"/>
    <mergeCell ref="AS30:AU30"/>
    <mergeCell ref="AS31:AU31"/>
    <mergeCell ref="L28:N28"/>
    <mergeCell ref="B29:AR29"/>
    <mergeCell ref="R28:T28"/>
    <mergeCell ref="AP32:AR32"/>
    <mergeCell ref="AJ32:AL32"/>
    <mergeCell ref="AM32:AO32"/>
    <mergeCell ref="AP31:AR31"/>
    <mergeCell ref="B30:D30"/>
    <mergeCell ref="B31:D31"/>
    <mergeCell ref="L31:N31"/>
  </mergeCells>
  <phoneticPr fontId="2" type="noConversion"/>
  <conditionalFormatting sqref="I28:K28 I7:AU14 X23:AU23 X22:AG22 AH24:AI24 I23:T23">
    <cfRule type="cellIs" dxfId="58" priority="351" stopIfTrue="1" operator="equal">
      <formula>"x"</formula>
    </cfRule>
  </conditionalFormatting>
  <conditionalFormatting sqref="L16:N18 L24:N27">
    <cfRule type="cellIs" dxfId="57" priority="346" stopIfTrue="1" operator="equal">
      <formula>"x"</formula>
    </cfRule>
  </conditionalFormatting>
  <conditionalFormatting sqref="O16:Q18 O24:Q27">
    <cfRule type="cellIs" dxfId="56" priority="345" stopIfTrue="1" operator="equal">
      <formula>"x"</formula>
    </cfRule>
  </conditionalFormatting>
  <conditionalFormatting sqref="R22:T22 R16:T18 R24:T27">
    <cfRule type="cellIs" dxfId="55" priority="344" stopIfTrue="1" operator="equal">
      <formula>"x"</formula>
    </cfRule>
  </conditionalFormatting>
  <conditionalFormatting sqref="U22:W22 U16:W18 U25:W27">
    <cfRule type="cellIs" dxfId="54" priority="343" stopIfTrue="1" operator="equal">
      <formula>"x"</formula>
    </cfRule>
  </conditionalFormatting>
  <conditionalFormatting sqref="X16:Z18">
    <cfRule type="cellIs" dxfId="53" priority="331" stopIfTrue="1" operator="equal">
      <formula>"x"</formula>
    </cfRule>
  </conditionalFormatting>
  <conditionalFormatting sqref="AA16:AC18">
    <cfRule type="cellIs" dxfId="52" priority="330" stopIfTrue="1" operator="equal">
      <formula>"x"</formula>
    </cfRule>
  </conditionalFormatting>
  <conditionalFormatting sqref="AD16:AF18">
    <cfRule type="cellIs" dxfId="51" priority="329" stopIfTrue="1" operator="equal">
      <formula>"x"</formula>
    </cfRule>
  </conditionalFormatting>
  <conditionalFormatting sqref="AG16:AI18">
    <cfRule type="cellIs" dxfId="50" priority="328" stopIfTrue="1" operator="equal">
      <formula>"x"</formula>
    </cfRule>
  </conditionalFormatting>
  <conditionalFormatting sqref="L28:W28">
    <cfRule type="cellIs" dxfId="49" priority="317" stopIfTrue="1" operator="equal">
      <formula>"x"</formula>
    </cfRule>
  </conditionalFormatting>
  <conditionalFormatting sqref="X28:AI28">
    <cfRule type="cellIs" dxfId="48" priority="316" stopIfTrue="1" operator="equal">
      <formula>"x"</formula>
    </cfRule>
  </conditionalFormatting>
  <conditionalFormatting sqref="AJ28:AR28">
    <cfRule type="cellIs" dxfId="47" priority="315" stopIfTrue="1" operator="equal">
      <formula>"x"</formula>
    </cfRule>
  </conditionalFormatting>
  <conditionalFormatting sqref="X16:Z18 X25:Z27">
    <cfRule type="cellIs" dxfId="46" priority="312" stopIfTrue="1" operator="equal">
      <formula>"x"</formula>
    </cfRule>
  </conditionalFormatting>
  <conditionalFormatting sqref="AA16:AC18 AC24 AA25:AC27">
    <cfRule type="cellIs" dxfId="45" priority="311" stopIfTrue="1" operator="equal">
      <formula>"x"</formula>
    </cfRule>
  </conditionalFormatting>
  <conditionalFormatting sqref="AD16:AF18 AD25:AF27">
    <cfRule type="cellIs" dxfId="44" priority="310" stopIfTrue="1" operator="equal">
      <formula>"x"</formula>
    </cfRule>
  </conditionalFormatting>
  <conditionalFormatting sqref="AH22:AI22 AG16:AI18 AG25:AI27">
    <cfRule type="cellIs" dxfId="43" priority="309" stopIfTrue="1" operator="equal">
      <formula>"x"</formula>
    </cfRule>
  </conditionalFormatting>
  <conditionalFormatting sqref="I16:K18 I24:K27">
    <cfRule type="cellIs" dxfId="42" priority="263" stopIfTrue="1" operator="equal">
      <formula>"x"</formula>
    </cfRule>
  </conditionalFormatting>
  <conditionalFormatting sqref="U23">
    <cfRule type="cellIs" dxfId="41" priority="118" stopIfTrue="1" operator="equal">
      <formula>"x"</formula>
    </cfRule>
  </conditionalFormatting>
  <conditionalFormatting sqref="L22:N22">
    <cfRule type="cellIs" dxfId="40" priority="88" stopIfTrue="1" operator="equal">
      <formula>"x"</formula>
    </cfRule>
  </conditionalFormatting>
  <conditionalFormatting sqref="O22:Q22">
    <cfRule type="cellIs" dxfId="39" priority="87" stopIfTrue="1" operator="equal">
      <formula>"x"</formula>
    </cfRule>
  </conditionalFormatting>
  <conditionalFormatting sqref="I22:K22">
    <cfRule type="cellIs" dxfId="38" priority="85" stopIfTrue="1" operator="equal">
      <formula>"x"</formula>
    </cfRule>
  </conditionalFormatting>
  <conditionalFormatting sqref="U24:W24">
    <cfRule type="cellIs" dxfId="37" priority="84" stopIfTrue="1" operator="equal">
      <formula>"x"</formula>
    </cfRule>
  </conditionalFormatting>
  <conditionalFormatting sqref="X24:Z24">
    <cfRule type="cellIs" dxfId="36" priority="83" stopIfTrue="1" operator="equal">
      <formula>"x"</formula>
    </cfRule>
  </conditionalFormatting>
  <conditionalFormatting sqref="AA24:AB24">
    <cfRule type="cellIs" dxfId="35" priority="82" stopIfTrue="1" operator="equal">
      <formula>"x"</formula>
    </cfRule>
  </conditionalFormatting>
  <conditionalFormatting sqref="Q20">
    <cfRule type="cellIs" dxfId="34" priority="81" stopIfTrue="1" operator="equal">
      <formula>"x"</formula>
    </cfRule>
  </conditionalFormatting>
  <conditionalFormatting sqref="R20:T20 R21">
    <cfRule type="cellIs" dxfId="33" priority="80" stopIfTrue="1" operator="equal">
      <formula>"x"</formula>
    </cfRule>
  </conditionalFormatting>
  <conditionalFormatting sqref="U20:W20 U21">
    <cfRule type="cellIs" dxfId="32" priority="79" stopIfTrue="1" operator="equal">
      <formula>"x"</formula>
    </cfRule>
  </conditionalFormatting>
  <conditionalFormatting sqref="X20:Z20 X21">
    <cfRule type="cellIs" dxfId="31" priority="78" stopIfTrue="1" operator="equal">
      <formula>"x"</formula>
    </cfRule>
  </conditionalFormatting>
  <conditionalFormatting sqref="AA20:AC20 AA21">
    <cfRule type="cellIs" dxfId="30" priority="77" stopIfTrue="1" operator="equal">
      <formula>"x"</formula>
    </cfRule>
  </conditionalFormatting>
  <conditionalFormatting sqref="AD20:AF20 AD21">
    <cfRule type="cellIs" dxfId="29" priority="76" stopIfTrue="1" operator="equal">
      <formula>"x"</formula>
    </cfRule>
  </conditionalFormatting>
  <conditionalFormatting sqref="AG20:AI20 AG21">
    <cfRule type="cellIs" dxfId="28" priority="75" stopIfTrue="1" operator="equal">
      <formula>"x"</formula>
    </cfRule>
  </conditionalFormatting>
  <conditionalFormatting sqref="L20:N20 L21">
    <cfRule type="cellIs" dxfId="27" priority="71" stopIfTrue="1" operator="equal">
      <formula>"x"</formula>
    </cfRule>
  </conditionalFormatting>
  <conditionalFormatting sqref="O20:P20 O21">
    <cfRule type="cellIs" dxfId="26" priority="70" stopIfTrue="1" operator="equal">
      <formula>"x"</formula>
    </cfRule>
  </conditionalFormatting>
  <conditionalFormatting sqref="I20:K20 I21">
    <cfRule type="cellIs" dxfId="25" priority="69" stopIfTrue="1" operator="equal">
      <formula>"x"</formula>
    </cfRule>
  </conditionalFormatting>
  <conditionalFormatting sqref="AS28:AU28">
    <cfRule type="cellIs" dxfId="24" priority="65" stopIfTrue="1" operator="equal">
      <formula>"x"</formula>
    </cfRule>
  </conditionalFormatting>
  <conditionalFormatting sqref="AJ16:AL18">
    <cfRule type="cellIs" dxfId="23" priority="45" stopIfTrue="1" operator="equal">
      <formula>"x"</formula>
    </cfRule>
  </conditionalFormatting>
  <conditionalFormatting sqref="AM16:AO18">
    <cfRule type="cellIs" dxfId="22" priority="44" stopIfTrue="1" operator="equal">
      <formula>"x"</formula>
    </cfRule>
  </conditionalFormatting>
  <conditionalFormatting sqref="AP16:AR18">
    <cfRule type="cellIs" dxfId="21" priority="43" stopIfTrue="1" operator="equal">
      <formula>"x"</formula>
    </cfRule>
  </conditionalFormatting>
  <conditionalFormatting sqref="AS16:AU18">
    <cfRule type="cellIs" dxfId="20" priority="42" stopIfTrue="1" operator="equal">
      <formula>"x"</formula>
    </cfRule>
  </conditionalFormatting>
  <conditionalFormatting sqref="AJ16:AL18">
    <cfRule type="cellIs" dxfId="19" priority="41" stopIfTrue="1" operator="equal">
      <formula>"x"</formula>
    </cfRule>
  </conditionalFormatting>
  <conditionalFormatting sqref="AM16:AO18">
    <cfRule type="cellIs" dxfId="18" priority="40" stopIfTrue="1" operator="equal">
      <formula>"x"</formula>
    </cfRule>
  </conditionalFormatting>
  <conditionalFormatting sqref="AP16:AR18">
    <cfRule type="cellIs" dxfId="17" priority="39" stopIfTrue="1" operator="equal">
      <formula>"x"</formula>
    </cfRule>
  </conditionalFormatting>
  <conditionalFormatting sqref="AS16:AU18">
    <cfRule type="cellIs" dxfId="16" priority="38" stopIfTrue="1" operator="equal">
      <formula>"x"</formula>
    </cfRule>
  </conditionalFormatting>
  <conditionalFormatting sqref="AJ22:AL22 AJ25:AL27">
    <cfRule type="cellIs" dxfId="15" priority="32" stopIfTrue="1" operator="equal">
      <formula>"x"</formula>
    </cfRule>
  </conditionalFormatting>
  <conditionalFormatting sqref="AM22:AO22 AM25:AO27">
    <cfRule type="cellIs" dxfId="14" priority="31" stopIfTrue="1" operator="equal">
      <formula>"x"</formula>
    </cfRule>
  </conditionalFormatting>
  <conditionalFormatting sqref="AP22:AR22 AP25:AR27">
    <cfRule type="cellIs" dxfId="13" priority="30" stopIfTrue="1" operator="equal">
      <formula>"x"</formula>
    </cfRule>
  </conditionalFormatting>
  <conditionalFormatting sqref="AS22:AU22 AT24:AU24 AS25:AU27">
    <cfRule type="cellIs" dxfId="12" priority="29" stopIfTrue="1" operator="equal">
      <formula>"x"</formula>
    </cfRule>
  </conditionalFormatting>
  <conditionalFormatting sqref="AJ20:AL20 AJ21">
    <cfRule type="cellIs" dxfId="11" priority="18" stopIfTrue="1" operator="equal">
      <formula>"x"</formula>
    </cfRule>
  </conditionalFormatting>
  <conditionalFormatting sqref="AM20:AO20 AM21">
    <cfRule type="cellIs" dxfId="10" priority="17" stopIfTrue="1" operator="equal">
      <formula>"x"</formula>
    </cfRule>
  </conditionalFormatting>
  <conditionalFormatting sqref="AP20:AR20 AP21">
    <cfRule type="cellIs" dxfId="9" priority="16" stopIfTrue="1" operator="equal">
      <formula>"x"</formula>
    </cfRule>
  </conditionalFormatting>
  <conditionalFormatting sqref="AS20:AU20 AS21">
    <cfRule type="cellIs" dxfId="8" priority="15" stopIfTrue="1" operator="equal">
      <formula>"x"</formula>
    </cfRule>
  </conditionalFormatting>
  <conditionalFormatting sqref="AD24:AF24">
    <cfRule type="cellIs" dxfId="7" priority="14" stopIfTrue="1" operator="equal">
      <formula>"x"</formula>
    </cfRule>
  </conditionalFormatting>
  <conditionalFormatting sqref="AG24">
    <cfRule type="cellIs" dxfId="6" priority="13" stopIfTrue="1" operator="equal">
      <formula>"x"</formula>
    </cfRule>
  </conditionalFormatting>
  <conditionalFormatting sqref="AJ24:AK24">
    <cfRule type="cellIs" dxfId="5" priority="10" stopIfTrue="1" operator="equal">
      <formula>"x"</formula>
    </cfRule>
  </conditionalFormatting>
  <conditionalFormatting sqref="AL24">
    <cfRule type="cellIs" dxfId="4" priority="9" stopIfTrue="1" operator="equal">
      <formula>"x"</formula>
    </cfRule>
  </conditionalFormatting>
  <conditionalFormatting sqref="AM24:AO24">
    <cfRule type="cellIs" dxfId="3" priority="8" stopIfTrue="1" operator="equal">
      <formula>"x"</formula>
    </cfRule>
  </conditionalFormatting>
  <conditionalFormatting sqref="AP24:AR24">
    <cfRule type="cellIs" dxfId="2" priority="7" stopIfTrue="1" operator="equal">
      <formula>"x"</formula>
    </cfRule>
  </conditionalFormatting>
  <conditionalFormatting sqref="AS24">
    <cfRule type="cellIs" dxfId="1" priority="6" stopIfTrue="1" operator="equal">
      <formula>"x"</formula>
    </cfRule>
  </conditionalFormatting>
  <conditionalFormatting sqref="V23:W23">
    <cfRule type="cellIs" dxfId="0" priority="5" stopIfTrue="1" operator="equal">
      <formula>"x"</formula>
    </cfRule>
  </conditionalFormatting>
  <pageMargins left="0.25" right="0.25" top="0.75" bottom="0.75" header="0.3" footer="0.3"/>
  <pageSetup paperSize="8" scale="49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plan </vt:lpstr>
      <vt:lpstr>'Project plan '!Print_Area</vt:lpstr>
    </vt:vector>
  </TitlesOfParts>
  <Company>London Borough of Haringey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</dc:creator>
  <cp:lastModifiedBy>Farshad Dastghaib-Jackson</cp:lastModifiedBy>
  <cp:lastPrinted>2019-09-11T13:33:51Z</cp:lastPrinted>
  <dcterms:created xsi:type="dcterms:W3CDTF">2012-05-18T10:53:11Z</dcterms:created>
  <dcterms:modified xsi:type="dcterms:W3CDTF">2019-10-30T14:05:37Z</dcterms:modified>
</cp:coreProperties>
</file>