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66925"/>
  <mc:AlternateContent xmlns:mc="http://schemas.openxmlformats.org/markup-compatibility/2006">
    <mc:Choice Requires="x15">
      <x15ac:absPath xmlns:x15ac="http://schemas.microsoft.com/office/spreadsheetml/2010/11/ac" url="https://greaterlondonauthority.sharepoint.com/sites/SkillsFundingPolicySystemsTeam/Shared Documents/London Talent Pathways Fund 26-29/LTP Docs Testing - 13 October/Documents for Digital Upload/"/>
    </mc:Choice>
  </mc:AlternateContent>
  <xr:revisionPtr revIDLastSave="71" documentId="8_{2AFD5C1A-896F-49E4-A347-749211DA4175}" xr6:coauthVersionLast="47" xr6:coauthVersionMax="47" xr10:uidLastSave="{CE4B978A-CBDC-4365-880A-6158161ABA09}"/>
  <workbookProtection workbookAlgorithmName="SHA-512" workbookHashValue="gMngrQUc190qQ2/G2eTUuKOTtH1YcM9Bfoa/6kIGrBdOjILLW4mnw6Ar2VYm/FKhLc62L4hso+r2GXIXqt3H4g==" workbookSaltValue="XmSDHwLv0bw+TzqmO+TWrg==" workbookSpinCount="100000" lockStructure="1"/>
  <bookViews>
    <workbookView xWindow="36600" yWindow="-21720" windowWidth="38640" windowHeight="21240" xr2:uid="{602FA98D-1461-4480-A72C-CA6005C956F1}"/>
  </bookViews>
  <sheets>
    <sheet name="Guidance" sheetId="5" r:id="rId1"/>
    <sheet name="Definitions" sheetId="4" r:id="rId2"/>
    <sheet name="Bidder Information" sheetId="7" r:id="rId3"/>
    <sheet name="Summary" sheetId="12" r:id="rId4"/>
    <sheet name="ASF" sheetId="1" r:id="rId5"/>
    <sheet name="FCfJ" sheetId="15" r:id="rId6"/>
    <sheet name="Delivery (Qualifications)" sheetId="17" r:id="rId7"/>
    <sheet name="ASF+FCfJ Combined" sheetId="14" r:id="rId8"/>
    <sheet name="SOC priorities" sheetId="18" state="hidden" r:id="rId9"/>
    <sheet name="SSA DD" sheetId="19" state="hidden" r:id="rId10"/>
    <sheet name="All SSA" sheetId="22" state="hidden" r:id="rId11"/>
    <sheet name="All SOC codes" sheetId="21" state="hidden" r:id="rId12"/>
  </sheets>
  <definedNames>
    <definedName name="_xlnm._FilterDatabase" localSheetId="10" hidden="1">'All SSA'!$A$1:$B$48</definedName>
    <definedName name="_xlnm._FilterDatabase" localSheetId="8" hidden="1">'SOC priorities'!$A$1:$C$129</definedName>
    <definedName name="_xlnm._FilterDatabase" localSheetId="9" hidden="1">'SSA DD'!$A$1:$B$1</definedName>
    <definedName name="Construction_SOC">'SOC priorities'!$H$2:$H$35</definedName>
    <definedName name="Construction_SSA">'SSA DD'!$E$2:$E$10</definedName>
    <definedName name="Creative_SOC">'SOC priorities'!$I$2:$I$35</definedName>
    <definedName name="Creative_SSA">'SSA DD'!$F$2:$F$10</definedName>
    <definedName name="Digital_SOC">'SOC priorities'!$J$2:$J$35</definedName>
    <definedName name="Digital_SSA">'SSA DD'!$G$2:$G$10</definedName>
    <definedName name="Experience_SOC">'SOC priorities'!$K$2:$K$35</definedName>
    <definedName name="Experience_SSA">'SSA DD'!$H$2:$H$10</definedName>
    <definedName name="Finance_SOC">'SOC priorities'!$L$2:$L$35</definedName>
    <definedName name="Finance_SSA">'SSA DD'!$I$2:$I$10</definedName>
    <definedName name="Frontier_SOC">'SOC priorities'!$M$2:$M$35</definedName>
    <definedName name="Frontier_SSA">'SSA DD'!$J$2:$J$10</definedName>
    <definedName name="Health_SOC">'SOC priorities'!$N$2:$N$35</definedName>
    <definedName name="Health_SSA">'SSA DD'!$K$2:$K$10</definedName>
    <definedName name="Other_SOC">'All SOC codes'!$C$2:$C$413</definedName>
    <definedName name="Other_SSA">'All SSA'!$I$2:$I$22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D51" i="15"/>
  <c r="D52" i="15"/>
  <c r="E39" i="15"/>
  <c r="D39" i="15"/>
  <c r="D6" i="15"/>
  <c r="E23" i="15"/>
  <c r="D23" i="15"/>
  <c r="X5" i="12"/>
  <c r="AB6" i="12"/>
  <c r="I68" i="12"/>
  <c r="I69" i="12"/>
  <c r="I70" i="12"/>
  <c r="U66" i="12"/>
  <c r="U65" i="12"/>
  <c r="U64" i="12"/>
  <c r="U63" i="12"/>
  <c r="I63" i="12" s="1"/>
  <c r="U62" i="12"/>
  <c r="U61" i="12"/>
  <c r="I61" i="12" s="1"/>
  <c r="U60" i="12"/>
  <c r="U59" i="12"/>
  <c r="U58" i="12"/>
  <c r="I58" i="12" s="1"/>
  <c r="U57" i="12"/>
  <c r="U56" i="12"/>
  <c r="U55" i="12"/>
  <c r="U54" i="12"/>
  <c r="U53" i="12"/>
  <c r="U52" i="12"/>
  <c r="U51" i="12"/>
  <c r="U50" i="12"/>
  <c r="U45" i="12"/>
  <c r="U44" i="12"/>
  <c r="I44" i="12" s="1"/>
  <c r="U43" i="12"/>
  <c r="U42" i="12"/>
  <c r="U41" i="12"/>
  <c r="U40" i="12"/>
  <c r="U39" i="12"/>
  <c r="U38" i="12"/>
  <c r="I38" i="12" s="1"/>
  <c r="U37" i="12"/>
  <c r="I37" i="12" s="1"/>
  <c r="U36" i="12"/>
  <c r="U35" i="12"/>
  <c r="U34" i="12"/>
  <c r="I34" i="12" s="1"/>
  <c r="U33" i="12"/>
  <c r="I33" i="12" s="1"/>
  <c r="U32" i="12"/>
  <c r="U31" i="12"/>
  <c r="U30" i="12"/>
  <c r="U29" i="12"/>
  <c r="U28" i="12"/>
  <c r="U27" i="12"/>
  <c r="U26" i="12"/>
  <c r="U25" i="12"/>
  <c r="U24" i="12"/>
  <c r="I24" i="12" s="1"/>
  <c r="U23" i="12"/>
  <c r="U22" i="12"/>
  <c r="U21" i="12"/>
  <c r="U20" i="12"/>
  <c r="U19" i="12"/>
  <c r="U18" i="12"/>
  <c r="I18" i="12" s="1"/>
  <c r="U17" i="12"/>
  <c r="I17" i="12" s="1"/>
  <c r="U14" i="12"/>
  <c r="I14" i="12" s="1"/>
  <c r="U13" i="12"/>
  <c r="I13" i="12" s="1"/>
  <c r="U10" i="12"/>
  <c r="U9" i="12"/>
  <c r="U8" i="12"/>
  <c r="U7" i="12"/>
  <c r="U5" i="12"/>
  <c r="U4" i="12"/>
  <c r="T4" i="12"/>
  <c r="F69" i="12"/>
  <c r="AL36" i="12"/>
  <c r="AL35" i="12"/>
  <c r="AL31" i="12" l="1"/>
  <c r="AM13" i="17" a="1"/>
  <c r="AM13" i="17" s="1"/>
  <c r="S13" i="17" s="1"/>
  <c r="AL13" i="17" a="1"/>
  <c r="AL13" i="17" s="1"/>
  <c r="R13" i="17" s="1"/>
  <c r="AL1022" i="17" a="1"/>
  <c r="AL1022" i="17" s="1"/>
  <c r="R1022" i="17" s="1"/>
  <c r="AL1021" i="17" a="1"/>
  <c r="AL1021" i="17" s="1"/>
  <c r="AL1020" i="17" a="1"/>
  <c r="AL1020" i="17" s="1"/>
  <c r="AL1019" i="17" a="1"/>
  <c r="AL1019" i="17" s="1"/>
  <c r="AL1018" i="17" a="1"/>
  <c r="AL1018" i="17" s="1"/>
  <c r="AL1017" i="17" a="1"/>
  <c r="AL1017" i="17" s="1"/>
  <c r="AL1016" i="17" a="1"/>
  <c r="AL1016" i="17" s="1"/>
  <c r="AL1015" i="17" a="1"/>
  <c r="AL1015" i="17" s="1"/>
  <c r="R1015" i="17" s="1"/>
  <c r="AL1014" i="17" a="1"/>
  <c r="AL1014" i="17" s="1"/>
  <c r="R1014" i="17" s="1"/>
  <c r="AL1013" i="17" a="1"/>
  <c r="AL1013" i="17" s="1"/>
  <c r="R1013" i="17" s="1"/>
  <c r="AL1012" i="17" a="1"/>
  <c r="AL1012" i="17" s="1"/>
  <c r="R1012" i="17" s="1"/>
  <c r="AL1011" i="17" a="1"/>
  <c r="AL1011" i="17" s="1"/>
  <c r="R1011" i="17" s="1"/>
  <c r="AL1010" i="17" a="1"/>
  <c r="AL1010" i="17" s="1"/>
  <c r="R1010" i="17" s="1"/>
  <c r="AL1009" i="17" a="1"/>
  <c r="AL1009" i="17" s="1"/>
  <c r="AL1008" i="17" a="1"/>
  <c r="AL1008" i="17" s="1"/>
  <c r="R1008" i="17" s="1"/>
  <c r="AL1007" i="17" a="1"/>
  <c r="AL1007" i="17" s="1"/>
  <c r="R1007" i="17" s="1"/>
  <c r="AL1006" i="17" a="1"/>
  <c r="AL1006" i="17" s="1"/>
  <c r="R1006" i="17" s="1"/>
  <c r="AL1005" i="17" a="1"/>
  <c r="AL1005" i="17" s="1"/>
  <c r="R1005" i="17" s="1"/>
  <c r="AL1004" i="17" a="1"/>
  <c r="AL1004" i="17" s="1"/>
  <c r="R1004" i="17" s="1"/>
  <c r="AL1003" i="17" a="1"/>
  <c r="AL1003" i="17" s="1"/>
  <c r="R1003" i="17" s="1"/>
  <c r="AL1002" i="17" a="1"/>
  <c r="AL1002" i="17" s="1"/>
  <c r="R1002" i="17" s="1"/>
  <c r="AL1001" i="17" a="1"/>
  <c r="AL1001" i="17" s="1"/>
  <c r="R1001" i="17" s="1"/>
  <c r="AL1000" i="17" a="1"/>
  <c r="AL1000" i="17" s="1"/>
  <c r="R1000" i="17" s="1"/>
  <c r="AL999" i="17" a="1"/>
  <c r="AL999" i="17" s="1"/>
  <c r="R999" i="17" s="1"/>
  <c r="AL998" i="17" a="1"/>
  <c r="AL998" i="17" s="1"/>
  <c r="R998" i="17" s="1"/>
  <c r="AL997" i="17" a="1"/>
  <c r="AL997" i="17" s="1"/>
  <c r="R997" i="17" s="1"/>
  <c r="AL996" i="17" a="1"/>
  <c r="AL996" i="17" s="1"/>
  <c r="R996" i="17" s="1"/>
  <c r="AL995" i="17" a="1"/>
  <c r="AL995" i="17" s="1"/>
  <c r="R995" i="17" s="1"/>
  <c r="AL994" i="17" a="1"/>
  <c r="AL994" i="17" s="1"/>
  <c r="R994" i="17" s="1"/>
  <c r="AL993" i="17" a="1"/>
  <c r="AL993" i="17" s="1"/>
  <c r="R993" i="17" s="1"/>
  <c r="AL992" i="17" a="1"/>
  <c r="AL992" i="17" s="1"/>
  <c r="R992" i="17" s="1"/>
  <c r="AL991" i="17" a="1"/>
  <c r="AL991" i="17" s="1"/>
  <c r="R991" i="17" s="1"/>
  <c r="AL990" i="17" a="1"/>
  <c r="AL990" i="17" s="1"/>
  <c r="R990" i="17" s="1"/>
  <c r="AL989" i="17" a="1"/>
  <c r="AL989" i="17" s="1"/>
  <c r="AL988" i="17" a="1"/>
  <c r="AL988" i="17" s="1"/>
  <c r="AL987" i="17" a="1"/>
  <c r="AL987" i="17" s="1"/>
  <c r="AL986" i="17" a="1"/>
  <c r="AL986" i="17" s="1"/>
  <c r="R986" i="17" s="1"/>
  <c r="AL985" i="17" a="1"/>
  <c r="AL985" i="17" s="1"/>
  <c r="R985" i="17" s="1"/>
  <c r="AL984" i="17" a="1"/>
  <c r="AL984" i="17" s="1"/>
  <c r="R984" i="17" s="1"/>
  <c r="AL983" i="17" a="1"/>
  <c r="AL983" i="17" s="1"/>
  <c r="AL982" i="17" a="1"/>
  <c r="AL982" i="17" s="1"/>
  <c r="R982" i="17" s="1"/>
  <c r="AL981" i="17" a="1"/>
  <c r="AL981" i="17" s="1"/>
  <c r="AL980" i="17" a="1"/>
  <c r="AL980" i="17" s="1"/>
  <c r="R980" i="17" s="1"/>
  <c r="AL979" i="17" a="1"/>
  <c r="AL979" i="17" s="1"/>
  <c r="R979" i="17" s="1"/>
  <c r="AL978" i="17" a="1"/>
  <c r="AL978" i="17" s="1"/>
  <c r="R978" i="17" s="1"/>
  <c r="AL977" i="17" a="1"/>
  <c r="AL977" i="17" s="1"/>
  <c r="AL976" i="17" a="1"/>
  <c r="AL976" i="17" s="1"/>
  <c r="R976" i="17" s="1"/>
  <c r="AL975" i="17" a="1"/>
  <c r="AL975" i="17" s="1"/>
  <c r="R975" i="17" s="1"/>
  <c r="AL974" i="17" a="1"/>
  <c r="AL974" i="17" s="1"/>
  <c r="AL973" i="17" a="1"/>
  <c r="AL973" i="17" s="1"/>
  <c r="AL972" i="17" a="1"/>
  <c r="AL972" i="17" s="1"/>
  <c r="R972" i="17" s="1"/>
  <c r="AL971" i="17" a="1"/>
  <c r="AL971" i="17" s="1"/>
  <c r="R971" i="17" s="1"/>
  <c r="AL970" i="17" a="1"/>
  <c r="AL970" i="17" s="1"/>
  <c r="R970" i="17" s="1"/>
  <c r="AL969" i="17" a="1"/>
  <c r="AL969" i="17" s="1"/>
  <c r="R969" i="17" s="1"/>
  <c r="AL968" i="17" a="1"/>
  <c r="AL968" i="17" s="1"/>
  <c r="AL967" i="17" a="1"/>
  <c r="AL967" i="17" s="1"/>
  <c r="AL966" i="17" a="1"/>
  <c r="AL966" i="17" s="1"/>
  <c r="R966" i="17" s="1"/>
  <c r="AL965" i="17" a="1"/>
  <c r="AL965" i="17" s="1"/>
  <c r="R965" i="17" s="1"/>
  <c r="AL964" i="17" a="1"/>
  <c r="AL964" i="17" s="1"/>
  <c r="R964" i="17" s="1"/>
  <c r="AL963" i="17" a="1"/>
  <c r="AL963" i="17" s="1"/>
  <c r="AL962" i="17" a="1"/>
  <c r="AL962" i="17" s="1"/>
  <c r="R962" i="17" s="1"/>
  <c r="AL961" i="17" a="1"/>
  <c r="AL961" i="17" s="1"/>
  <c r="R961" i="17" s="1"/>
  <c r="AL960" i="17" a="1"/>
  <c r="AL960" i="17" s="1"/>
  <c r="AL959" i="17" a="1"/>
  <c r="AL959" i="17" s="1"/>
  <c r="AL958" i="17" a="1"/>
  <c r="AL958" i="17" s="1"/>
  <c r="R958" i="17" s="1"/>
  <c r="AL957" i="17" a="1"/>
  <c r="AL957" i="17" s="1"/>
  <c r="R957" i="17" s="1"/>
  <c r="AL956" i="17" a="1"/>
  <c r="AL956" i="17" s="1"/>
  <c r="R956" i="17" s="1"/>
  <c r="AL955" i="17" a="1"/>
  <c r="AL955" i="17" s="1"/>
  <c r="R955" i="17" s="1"/>
  <c r="AL954" i="17" a="1"/>
  <c r="AL954" i="17" s="1"/>
  <c r="R954" i="17" s="1"/>
  <c r="AL953" i="17" a="1"/>
  <c r="AL953" i="17" s="1"/>
  <c r="AL952" i="17" a="1"/>
  <c r="AL952" i="17" s="1"/>
  <c r="AL951" i="17" a="1"/>
  <c r="AL951" i="17" s="1"/>
  <c r="R951" i="17" s="1"/>
  <c r="AL950" i="17" a="1"/>
  <c r="AL950" i="17" s="1"/>
  <c r="R950" i="17" s="1"/>
  <c r="AL949" i="17" a="1"/>
  <c r="AL949" i="17" s="1"/>
  <c r="AL948" i="17" a="1"/>
  <c r="AL948" i="17" s="1"/>
  <c r="R948" i="17" s="1"/>
  <c r="AL947" i="17" a="1"/>
  <c r="AL947" i="17" s="1"/>
  <c r="AL946" i="17" a="1"/>
  <c r="AL946" i="17" s="1"/>
  <c r="AL945" i="17" a="1"/>
  <c r="AL945" i="17" s="1"/>
  <c r="AL944" i="17" a="1"/>
  <c r="AL944" i="17" s="1"/>
  <c r="R944" i="17" s="1"/>
  <c r="AL943" i="17" a="1"/>
  <c r="AL943" i="17" s="1"/>
  <c r="R943" i="17" s="1"/>
  <c r="AL942" i="17" a="1"/>
  <c r="AL942" i="17" s="1"/>
  <c r="AL941" i="17" a="1"/>
  <c r="AL941" i="17" s="1"/>
  <c r="R941" i="17" s="1"/>
  <c r="AL940" i="17" a="1"/>
  <c r="AL940" i="17" s="1"/>
  <c r="AL939" i="17" a="1"/>
  <c r="AL939" i="17" s="1"/>
  <c r="R939" i="17" s="1"/>
  <c r="AL938" i="17" a="1"/>
  <c r="AL938" i="17" s="1"/>
  <c r="R938" i="17" s="1"/>
  <c r="AL937" i="17" a="1"/>
  <c r="AL937" i="17" s="1"/>
  <c r="R937" i="17" s="1"/>
  <c r="AL936" i="17" a="1"/>
  <c r="AL936" i="17" s="1"/>
  <c r="AL935" i="17" a="1"/>
  <c r="AL935" i="17" s="1"/>
  <c r="AL934" i="17" a="1"/>
  <c r="AL934" i="17" s="1"/>
  <c r="AL933" i="17" a="1"/>
  <c r="AL933" i="17" s="1"/>
  <c r="R933" i="17" s="1"/>
  <c r="AL932" i="17" a="1"/>
  <c r="AL932" i="17" s="1"/>
  <c r="R932" i="17" s="1"/>
  <c r="AL931" i="17" a="1"/>
  <c r="AL931" i="17" s="1"/>
  <c r="R931" i="17" s="1"/>
  <c r="AL930" i="17" a="1"/>
  <c r="AL930" i="17" s="1"/>
  <c r="R930" i="17" s="1"/>
  <c r="AL929" i="17" a="1"/>
  <c r="AL929" i="17" s="1"/>
  <c r="R929" i="17" s="1"/>
  <c r="AL928" i="17" a="1"/>
  <c r="AL928" i="17" s="1"/>
  <c r="R928" i="17" s="1"/>
  <c r="AL927" i="17" a="1"/>
  <c r="AL927" i="17" s="1"/>
  <c r="R927" i="17" s="1"/>
  <c r="AL926" i="17" a="1"/>
  <c r="AL926" i="17" s="1"/>
  <c r="AL925" i="17" a="1"/>
  <c r="AL925" i="17" s="1"/>
  <c r="AL924" i="17" a="1"/>
  <c r="AL924" i="17" s="1"/>
  <c r="R924" i="17" s="1"/>
  <c r="AL923" i="17" a="1"/>
  <c r="AL923" i="17" s="1"/>
  <c r="R923" i="17" s="1"/>
  <c r="AL922" i="17" a="1"/>
  <c r="AL922" i="17" s="1"/>
  <c r="R922" i="17" s="1"/>
  <c r="AL921" i="17" a="1"/>
  <c r="AL921" i="17" s="1"/>
  <c r="R921" i="17" s="1"/>
  <c r="AL920" i="17" a="1"/>
  <c r="AL920" i="17" s="1"/>
  <c r="AL919" i="17" a="1"/>
  <c r="AL919" i="17" s="1"/>
  <c r="R919" i="17" s="1"/>
  <c r="AL918" i="17" a="1"/>
  <c r="AL918" i="17" s="1"/>
  <c r="R918" i="17" s="1"/>
  <c r="AL917" i="17" a="1"/>
  <c r="AL917" i="17" s="1"/>
  <c r="R917" i="17" s="1"/>
  <c r="AL916" i="17" a="1"/>
  <c r="AL916" i="17" s="1"/>
  <c r="R916" i="17" s="1"/>
  <c r="AL915" i="17" a="1"/>
  <c r="AL915" i="17" s="1"/>
  <c r="R915" i="17" s="1"/>
  <c r="AL914" i="17" a="1"/>
  <c r="AL914" i="17" s="1"/>
  <c r="R914" i="17" s="1"/>
  <c r="AL913" i="17" a="1"/>
  <c r="AL913" i="17" s="1"/>
  <c r="R913" i="17" s="1"/>
  <c r="AL912" i="17" a="1"/>
  <c r="AL912" i="17" s="1"/>
  <c r="AL911" i="17" a="1"/>
  <c r="AL911" i="17" s="1"/>
  <c r="AL910" i="17" a="1"/>
  <c r="AL910" i="17" s="1"/>
  <c r="R910" i="17" s="1"/>
  <c r="AL909" i="17" a="1"/>
  <c r="AL909" i="17" s="1"/>
  <c r="R909" i="17" s="1"/>
  <c r="AL908" i="17" a="1"/>
  <c r="AL908" i="17" s="1"/>
  <c r="R908" i="17" s="1"/>
  <c r="AL907" i="17" a="1"/>
  <c r="AL907" i="17" s="1"/>
  <c r="R907" i="17" s="1"/>
  <c r="AL906" i="17" a="1"/>
  <c r="AL906" i="17" s="1"/>
  <c r="R906" i="17" s="1"/>
  <c r="AL905" i="17" a="1"/>
  <c r="AL905" i="17" s="1"/>
  <c r="AL904" i="17" a="1"/>
  <c r="AL904" i="17" s="1"/>
  <c r="AL903" i="17" a="1"/>
  <c r="AL903" i="17" s="1"/>
  <c r="AL902" i="17" a="1"/>
  <c r="AL902" i="17" s="1"/>
  <c r="R902" i="17" s="1"/>
  <c r="AL901" i="17" a="1"/>
  <c r="AL901" i="17" s="1"/>
  <c r="R901" i="17" s="1"/>
  <c r="AL900" i="17" a="1"/>
  <c r="AL900" i="17" s="1"/>
  <c r="R900" i="17" s="1"/>
  <c r="AL899" i="17" a="1"/>
  <c r="AL899" i="17" s="1"/>
  <c r="R899" i="17" s="1"/>
  <c r="AL898" i="17" a="1"/>
  <c r="AL898" i="17" s="1"/>
  <c r="AL897" i="17" a="1"/>
  <c r="AL897" i="17" s="1"/>
  <c r="R897" i="17" s="1"/>
  <c r="AL896" i="17" a="1"/>
  <c r="AL896" i="17" s="1"/>
  <c r="R896" i="17" s="1"/>
  <c r="AL895" i="17" a="1"/>
  <c r="AL895" i="17" s="1"/>
  <c r="R895" i="17" s="1"/>
  <c r="AL894" i="17" a="1"/>
  <c r="AL894" i="17" s="1"/>
  <c r="R894" i="17" s="1"/>
  <c r="AL893" i="17" a="1"/>
  <c r="AL893" i="17" s="1"/>
  <c r="R893" i="17" s="1"/>
  <c r="AL892" i="17" a="1"/>
  <c r="AL892" i="17" s="1"/>
  <c r="AL891" i="17" a="1"/>
  <c r="AL891" i="17" s="1"/>
  <c r="AL890" i="17" a="1"/>
  <c r="AL890" i="17" s="1"/>
  <c r="AL889" i="17" a="1"/>
  <c r="AL889" i="17" s="1"/>
  <c r="AL888" i="17" a="1"/>
  <c r="AL888" i="17" s="1"/>
  <c r="R888" i="17" s="1"/>
  <c r="AL887" i="17" a="1"/>
  <c r="AL887" i="17" s="1"/>
  <c r="R887" i="17" s="1"/>
  <c r="AL886" i="17" a="1"/>
  <c r="AL886" i="17" s="1"/>
  <c r="R886" i="17" s="1"/>
  <c r="AL885" i="17" a="1"/>
  <c r="AL885" i="17" s="1"/>
  <c r="R885" i="17" s="1"/>
  <c r="AL884" i="17" a="1"/>
  <c r="AL884" i="17" s="1"/>
  <c r="R884" i="17" s="1"/>
  <c r="AL883" i="17" a="1"/>
  <c r="AL883" i="17" s="1"/>
  <c r="AL882" i="17" a="1"/>
  <c r="AL882" i="17" s="1"/>
  <c r="R882" i="17" s="1"/>
  <c r="AL881" i="17" a="1"/>
  <c r="AL881" i="17" s="1"/>
  <c r="R881" i="17" s="1"/>
  <c r="AL880" i="17" a="1"/>
  <c r="AL880" i="17" s="1"/>
  <c r="R880" i="17" s="1"/>
  <c r="AL879" i="17" a="1"/>
  <c r="AL879" i="17" s="1"/>
  <c r="AL878" i="17" a="1"/>
  <c r="AL878" i="17" s="1"/>
  <c r="R878" i="17" s="1"/>
  <c r="AL877" i="17" a="1"/>
  <c r="AL877" i="17" s="1"/>
  <c r="R877" i="17" s="1"/>
  <c r="AL876" i="17" a="1"/>
  <c r="AL876" i="17" s="1"/>
  <c r="AL875" i="17" a="1"/>
  <c r="AL875" i="17" s="1"/>
  <c r="AL874" i="17" a="1"/>
  <c r="AL874" i="17" s="1"/>
  <c r="R874" i="17" s="1"/>
  <c r="AL873" i="17" a="1"/>
  <c r="AL873" i="17" s="1"/>
  <c r="R873" i="17" s="1"/>
  <c r="AL872" i="17" a="1"/>
  <c r="AL872" i="17" s="1"/>
  <c r="R872" i="17" s="1"/>
  <c r="AL871" i="17" a="1"/>
  <c r="AL871" i="17" s="1"/>
  <c r="R871" i="17" s="1"/>
  <c r="AL870" i="17" a="1"/>
  <c r="AL870" i="17" s="1"/>
  <c r="R870" i="17" s="1"/>
  <c r="AL869" i="17" a="1"/>
  <c r="AL869" i="17" s="1"/>
  <c r="AL868" i="17" a="1"/>
  <c r="AL868" i="17" s="1"/>
  <c r="R868" i="17" s="1"/>
  <c r="AL867" i="17" a="1"/>
  <c r="AL867" i="17" s="1"/>
  <c r="R867" i="17" s="1"/>
  <c r="AL866" i="17" a="1"/>
  <c r="AL866" i="17" s="1"/>
  <c r="R866" i="17" s="1"/>
  <c r="AL865" i="17" a="1"/>
  <c r="AL865" i="17" s="1"/>
  <c r="AL864" i="17" a="1"/>
  <c r="AL864" i="17" s="1"/>
  <c r="R864" i="17" s="1"/>
  <c r="AL863" i="17" a="1"/>
  <c r="AL863" i="17" s="1"/>
  <c r="R863" i="17" s="1"/>
  <c r="AL862" i="17" a="1"/>
  <c r="AL862" i="17" s="1"/>
  <c r="R862" i="17" s="1"/>
  <c r="AL861" i="17" a="1"/>
  <c r="AL861" i="17" s="1"/>
  <c r="AL860" i="17" a="1"/>
  <c r="AL860" i="17" s="1"/>
  <c r="R860" i="17" s="1"/>
  <c r="AL859" i="17" a="1"/>
  <c r="AL859" i="17" s="1"/>
  <c r="R859" i="17" s="1"/>
  <c r="AL858" i="17" a="1"/>
  <c r="AL858" i="17" s="1"/>
  <c r="R858" i="17" s="1"/>
  <c r="AL857" i="17" a="1"/>
  <c r="AL857" i="17" s="1"/>
  <c r="R857" i="17" s="1"/>
  <c r="AL856" i="17" a="1"/>
  <c r="AL856" i="17" s="1"/>
  <c r="R856" i="17" s="1"/>
  <c r="AL855" i="17" a="1"/>
  <c r="AL855" i="17" s="1"/>
  <c r="R855" i="17" s="1"/>
  <c r="AL854" i="17" a="1"/>
  <c r="AL854" i="17" s="1"/>
  <c r="R854" i="17" s="1"/>
  <c r="AL853" i="17" a="1"/>
  <c r="AL853" i="17" s="1"/>
  <c r="R853" i="17" s="1"/>
  <c r="AL852" i="17" a="1"/>
  <c r="AL852" i="17" s="1"/>
  <c r="R852" i="17" s="1"/>
  <c r="AL851" i="17" a="1"/>
  <c r="AL851" i="17" s="1"/>
  <c r="AL850" i="17" a="1"/>
  <c r="AL850" i="17" s="1"/>
  <c r="R850" i="17" s="1"/>
  <c r="AL849" i="17" a="1"/>
  <c r="AL849" i="17" s="1"/>
  <c r="AL848" i="17" a="1"/>
  <c r="AL848" i="17" s="1"/>
  <c r="AL847" i="17" a="1"/>
  <c r="AL847" i="17" s="1"/>
  <c r="AL846" i="17" a="1"/>
  <c r="AL846" i="17" s="1"/>
  <c r="R846" i="17" s="1"/>
  <c r="AL845" i="17" a="1"/>
  <c r="AL845" i="17" s="1"/>
  <c r="R845" i="17" s="1"/>
  <c r="AL844" i="17" a="1"/>
  <c r="AL844" i="17" s="1"/>
  <c r="R844" i="17" s="1"/>
  <c r="AL843" i="17" a="1"/>
  <c r="AL843" i="17" s="1"/>
  <c r="R843" i="17" s="1"/>
  <c r="AL842" i="17" a="1"/>
  <c r="AL842" i="17" s="1"/>
  <c r="R842" i="17" s="1"/>
  <c r="AL841" i="17" a="1"/>
  <c r="AL841" i="17" s="1"/>
  <c r="R841" i="17" s="1"/>
  <c r="AL840" i="17" a="1"/>
  <c r="AL840" i="17" s="1"/>
  <c r="R840" i="17" s="1"/>
  <c r="AL839" i="17" a="1"/>
  <c r="AL839" i="17" s="1"/>
  <c r="R839" i="17" s="1"/>
  <c r="AL838" i="17" a="1"/>
  <c r="AL838" i="17" s="1"/>
  <c r="R838" i="17" s="1"/>
  <c r="AL837" i="17" a="1"/>
  <c r="AL837" i="17" s="1"/>
  <c r="AL836" i="17" a="1"/>
  <c r="AL836" i="17" s="1"/>
  <c r="AL835" i="17" a="1"/>
  <c r="AL835" i="17" s="1"/>
  <c r="AL834" i="17" a="1"/>
  <c r="AL834" i="17" s="1"/>
  <c r="AL833" i="17" a="1"/>
  <c r="AL833" i="17" s="1"/>
  <c r="AL832" i="17" a="1"/>
  <c r="AL832" i="17" s="1"/>
  <c r="R832" i="17" s="1"/>
  <c r="AL831" i="17" a="1"/>
  <c r="AL831" i="17" s="1"/>
  <c r="R831" i="17" s="1"/>
  <c r="AL830" i="17" a="1"/>
  <c r="AL830" i="17" s="1"/>
  <c r="R830" i="17" s="1"/>
  <c r="AL829" i="17" a="1"/>
  <c r="AL829" i="17" s="1"/>
  <c r="R829" i="17" s="1"/>
  <c r="AL828" i="17" a="1"/>
  <c r="AL828" i="17" s="1"/>
  <c r="AL827" i="17" a="1"/>
  <c r="AL827" i="17" s="1"/>
  <c r="AL826" i="17" a="1"/>
  <c r="AL826" i="17" s="1"/>
  <c r="R826" i="17" s="1"/>
  <c r="AL825" i="17" a="1"/>
  <c r="AL825" i="17" s="1"/>
  <c r="AL824" i="17" a="1"/>
  <c r="AL824" i="17" s="1"/>
  <c r="R824" i="17" s="1"/>
  <c r="AL823" i="17" a="1"/>
  <c r="AL823" i="17" s="1"/>
  <c r="AL822" i="17" a="1"/>
  <c r="AL822" i="17" s="1"/>
  <c r="AL821" i="17" a="1"/>
  <c r="AL821" i="17" s="1"/>
  <c r="AL820" i="17" a="1"/>
  <c r="AL820" i="17" s="1"/>
  <c r="R820" i="17" s="1"/>
  <c r="AL819" i="17" a="1"/>
  <c r="AL819" i="17" s="1"/>
  <c r="R819" i="17" s="1"/>
  <c r="AL818" i="17" a="1"/>
  <c r="AL818" i="17" s="1"/>
  <c r="R818" i="17" s="1"/>
  <c r="AL817" i="17" a="1"/>
  <c r="AL817" i="17" s="1"/>
  <c r="R817" i="17" s="1"/>
  <c r="AL816" i="17" a="1"/>
  <c r="AL816" i="17" s="1"/>
  <c r="R816" i="17" s="1"/>
  <c r="AL815" i="17" a="1"/>
  <c r="AL815" i="17" s="1"/>
  <c r="AL814" i="17" a="1"/>
  <c r="AL814" i="17" s="1"/>
  <c r="R814" i="17" s="1"/>
  <c r="AL813" i="17" a="1"/>
  <c r="AL813" i="17" s="1"/>
  <c r="AL812" i="17" a="1"/>
  <c r="AL812" i="17" s="1"/>
  <c r="R812" i="17" s="1"/>
  <c r="AL811" i="17" a="1"/>
  <c r="AL811" i="17" s="1"/>
  <c r="R811" i="17" s="1"/>
  <c r="AL810" i="17" a="1"/>
  <c r="AL810" i="17" s="1"/>
  <c r="R810" i="17" s="1"/>
  <c r="AL809" i="17" a="1"/>
  <c r="AL809" i="17" s="1"/>
  <c r="AL808" i="17" a="1"/>
  <c r="AL808" i="17" s="1"/>
  <c r="R808" i="17" s="1"/>
  <c r="AL807" i="17" a="1"/>
  <c r="AL807" i="17" s="1"/>
  <c r="AL806" i="17" a="1"/>
  <c r="AL806" i="17" s="1"/>
  <c r="AL805" i="17" a="1"/>
  <c r="AL805" i="17" s="1"/>
  <c r="AL804" i="17" a="1"/>
  <c r="AL804" i="17" s="1"/>
  <c r="R804" i="17" s="1"/>
  <c r="AL803" i="17" a="1"/>
  <c r="AL803" i="17" s="1"/>
  <c r="R803" i="17" s="1"/>
  <c r="AL802" i="17" a="1"/>
  <c r="AL802" i="17" s="1"/>
  <c r="R802" i="17" s="1"/>
  <c r="AL801" i="17" a="1"/>
  <c r="AL801" i="17" s="1"/>
  <c r="R801" i="17" s="1"/>
  <c r="AL800" i="17" a="1"/>
  <c r="AL800" i="17" s="1"/>
  <c r="AL799" i="17" a="1"/>
  <c r="AL799" i="17" s="1"/>
  <c r="AL798" i="17" a="1"/>
  <c r="AL798" i="17" s="1"/>
  <c r="R798" i="17" s="1"/>
  <c r="AL797" i="17" a="1"/>
  <c r="AL797" i="17" s="1"/>
  <c r="R797" i="17" s="1"/>
  <c r="AL796" i="17" a="1"/>
  <c r="AL796" i="17" s="1"/>
  <c r="AL795" i="17" a="1"/>
  <c r="AL795" i="17" s="1"/>
  <c r="R795" i="17" s="1"/>
  <c r="AL794" i="17" a="1"/>
  <c r="AL794" i="17" s="1"/>
  <c r="R794" i="17" s="1"/>
  <c r="AL793" i="17" a="1"/>
  <c r="AL793" i="17" s="1"/>
  <c r="AL792" i="17" a="1"/>
  <c r="AL792" i="17" s="1"/>
  <c r="AL791" i="17" a="1"/>
  <c r="AL791" i="17" s="1"/>
  <c r="R791" i="17" s="1"/>
  <c r="AL790" i="17" a="1"/>
  <c r="AL790" i="17" s="1"/>
  <c r="R790" i="17" s="1"/>
  <c r="AL789" i="17" a="1"/>
  <c r="AL789" i="17" s="1"/>
  <c r="R789" i="17" s="1"/>
  <c r="AL788" i="17" a="1"/>
  <c r="AL788" i="17" s="1"/>
  <c r="R788" i="17" s="1"/>
  <c r="AL787" i="17" a="1"/>
  <c r="AL787" i="17" s="1"/>
  <c r="R787" i="17" s="1"/>
  <c r="AL786" i="17" a="1"/>
  <c r="AL786" i="17" s="1"/>
  <c r="AL785" i="17" a="1"/>
  <c r="AL785" i="17" s="1"/>
  <c r="AL784" i="17" a="1"/>
  <c r="AL784" i="17" s="1"/>
  <c r="R784" i="17" s="1"/>
  <c r="AL783" i="17" a="1"/>
  <c r="AL783" i="17" s="1"/>
  <c r="AL782" i="17" a="1"/>
  <c r="AL782" i="17" s="1"/>
  <c r="AL781" i="17" a="1"/>
  <c r="AL781" i="17" s="1"/>
  <c r="R781" i="17" s="1"/>
  <c r="AL780" i="17" a="1"/>
  <c r="AL780" i="17" s="1"/>
  <c r="R780" i="17" s="1"/>
  <c r="AL779" i="17" a="1"/>
  <c r="AL779" i="17" s="1"/>
  <c r="AL778" i="17" a="1"/>
  <c r="AL778" i="17" s="1"/>
  <c r="AL777" i="17" a="1"/>
  <c r="AL777" i="17" s="1"/>
  <c r="R777" i="17" s="1"/>
  <c r="AL776" i="17" a="1"/>
  <c r="AL776" i="17" s="1"/>
  <c r="R776" i="17" s="1"/>
  <c r="AL775" i="17" a="1"/>
  <c r="AL775" i="17" s="1"/>
  <c r="R775" i="17" s="1"/>
  <c r="AL774" i="17" a="1"/>
  <c r="AL774" i="17" s="1"/>
  <c r="R774" i="17" s="1"/>
  <c r="AL773" i="17" a="1"/>
  <c r="AL773" i="17" s="1"/>
  <c r="R773" i="17" s="1"/>
  <c r="AL772" i="17" a="1"/>
  <c r="AL772" i="17" s="1"/>
  <c r="AL771" i="17" a="1"/>
  <c r="AL771" i="17" s="1"/>
  <c r="AL770" i="17" a="1"/>
  <c r="AL770" i="17" s="1"/>
  <c r="R770" i="17" s="1"/>
  <c r="AL769" i="17" a="1"/>
  <c r="AL769" i="17" s="1"/>
  <c r="R769" i="17" s="1"/>
  <c r="AL768" i="17" a="1"/>
  <c r="AL768" i="17" s="1"/>
  <c r="R768" i="17" s="1"/>
  <c r="AL767" i="17" a="1"/>
  <c r="AL767" i="17" s="1"/>
  <c r="R767" i="17" s="1"/>
  <c r="AL766" i="17" a="1"/>
  <c r="AL766" i="17" s="1"/>
  <c r="AL765" i="17" a="1"/>
  <c r="AL765" i="17" s="1"/>
  <c r="R765" i="17" s="1"/>
  <c r="AL764" i="17" a="1"/>
  <c r="AL764" i="17" s="1"/>
  <c r="AL763" i="17" a="1"/>
  <c r="AL763" i="17" s="1"/>
  <c r="R763" i="17" s="1"/>
  <c r="AL762" i="17" a="1"/>
  <c r="AL762" i="17" s="1"/>
  <c r="R762" i="17" s="1"/>
  <c r="AL761" i="17" a="1"/>
  <c r="AL761" i="17" s="1"/>
  <c r="R761" i="17" s="1"/>
  <c r="AL760" i="17" a="1"/>
  <c r="AL760" i="17" s="1"/>
  <c r="R760" i="17" s="1"/>
  <c r="AL759" i="17" a="1"/>
  <c r="AL759" i="17" s="1"/>
  <c r="R759" i="17" s="1"/>
  <c r="AL758" i="17" a="1"/>
  <c r="AL758" i="17" s="1"/>
  <c r="AL757" i="17" a="1"/>
  <c r="AL757" i="17" s="1"/>
  <c r="AL756" i="17" a="1"/>
  <c r="AL756" i="17" s="1"/>
  <c r="R756" i="17" s="1"/>
  <c r="AL755" i="17" a="1"/>
  <c r="AL755" i="17" s="1"/>
  <c r="R755" i="17" s="1"/>
  <c r="AL754" i="17" a="1"/>
  <c r="AL754" i="17" s="1"/>
  <c r="R754" i="17" s="1"/>
  <c r="AL753" i="17" a="1"/>
  <c r="AL753" i="17" s="1"/>
  <c r="AL752" i="17" a="1"/>
  <c r="AL752" i="17" s="1"/>
  <c r="AL751" i="17" a="1"/>
  <c r="AL751" i="17" s="1"/>
  <c r="R751" i="17" s="1"/>
  <c r="AL750" i="17" a="1"/>
  <c r="AL750" i="17" s="1"/>
  <c r="AL749" i="17" a="1"/>
  <c r="AL749" i="17" s="1"/>
  <c r="R749" i="17" s="1"/>
  <c r="AL748" i="17" a="1"/>
  <c r="AL748" i="17" s="1"/>
  <c r="R748" i="17" s="1"/>
  <c r="AL747" i="17" a="1"/>
  <c r="AL747" i="17" s="1"/>
  <c r="R747" i="17" s="1"/>
  <c r="AL746" i="17" a="1"/>
  <c r="AL746" i="17" s="1"/>
  <c r="R746" i="17" s="1"/>
  <c r="AL745" i="17" a="1"/>
  <c r="AL745" i="17" s="1"/>
  <c r="R745" i="17" s="1"/>
  <c r="AL744" i="17" a="1"/>
  <c r="AL744" i="17" s="1"/>
  <c r="AL743" i="17" a="1"/>
  <c r="AL743" i="17" s="1"/>
  <c r="R743" i="17" s="1"/>
  <c r="AL742" i="17" a="1"/>
  <c r="AL742" i="17" s="1"/>
  <c r="R742" i="17" s="1"/>
  <c r="AL741" i="17" a="1"/>
  <c r="AL741" i="17" s="1"/>
  <c r="R741" i="17" s="1"/>
  <c r="AL740" i="17" a="1"/>
  <c r="AL740" i="17" s="1"/>
  <c r="R740" i="17" s="1"/>
  <c r="AL739" i="17" a="1"/>
  <c r="AL739" i="17" s="1"/>
  <c r="AL738" i="17" a="1"/>
  <c r="AL738" i="17" s="1"/>
  <c r="R738" i="17" s="1"/>
  <c r="AL737" i="17" a="1"/>
  <c r="AL737" i="17" s="1"/>
  <c r="R737" i="17" s="1"/>
  <c r="AL736" i="17" a="1"/>
  <c r="AL736" i="17" s="1"/>
  <c r="AL735" i="17" a="1"/>
  <c r="AL735" i="17" s="1"/>
  <c r="R735" i="17" s="1"/>
  <c r="AL734" i="17" a="1"/>
  <c r="AL734" i="17" s="1"/>
  <c r="R734" i="17" s="1"/>
  <c r="AL733" i="17" a="1"/>
  <c r="AL733" i="17" s="1"/>
  <c r="R733" i="17" s="1"/>
  <c r="AL732" i="17" a="1"/>
  <c r="AL732" i="17" s="1"/>
  <c r="R732" i="17" s="1"/>
  <c r="AL731" i="17" a="1"/>
  <c r="AL731" i="17" s="1"/>
  <c r="AL730" i="17" a="1"/>
  <c r="AL730" i="17" s="1"/>
  <c r="AL729" i="17" a="1"/>
  <c r="AL729" i="17" s="1"/>
  <c r="AL728" i="17" a="1"/>
  <c r="AL728" i="17" s="1"/>
  <c r="R728" i="17" s="1"/>
  <c r="AL727" i="17" a="1"/>
  <c r="AL727" i="17" s="1"/>
  <c r="AL726" i="17" a="1"/>
  <c r="AL726" i="17" s="1"/>
  <c r="R726" i="17" s="1"/>
  <c r="AL725" i="17" a="1"/>
  <c r="AL725" i="17" s="1"/>
  <c r="AL724" i="17" a="1"/>
  <c r="AL724" i="17" s="1"/>
  <c r="AL723" i="17" a="1"/>
  <c r="AL723" i="17" s="1"/>
  <c r="R723" i="17" s="1"/>
  <c r="AL722" i="17" a="1"/>
  <c r="AL722" i="17" s="1"/>
  <c r="R722" i="17" s="1"/>
  <c r="AL721" i="17" a="1"/>
  <c r="AL721" i="17" s="1"/>
  <c r="R721" i="17" s="1"/>
  <c r="AL720" i="17" a="1"/>
  <c r="AL720" i="17" s="1"/>
  <c r="R720" i="17" s="1"/>
  <c r="AL719" i="17" a="1"/>
  <c r="AL719" i="17" s="1"/>
  <c r="R719" i="17" s="1"/>
  <c r="AL718" i="17" a="1"/>
  <c r="AL718" i="17" s="1"/>
  <c r="AL717" i="17" a="1"/>
  <c r="AL717" i="17" s="1"/>
  <c r="R717" i="17" s="1"/>
  <c r="AL716" i="17" a="1"/>
  <c r="AL716" i="17" s="1"/>
  <c r="R716" i="17" s="1"/>
  <c r="AL715" i="17" a="1"/>
  <c r="AL715" i="17" s="1"/>
  <c r="AL714" i="17" a="1"/>
  <c r="AL714" i="17" s="1"/>
  <c r="R714" i="17" s="1"/>
  <c r="AL713" i="17" a="1"/>
  <c r="AL713" i="17" s="1"/>
  <c r="AL712" i="17" a="1"/>
  <c r="AL712" i="17" s="1"/>
  <c r="R712" i="17" s="1"/>
  <c r="AL711" i="17" a="1"/>
  <c r="AL711" i="17" s="1"/>
  <c r="R711" i="17" s="1"/>
  <c r="AL710" i="17" a="1"/>
  <c r="AL710" i="17" s="1"/>
  <c r="R710" i="17" s="1"/>
  <c r="AL709" i="17" a="1"/>
  <c r="AL709" i="17" s="1"/>
  <c r="AL708" i="17" a="1"/>
  <c r="AL708" i="17" s="1"/>
  <c r="R708" i="17" s="1"/>
  <c r="AL707" i="17" a="1"/>
  <c r="AL707" i="17" s="1"/>
  <c r="AL706" i="17" a="1"/>
  <c r="AL706" i="17" s="1"/>
  <c r="R706" i="17" s="1"/>
  <c r="AL705" i="17" a="1"/>
  <c r="AL705" i="17" s="1"/>
  <c r="R705" i="17" s="1"/>
  <c r="AL704" i="17" a="1"/>
  <c r="AL704" i="17" s="1"/>
  <c r="R704" i="17" s="1"/>
  <c r="AL703" i="17" a="1"/>
  <c r="AL703" i="17" s="1"/>
  <c r="R703" i="17" s="1"/>
  <c r="AL702" i="17" a="1"/>
  <c r="AL702" i="17" s="1"/>
  <c r="AL701" i="17" a="1"/>
  <c r="AL701" i="17" s="1"/>
  <c r="AL700" i="17" a="1"/>
  <c r="AL700" i="17" s="1"/>
  <c r="R700" i="17" s="1"/>
  <c r="AL699" i="17" a="1"/>
  <c r="AL699" i="17" s="1"/>
  <c r="R699" i="17" s="1"/>
  <c r="AL698" i="17" a="1"/>
  <c r="AL698" i="17" s="1"/>
  <c r="R698" i="17" s="1"/>
  <c r="AL697" i="17" a="1"/>
  <c r="AL697" i="17" s="1"/>
  <c r="AL696" i="17" a="1"/>
  <c r="AL696" i="17" s="1"/>
  <c r="R696" i="17" s="1"/>
  <c r="AL695" i="17" a="1"/>
  <c r="AL695" i="17" s="1"/>
  <c r="AL694" i="17" a="1"/>
  <c r="AL694" i="17" s="1"/>
  <c r="AL693" i="17" a="1"/>
  <c r="AL693" i="17" s="1"/>
  <c r="AL692" i="17" a="1"/>
  <c r="AL692" i="17" s="1"/>
  <c r="R692" i="17" s="1"/>
  <c r="AL691" i="17" a="1"/>
  <c r="AL691" i="17" s="1"/>
  <c r="R691" i="17" s="1"/>
  <c r="AL690" i="17" a="1"/>
  <c r="AL690" i="17" s="1"/>
  <c r="R690" i="17" s="1"/>
  <c r="AL689" i="17" a="1"/>
  <c r="AL689" i="17" s="1"/>
  <c r="R689" i="17" s="1"/>
  <c r="AL688" i="17" a="1"/>
  <c r="AL688" i="17" s="1"/>
  <c r="R688" i="17" s="1"/>
  <c r="AL687" i="17" a="1"/>
  <c r="AL687" i="17" s="1"/>
  <c r="AL686" i="17" a="1"/>
  <c r="AL686" i="17" s="1"/>
  <c r="R686" i="17" s="1"/>
  <c r="AL685" i="17" a="1"/>
  <c r="AL685" i="17" s="1"/>
  <c r="AL684" i="17" a="1"/>
  <c r="AL684" i="17" s="1"/>
  <c r="R684" i="17" s="1"/>
  <c r="AL683" i="17" a="1"/>
  <c r="AL683" i="17" s="1"/>
  <c r="AL682" i="17" a="1"/>
  <c r="AL682" i="17" s="1"/>
  <c r="R682" i="17" s="1"/>
  <c r="AL681" i="17" a="1"/>
  <c r="AL681" i="17" s="1"/>
  <c r="AL680" i="17" a="1"/>
  <c r="AL680" i="17" s="1"/>
  <c r="AL679" i="17" a="1"/>
  <c r="AL679" i="17" s="1"/>
  <c r="R679" i="17" s="1"/>
  <c r="AL678" i="17" a="1"/>
  <c r="AL678" i="17" s="1"/>
  <c r="R678" i="17" s="1"/>
  <c r="AL677" i="17" a="1"/>
  <c r="AL677" i="17" s="1"/>
  <c r="R677" i="17" s="1"/>
  <c r="AL676" i="17" a="1"/>
  <c r="AL676" i="17" s="1"/>
  <c r="AL675" i="17" a="1"/>
  <c r="AL675" i="17" s="1"/>
  <c r="R675" i="17" s="1"/>
  <c r="AL674" i="17" a="1"/>
  <c r="AL674" i="17" s="1"/>
  <c r="AL673" i="17" a="1"/>
  <c r="AL673" i="17" s="1"/>
  <c r="AL672" i="17" a="1"/>
  <c r="AL672" i="17" s="1"/>
  <c r="R672" i="17" s="1"/>
  <c r="AL671" i="17" a="1"/>
  <c r="AL671" i="17" s="1"/>
  <c r="R671" i="17" s="1"/>
  <c r="AL670" i="17" a="1"/>
  <c r="AL670" i="17" s="1"/>
  <c r="R670" i="17" s="1"/>
  <c r="AL669" i="17" a="1"/>
  <c r="AL669" i="17" s="1"/>
  <c r="R669" i="17" s="1"/>
  <c r="AL668" i="17" a="1"/>
  <c r="AL668" i="17" s="1"/>
  <c r="R668" i="17" s="1"/>
  <c r="AL667" i="17" a="1"/>
  <c r="AL667" i="17" s="1"/>
  <c r="R667" i="17" s="1"/>
  <c r="AL666" i="17" a="1"/>
  <c r="AL666" i="17" s="1"/>
  <c r="AL665" i="17" a="1"/>
  <c r="AL665" i="17" s="1"/>
  <c r="AL664" i="17" a="1"/>
  <c r="AL664" i="17" s="1"/>
  <c r="AL663" i="17" a="1"/>
  <c r="AL663" i="17" s="1"/>
  <c r="R663" i="17" s="1"/>
  <c r="AL662" i="17" a="1"/>
  <c r="AL662" i="17" s="1"/>
  <c r="AL661" i="17" a="1"/>
  <c r="AL661" i="17" s="1"/>
  <c r="R661" i="17" s="1"/>
  <c r="AL660" i="17" a="1"/>
  <c r="AL660" i="17" s="1"/>
  <c r="AL659" i="17" a="1"/>
  <c r="AL659" i="17" s="1"/>
  <c r="AL658" i="17" a="1"/>
  <c r="AL658" i="17" s="1"/>
  <c r="R658" i="17" s="1"/>
  <c r="AL657" i="17" a="1"/>
  <c r="AL657" i="17" s="1"/>
  <c r="R657" i="17" s="1"/>
  <c r="AL656" i="17" a="1"/>
  <c r="AL656" i="17" s="1"/>
  <c r="R656" i="17" s="1"/>
  <c r="AL655" i="17" a="1"/>
  <c r="AL655" i="17" s="1"/>
  <c r="R655" i="17" s="1"/>
  <c r="AL654" i="17" a="1"/>
  <c r="AL654" i="17" s="1"/>
  <c r="AL653" i="17" a="1"/>
  <c r="AL653" i="17" s="1"/>
  <c r="AL652" i="17" a="1"/>
  <c r="AL652" i="17" s="1"/>
  <c r="AL651" i="17" a="1"/>
  <c r="AL651" i="17" s="1"/>
  <c r="AL650" i="17" a="1"/>
  <c r="AL650" i="17" s="1"/>
  <c r="R650" i="17" s="1"/>
  <c r="AL649" i="17" a="1"/>
  <c r="AL649" i="17" s="1"/>
  <c r="R649" i="17" s="1"/>
  <c r="AL648" i="17" a="1"/>
  <c r="AL648" i="17" s="1"/>
  <c r="R648" i="17" s="1"/>
  <c r="AL647" i="17" a="1"/>
  <c r="AL647" i="17" s="1"/>
  <c r="R647" i="17" s="1"/>
  <c r="AL646" i="17" a="1"/>
  <c r="AL646" i="17" s="1"/>
  <c r="R646" i="17" s="1"/>
  <c r="AL645" i="17" a="1"/>
  <c r="AL645" i="17" s="1"/>
  <c r="R645" i="17" s="1"/>
  <c r="AL644" i="17" a="1"/>
  <c r="AL644" i="17" s="1"/>
  <c r="R644" i="17" s="1"/>
  <c r="AL643" i="17" a="1"/>
  <c r="AL643" i="17" s="1"/>
  <c r="R643" i="17" s="1"/>
  <c r="AL642" i="17" a="1"/>
  <c r="AL642" i="17" s="1"/>
  <c r="R642" i="17" s="1"/>
  <c r="AL641" i="17" a="1"/>
  <c r="AL641" i="17" s="1"/>
  <c r="R641" i="17" s="1"/>
  <c r="AL640" i="17" a="1"/>
  <c r="AL640" i="17" s="1"/>
  <c r="AL639" i="17" a="1"/>
  <c r="AL639" i="17" s="1"/>
  <c r="AL638" i="17" a="1"/>
  <c r="AL638" i="17" s="1"/>
  <c r="AL637" i="17" a="1"/>
  <c r="AL637" i="17" s="1"/>
  <c r="AL636" i="17" a="1"/>
  <c r="AL636" i="17" s="1"/>
  <c r="R636" i="17" s="1"/>
  <c r="AL635" i="17" a="1"/>
  <c r="AL635" i="17" s="1"/>
  <c r="R635" i="17" s="1"/>
  <c r="AL634" i="17" a="1"/>
  <c r="AL634" i="17" s="1"/>
  <c r="R634" i="17" s="1"/>
  <c r="AL633" i="17" a="1"/>
  <c r="AL633" i="17" s="1"/>
  <c r="R633" i="17" s="1"/>
  <c r="AL632" i="17" a="1"/>
  <c r="AL632" i="17" s="1"/>
  <c r="AL631" i="17" a="1"/>
  <c r="AL631" i="17" s="1"/>
  <c r="R631" i="17" s="1"/>
  <c r="AL630" i="17" a="1"/>
  <c r="AL630" i="17" s="1"/>
  <c r="R630" i="17" s="1"/>
  <c r="AL629" i="17" a="1"/>
  <c r="AL629" i="17" s="1"/>
  <c r="AL628" i="17" a="1"/>
  <c r="AL628" i="17" s="1"/>
  <c r="R628" i="17" s="1"/>
  <c r="AL627" i="17" a="1"/>
  <c r="AL627" i="17" s="1"/>
  <c r="AL626" i="17" a="1"/>
  <c r="AL626" i="17" s="1"/>
  <c r="AL625" i="17" a="1"/>
  <c r="AL625" i="17" s="1"/>
  <c r="R625" i="17" s="1"/>
  <c r="AL624" i="17" a="1"/>
  <c r="AL624" i="17" s="1"/>
  <c r="AL623" i="17" a="1"/>
  <c r="AL623" i="17" s="1"/>
  <c r="R623" i="17" s="1"/>
  <c r="AL622" i="17" a="1"/>
  <c r="AL622" i="17" s="1"/>
  <c r="R622" i="17" s="1"/>
  <c r="AL621" i="17" a="1"/>
  <c r="AL621" i="17" s="1"/>
  <c r="R621" i="17" s="1"/>
  <c r="AL620" i="17" a="1"/>
  <c r="AL620" i="17" s="1"/>
  <c r="AL619" i="17" a="1"/>
  <c r="AL619" i="17" s="1"/>
  <c r="R619" i="17" s="1"/>
  <c r="AL618" i="17" a="1"/>
  <c r="AL618" i="17" s="1"/>
  <c r="AL617" i="17" a="1"/>
  <c r="AL617" i="17" s="1"/>
  <c r="R617" i="17" s="1"/>
  <c r="AL616" i="17" a="1"/>
  <c r="AL616" i="17" s="1"/>
  <c r="R616" i="17" s="1"/>
  <c r="AL615" i="17" a="1"/>
  <c r="AL615" i="17" s="1"/>
  <c r="R615" i="17" s="1"/>
  <c r="AL614" i="17" a="1"/>
  <c r="AL614" i="17" s="1"/>
  <c r="R614" i="17" s="1"/>
  <c r="AL613" i="17" a="1"/>
  <c r="AL613" i="17" s="1"/>
  <c r="AL612" i="17" a="1"/>
  <c r="AL612" i="17" s="1"/>
  <c r="AL611" i="17" a="1"/>
  <c r="AL611" i="17" s="1"/>
  <c r="AL610" i="17" a="1"/>
  <c r="AL610" i="17" s="1"/>
  <c r="AL609" i="17" a="1"/>
  <c r="AL609" i="17" s="1"/>
  <c r="AL608" i="17" a="1"/>
  <c r="AL608" i="17" s="1"/>
  <c r="R608" i="17" s="1"/>
  <c r="AL607" i="17" a="1"/>
  <c r="AL607" i="17" s="1"/>
  <c r="R607" i="17" s="1"/>
  <c r="AL606" i="17" a="1"/>
  <c r="AL606" i="17" s="1"/>
  <c r="R606" i="17" s="1"/>
  <c r="AL605" i="17" a="1"/>
  <c r="AL605" i="17" s="1"/>
  <c r="R605" i="17" s="1"/>
  <c r="AL604" i="17" a="1"/>
  <c r="AL604" i="17" s="1"/>
  <c r="R604" i="17" s="1"/>
  <c r="AL603" i="17" a="1"/>
  <c r="AL603" i="17" s="1"/>
  <c r="AL602" i="17" a="1"/>
  <c r="AL602" i="17" s="1"/>
  <c r="R602" i="17" s="1"/>
  <c r="AL601" i="17" a="1"/>
  <c r="AL601" i="17" s="1"/>
  <c r="R601" i="17" s="1"/>
  <c r="AL600" i="17" a="1"/>
  <c r="AL600" i="17" s="1"/>
  <c r="R600" i="17" s="1"/>
  <c r="AL599" i="17" a="1"/>
  <c r="AL599" i="17" s="1"/>
  <c r="AL598" i="17" a="1"/>
  <c r="AL598" i="17" s="1"/>
  <c r="R598" i="17" s="1"/>
  <c r="AL597" i="17" a="1"/>
  <c r="AL597" i="17" s="1"/>
  <c r="AL596" i="17" a="1"/>
  <c r="AL596" i="17" s="1"/>
  <c r="AL595" i="17" a="1"/>
  <c r="AL595" i="17" s="1"/>
  <c r="AL594" i="17" a="1"/>
  <c r="AL594" i="17" s="1"/>
  <c r="AL593" i="17" a="1"/>
  <c r="AL593" i="17" s="1"/>
  <c r="R593" i="17" s="1"/>
  <c r="AL592" i="17" a="1"/>
  <c r="AL592" i="17" s="1"/>
  <c r="R592" i="17" s="1"/>
  <c r="AL591" i="17" a="1"/>
  <c r="AL591" i="17" s="1"/>
  <c r="R591" i="17" s="1"/>
  <c r="AL590" i="17" a="1"/>
  <c r="AL590" i="17" s="1"/>
  <c r="AL589" i="17" a="1"/>
  <c r="AL589" i="17" s="1"/>
  <c r="AL588" i="17" a="1"/>
  <c r="AL588" i="17" s="1"/>
  <c r="R588" i="17" s="1"/>
  <c r="AL587" i="17" a="1"/>
  <c r="AL587" i="17" s="1"/>
  <c r="AL586" i="17" a="1"/>
  <c r="AL586" i="17" s="1"/>
  <c r="AL585" i="17" a="1"/>
  <c r="AL585" i="17" s="1"/>
  <c r="AL584" i="17" a="1"/>
  <c r="AL584" i="17" s="1"/>
  <c r="AL583" i="17" a="1"/>
  <c r="AL583" i="17" s="1"/>
  <c r="AL582" i="17" a="1"/>
  <c r="AL582" i="17" s="1"/>
  <c r="AL581" i="17" a="1"/>
  <c r="AL581" i="17" s="1"/>
  <c r="R581" i="17" s="1"/>
  <c r="AL580" i="17" a="1"/>
  <c r="AL580" i="17" s="1"/>
  <c r="R580" i="17" s="1"/>
  <c r="AL579" i="17" a="1"/>
  <c r="AL579" i="17" s="1"/>
  <c r="R579" i="17" s="1"/>
  <c r="AL578" i="17" a="1"/>
  <c r="AL578" i="17" s="1"/>
  <c r="R578" i="17" s="1"/>
  <c r="AL577" i="17" a="1"/>
  <c r="AL577" i="17" s="1"/>
  <c r="R577" i="17" s="1"/>
  <c r="AL576" i="17" a="1"/>
  <c r="AL576" i="17" s="1"/>
  <c r="R576" i="17" s="1"/>
  <c r="AL575" i="17" a="1"/>
  <c r="AL575" i="17" s="1"/>
  <c r="AL574" i="17" a="1"/>
  <c r="AL574" i="17" s="1"/>
  <c r="R574" i="17" s="1"/>
  <c r="AL573" i="17" a="1"/>
  <c r="AL573" i="17" s="1"/>
  <c r="R573" i="17" s="1"/>
  <c r="AL572" i="17" a="1"/>
  <c r="AL572" i="17" s="1"/>
  <c r="R572" i="17" s="1"/>
  <c r="AL571" i="17" a="1"/>
  <c r="AL571" i="17" s="1"/>
  <c r="R571" i="17" s="1"/>
  <c r="AL570" i="17" a="1"/>
  <c r="AL570" i="17" s="1"/>
  <c r="AL569" i="17" a="1"/>
  <c r="AL569" i="17" s="1"/>
  <c r="AL568" i="17" a="1"/>
  <c r="AL568" i="17" s="1"/>
  <c r="R568" i="17" s="1"/>
  <c r="AL567" i="17" a="1"/>
  <c r="AL567" i="17" s="1"/>
  <c r="R567" i="17" s="1"/>
  <c r="AL566" i="17" a="1"/>
  <c r="AL566" i="17" s="1"/>
  <c r="R566" i="17" s="1"/>
  <c r="AL565" i="17" a="1"/>
  <c r="AL565" i="17" s="1"/>
  <c r="R565" i="17" s="1"/>
  <c r="AL564" i="17" a="1"/>
  <c r="AL564" i="17" s="1"/>
  <c r="AL563" i="17" a="1"/>
  <c r="AL563" i="17" s="1"/>
  <c r="R563" i="17" s="1"/>
  <c r="AL562" i="17" a="1"/>
  <c r="AL562" i="17" s="1"/>
  <c r="AL561" i="17" a="1"/>
  <c r="AL561" i="17" s="1"/>
  <c r="R561" i="17" s="1"/>
  <c r="AL560" i="17" a="1"/>
  <c r="AL560" i="17" s="1"/>
  <c r="R560" i="17" s="1"/>
  <c r="AL559" i="17" a="1"/>
  <c r="AL559" i="17" s="1"/>
  <c r="R559" i="17" s="1"/>
  <c r="AL558" i="17" a="1"/>
  <c r="AL558" i="17" s="1"/>
  <c r="R558" i="17" s="1"/>
  <c r="AL557" i="17" a="1"/>
  <c r="AL557" i="17" s="1"/>
  <c r="R557" i="17" s="1"/>
  <c r="AL556" i="17" a="1"/>
  <c r="AL556" i="17" s="1"/>
  <c r="R556" i="17" s="1"/>
  <c r="AL555" i="17" a="1"/>
  <c r="AL555" i="17" s="1"/>
  <c r="AL554" i="17" a="1"/>
  <c r="AL554" i="17" s="1"/>
  <c r="AL553" i="17" a="1"/>
  <c r="AL553" i="17" s="1"/>
  <c r="R553" i="17" s="1"/>
  <c r="AL552" i="17" a="1"/>
  <c r="AL552" i="17" s="1"/>
  <c r="R552" i="17" s="1"/>
  <c r="AL551" i="17" a="1"/>
  <c r="AL551" i="17" s="1"/>
  <c r="R551" i="17" s="1"/>
  <c r="AL550" i="17" a="1"/>
  <c r="AL550" i="17" s="1"/>
  <c r="R550" i="17" s="1"/>
  <c r="AL549" i="17" a="1"/>
  <c r="AL549" i="17" s="1"/>
  <c r="R549" i="17" s="1"/>
  <c r="AL548" i="17" a="1"/>
  <c r="AL548" i="17" s="1"/>
  <c r="AL547" i="17" a="1"/>
  <c r="AL547" i="17" s="1"/>
  <c r="R547" i="17" s="1"/>
  <c r="AL546" i="17" a="1"/>
  <c r="AL546" i="17" s="1"/>
  <c r="AL545" i="17" a="1"/>
  <c r="AL545" i="17" s="1"/>
  <c r="AL544" i="17" a="1"/>
  <c r="AL544" i="17" s="1"/>
  <c r="R544" i="17" s="1"/>
  <c r="AL543" i="17" a="1"/>
  <c r="AL543" i="17" s="1"/>
  <c r="R543" i="17" s="1"/>
  <c r="AL542" i="17" a="1"/>
  <c r="AL542" i="17" s="1"/>
  <c r="R542" i="17" s="1"/>
  <c r="AL541" i="17" a="1"/>
  <c r="AL541" i="17" s="1"/>
  <c r="AL540" i="17" a="1"/>
  <c r="AL540" i="17" s="1"/>
  <c r="AL539" i="17" a="1"/>
  <c r="AL539" i="17" s="1"/>
  <c r="AL538" i="17" a="1"/>
  <c r="AL538" i="17" s="1"/>
  <c r="R538" i="17" s="1"/>
  <c r="AL537" i="17" a="1"/>
  <c r="AL537" i="17" s="1"/>
  <c r="R537" i="17" s="1"/>
  <c r="AL536" i="17" a="1"/>
  <c r="AL536" i="17" s="1"/>
  <c r="R536" i="17" s="1"/>
  <c r="AL535" i="17" a="1"/>
  <c r="AL535" i="17" s="1"/>
  <c r="R535" i="17" s="1"/>
  <c r="AL534" i="17" a="1"/>
  <c r="AL534" i="17" s="1"/>
  <c r="AL533" i="17" a="1"/>
  <c r="AL533" i="17" s="1"/>
  <c r="AL532" i="17" a="1"/>
  <c r="AL532" i="17" s="1"/>
  <c r="R532" i="17" s="1"/>
  <c r="AL531" i="17" a="1"/>
  <c r="AL531" i="17" s="1"/>
  <c r="AL530" i="17" a="1"/>
  <c r="AL530" i="17" s="1"/>
  <c r="R530" i="17" s="1"/>
  <c r="AL529" i="17" a="1"/>
  <c r="AL529" i="17" s="1"/>
  <c r="R529" i="17" s="1"/>
  <c r="AL528" i="17" a="1"/>
  <c r="AL528" i="17" s="1"/>
  <c r="AL527" i="17" a="1"/>
  <c r="AL527" i="17" s="1"/>
  <c r="R527" i="17" s="1"/>
  <c r="AL526" i="17" a="1"/>
  <c r="AL526" i="17" s="1"/>
  <c r="AL525" i="17" a="1"/>
  <c r="AL525" i="17" s="1"/>
  <c r="R525" i="17" s="1"/>
  <c r="AL524" i="17" a="1"/>
  <c r="AL524" i="17" s="1"/>
  <c r="R524" i="17" s="1"/>
  <c r="AL523" i="17" a="1"/>
  <c r="AL523" i="17" s="1"/>
  <c r="R523" i="17" s="1"/>
  <c r="AL522" i="17" a="1"/>
  <c r="AL522" i="17" s="1"/>
  <c r="R522" i="17" s="1"/>
  <c r="AL521" i="17" a="1"/>
  <c r="AL521" i="17" s="1"/>
  <c r="AL520" i="17" a="1"/>
  <c r="AL520" i="17" s="1"/>
  <c r="R520" i="17" s="1"/>
  <c r="AL519" i="17" a="1"/>
  <c r="AL519" i="17" s="1"/>
  <c r="AL518" i="17" a="1"/>
  <c r="AL518" i="17" s="1"/>
  <c r="R518" i="17" s="1"/>
  <c r="AL517" i="17" a="1"/>
  <c r="AL517" i="17" s="1"/>
  <c r="R517" i="17" s="1"/>
  <c r="AL516" i="17" a="1"/>
  <c r="AL516" i="17" s="1"/>
  <c r="R516" i="17" s="1"/>
  <c r="AL515" i="17" a="1"/>
  <c r="AL515" i="17" s="1"/>
  <c r="AL514" i="17" a="1"/>
  <c r="AL514" i="17" s="1"/>
  <c r="AL513" i="17" a="1"/>
  <c r="AL513" i="17" s="1"/>
  <c r="AL512" i="17" a="1"/>
  <c r="AL512" i="17" s="1"/>
  <c r="AL511" i="17" a="1"/>
  <c r="AL511" i="17" s="1"/>
  <c r="AL510" i="17" a="1"/>
  <c r="AL510" i="17" s="1"/>
  <c r="R510" i="17" s="1"/>
  <c r="AL509" i="17" a="1"/>
  <c r="AL509" i="17" s="1"/>
  <c r="R509" i="17" s="1"/>
  <c r="AL508" i="17" a="1"/>
  <c r="AL508" i="17" s="1"/>
  <c r="R508" i="17" s="1"/>
  <c r="AL507" i="17" a="1"/>
  <c r="AL507" i="17" s="1"/>
  <c r="R507" i="17" s="1"/>
  <c r="AL506" i="17" a="1"/>
  <c r="AL506" i="17" s="1"/>
  <c r="R506" i="17" s="1"/>
  <c r="AL505" i="17" a="1"/>
  <c r="AL505" i="17" s="1"/>
  <c r="R505" i="17" s="1"/>
  <c r="AL504" i="17" a="1"/>
  <c r="AL504" i="17" s="1"/>
  <c r="AL503" i="17" a="1"/>
  <c r="AL503" i="17" s="1"/>
  <c r="AL502" i="17" a="1"/>
  <c r="AL502" i="17" s="1"/>
  <c r="R502" i="17" s="1"/>
  <c r="AL501" i="17" a="1"/>
  <c r="AL501" i="17" s="1"/>
  <c r="AL500" i="17" a="1"/>
  <c r="AL500" i="17" s="1"/>
  <c r="AL499" i="17" a="1"/>
  <c r="AL499" i="17" s="1"/>
  <c r="R499" i="17" s="1"/>
  <c r="AL498" i="17" a="1"/>
  <c r="AL498" i="17" s="1"/>
  <c r="R498" i="17" s="1"/>
  <c r="AL497" i="17" a="1"/>
  <c r="AL497" i="17" s="1"/>
  <c r="R497" i="17" s="1"/>
  <c r="AL496" i="17" a="1"/>
  <c r="AL496" i="17" s="1"/>
  <c r="R496" i="17" s="1"/>
  <c r="AL495" i="17" a="1"/>
  <c r="AL495" i="17" s="1"/>
  <c r="R495" i="17" s="1"/>
  <c r="AL494" i="17" a="1"/>
  <c r="AL494" i="17" s="1"/>
  <c r="R494" i="17" s="1"/>
  <c r="AL493" i="17" a="1"/>
  <c r="AL493" i="17" s="1"/>
  <c r="R493" i="17" s="1"/>
  <c r="AL492" i="17" a="1"/>
  <c r="AL492" i="17" s="1"/>
  <c r="AL491" i="17" a="1"/>
  <c r="AL491" i="17" s="1"/>
  <c r="AL490" i="17" a="1"/>
  <c r="AL490" i="17" s="1"/>
  <c r="R490" i="17" s="1"/>
  <c r="AL489" i="17" a="1"/>
  <c r="AL489" i="17" s="1"/>
  <c r="R489" i="17" s="1"/>
  <c r="AL488" i="17" a="1"/>
  <c r="AL488" i="17" s="1"/>
  <c r="R488" i="17" s="1"/>
  <c r="AL487" i="17" a="1"/>
  <c r="AL487" i="17" s="1"/>
  <c r="AL486" i="17" a="1"/>
  <c r="AL486" i="17" s="1"/>
  <c r="R486" i="17" s="1"/>
  <c r="AL485" i="17" a="1"/>
  <c r="AL485" i="17" s="1"/>
  <c r="R485" i="17" s="1"/>
  <c r="AL484" i="17" a="1"/>
  <c r="AL484" i="17" s="1"/>
  <c r="R484" i="17" s="1"/>
  <c r="AL483" i="17" a="1"/>
  <c r="AL483" i="17" s="1"/>
  <c r="AL482" i="17" a="1"/>
  <c r="AL482" i="17" s="1"/>
  <c r="R482" i="17" s="1"/>
  <c r="AL481" i="17" a="1"/>
  <c r="AL481" i="17" s="1"/>
  <c r="R481" i="17" s="1"/>
  <c r="AL480" i="17" a="1"/>
  <c r="AL480" i="17" s="1"/>
  <c r="R480" i="17" s="1"/>
  <c r="AL479" i="17" a="1"/>
  <c r="AL479" i="17" s="1"/>
  <c r="R479" i="17" s="1"/>
  <c r="AL478" i="17" a="1"/>
  <c r="AL478" i="17" s="1"/>
  <c r="R478" i="17" s="1"/>
  <c r="AL477" i="17" a="1"/>
  <c r="AL477" i="17" s="1"/>
  <c r="AL476" i="17" a="1"/>
  <c r="AL476" i="17" s="1"/>
  <c r="R476" i="17" s="1"/>
  <c r="AL475" i="17" a="1"/>
  <c r="AL475" i="17" s="1"/>
  <c r="AL474" i="17" a="1"/>
  <c r="AL474" i="17" s="1"/>
  <c r="AL473" i="17" a="1"/>
  <c r="AL473" i="17" s="1"/>
  <c r="R473" i="17" s="1"/>
  <c r="AL472" i="17" a="1"/>
  <c r="AL472" i="17" s="1"/>
  <c r="AL471" i="17" a="1"/>
  <c r="AL471" i="17" s="1"/>
  <c r="R471" i="17" s="1"/>
  <c r="AL470" i="17" a="1"/>
  <c r="AL470" i="17" s="1"/>
  <c r="R470" i="17" s="1"/>
  <c r="AL469" i="17" a="1"/>
  <c r="AL469" i="17" s="1"/>
  <c r="AL468" i="17" a="1"/>
  <c r="AL468" i="17" s="1"/>
  <c r="R468" i="17" s="1"/>
  <c r="AL467" i="17" a="1"/>
  <c r="AL467" i="17" s="1"/>
  <c r="R467" i="17" s="1"/>
  <c r="AL466" i="17" a="1"/>
  <c r="AL466" i="17" s="1"/>
  <c r="AL465" i="17" a="1"/>
  <c r="AL465" i="17" s="1"/>
  <c r="R465" i="17" s="1"/>
  <c r="AL464" i="17" a="1"/>
  <c r="AL464" i="17" s="1"/>
  <c r="R464" i="17" s="1"/>
  <c r="AL463" i="17" a="1"/>
  <c r="AL463" i="17" s="1"/>
  <c r="AL462" i="17" a="1"/>
  <c r="AL462" i="17" s="1"/>
  <c r="R462" i="17" s="1"/>
  <c r="AL461" i="17" a="1"/>
  <c r="AL461" i="17" s="1"/>
  <c r="R461" i="17" s="1"/>
  <c r="AL460" i="17" a="1"/>
  <c r="AL460" i="17" s="1"/>
  <c r="AL459" i="17" a="1"/>
  <c r="AL459" i="17" s="1"/>
  <c r="AL458" i="17" a="1"/>
  <c r="AL458" i="17" s="1"/>
  <c r="AL457" i="17" a="1"/>
  <c r="AL457" i="17" s="1"/>
  <c r="R457" i="17" s="1"/>
  <c r="AL456" i="17" a="1"/>
  <c r="AL456" i="17" s="1"/>
  <c r="R456" i="17" s="1"/>
  <c r="AL455" i="17" a="1"/>
  <c r="AL455" i="17" s="1"/>
  <c r="R455" i="17" s="1"/>
  <c r="AL454" i="17" a="1"/>
  <c r="AL454" i="17" s="1"/>
  <c r="R454" i="17" s="1"/>
  <c r="AL453" i="17" a="1"/>
  <c r="AL453" i="17" s="1"/>
  <c r="R453" i="17" s="1"/>
  <c r="AL452" i="17" a="1"/>
  <c r="AL452" i="17" s="1"/>
  <c r="R452" i="17" s="1"/>
  <c r="AL451" i="17" a="1"/>
  <c r="AL451" i="17" s="1"/>
  <c r="R451" i="17" s="1"/>
  <c r="AL450" i="17" a="1"/>
  <c r="AL450" i="17" s="1"/>
  <c r="AL449" i="17" a="1"/>
  <c r="AL449" i="17" s="1"/>
  <c r="R449" i="17" s="1"/>
  <c r="AL448" i="17" a="1"/>
  <c r="AL448" i="17" s="1"/>
  <c r="R448" i="17" s="1"/>
  <c r="AL447" i="17" a="1"/>
  <c r="AL447" i="17" s="1"/>
  <c r="R447" i="17" s="1"/>
  <c r="AL446" i="17" a="1"/>
  <c r="AL446" i="17" s="1"/>
  <c r="R446" i="17" s="1"/>
  <c r="AL445" i="17" a="1"/>
  <c r="AL445" i="17" s="1"/>
  <c r="AL444" i="17" a="1"/>
  <c r="AL444" i="17" s="1"/>
  <c r="AL443" i="17" a="1"/>
  <c r="AL443" i="17" s="1"/>
  <c r="R443" i="17" s="1"/>
  <c r="AL442" i="17" a="1"/>
  <c r="AL442" i="17" s="1"/>
  <c r="R442" i="17" s="1"/>
  <c r="AL441" i="17" a="1"/>
  <c r="AL441" i="17" s="1"/>
  <c r="R441" i="17" s="1"/>
  <c r="AL440" i="17" a="1"/>
  <c r="AL440" i="17" s="1"/>
  <c r="R440" i="17" s="1"/>
  <c r="AL439" i="17" a="1"/>
  <c r="AL439" i="17" s="1"/>
  <c r="R439" i="17" s="1"/>
  <c r="AL438" i="17" a="1"/>
  <c r="AL438" i="17" s="1"/>
  <c r="AL437" i="17" a="1"/>
  <c r="AL437" i="17" s="1"/>
  <c r="R437" i="17" s="1"/>
  <c r="AL436" i="17" a="1"/>
  <c r="AL436" i="17" s="1"/>
  <c r="AL435" i="17" a="1"/>
  <c r="AL435" i="17" s="1"/>
  <c r="AL434" i="17" a="1"/>
  <c r="AL434" i="17" s="1"/>
  <c r="R434" i="17" s="1"/>
  <c r="AL433" i="17" a="1"/>
  <c r="AL433" i="17" s="1"/>
  <c r="R433" i="17" s="1"/>
  <c r="AL432" i="17" a="1"/>
  <c r="AL432" i="17" s="1"/>
  <c r="R432" i="17" s="1"/>
  <c r="AL431" i="17" a="1"/>
  <c r="AL431" i="17" s="1"/>
  <c r="AL430" i="17" a="1"/>
  <c r="AL430" i="17" s="1"/>
  <c r="AL429" i="17" a="1"/>
  <c r="AL429" i="17" s="1"/>
  <c r="R429" i="17" s="1"/>
  <c r="AL428" i="17" a="1"/>
  <c r="AL428" i="17" s="1"/>
  <c r="R428" i="17" s="1"/>
  <c r="AL427" i="17" a="1"/>
  <c r="AL427" i="17" s="1"/>
  <c r="R427" i="17" s="1"/>
  <c r="AL426" i="17" a="1"/>
  <c r="AL426" i="17" s="1"/>
  <c r="R426" i="17" s="1"/>
  <c r="AL425" i="17" a="1"/>
  <c r="AL425" i="17" s="1"/>
  <c r="R425" i="17" s="1"/>
  <c r="AL424" i="17" a="1"/>
  <c r="AL424" i="17" s="1"/>
  <c r="R424" i="17" s="1"/>
  <c r="AL423" i="17" a="1"/>
  <c r="AL423" i="17" s="1"/>
  <c r="R423" i="17" s="1"/>
  <c r="AL422" i="17" a="1"/>
  <c r="AL422" i="17" s="1"/>
  <c r="AL421" i="17" a="1"/>
  <c r="AL421" i="17" s="1"/>
  <c r="R421" i="17" s="1"/>
  <c r="AL420" i="17" a="1"/>
  <c r="AL420" i="17" s="1"/>
  <c r="R420" i="17" s="1"/>
  <c r="AL419" i="17" a="1"/>
  <c r="AL419" i="17" s="1"/>
  <c r="R419" i="17" s="1"/>
  <c r="AL418" i="17" a="1"/>
  <c r="AL418" i="17" s="1"/>
  <c r="R418" i="17" s="1"/>
  <c r="AL417" i="17" a="1"/>
  <c r="AL417" i="17" s="1"/>
  <c r="R417" i="17" s="1"/>
  <c r="AL416" i="17" a="1"/>
  <c r="AL416" i="17" s="1"/>
  <c r="R416" i="17" s="1"/>
  <c r="AL415" i="17" a="1"/>
  <c r="AL415" i="17" s="1"/>
  <c r="R415" i="17" s="1"/>
  <c r="AL414" i="17" a="1"/>
  <c r="AL414" i="17" s="1"/>
  <c r="R414" i="17" s="1"/>
  <c r="AL413" i="17" a="1"/>
  <c r="AL413" i="17" s="1"/>
  <c r="R413" i="17" s="1"/>
  <c r="AL412" i="17" a="1"/>
  <c r="AL412" i="17" s="1"/>
  <c r="R412" i="17" s="1"/>
  <c r="AL411" i="17" a="1"/>
  <c r="AL411" i="17" s="1"/>
  <c r="R411" i="17" s="1"/>
  <c r="AL410" i="17" a="1"/>
  <c r="AL410" i="17" s="1"/>
  <c r="R410" i="17" s="1"/>
  <c r="AL409" i="17" a="1"/>
  <c r="AL409" i="17" s="1"/>
  <c r="R409" i="17" s="1"/>
  <c r="AL408" i="17" a="1"/>
  <c r="AL408" i="17" s="1"/>
  <c r="AL407" i="17" a="1"/>
  <c r="AL407" i="17" s="1"/>
  <c r="R407" i="17" s="1"/>
  <c r="AL406" i="17" a="1"/>
  <c r="AL406" i="17" s="1"/>
  <c r="R406" i="17" s="1"/>
  <c r="AL405" i="17" a="1"/>
  <c r="AL405" i="17" s="1"/>
  <c r="R405" i="17" s="1"/>
  <c r="AL404" i="17" a="1"/>
  <c r="AL404" i="17" s="1"/>
  <c r="R404" i="17" s="1"/>
  <c r="AL403" i="17" a="1"/>
  <c r="AL403" i="17" s="1"/>
  <c r="R403" i="17" s="1"/>
  <c r="AL402" i="17" a="1"/>
  <c r="AL402" i="17" s="1"/>
  <c r="R402" i="17" s="1"/>
  <c r="AL401" i="17" a="1"/>
  <c r="AL401" i="17" s="1"/>
  <c r="R401" i="17" s="1"/>
  <c r="AL400" i="17" a="1"/>
  <c r="AL400" i="17" s="1"/>
  <c r="R400" i="17" s="1"/>
  <c r="AL399" i="17" a="1"/>
  <c r="AL399" i="17" s="1"/>
  <c r="R399" i="17" s="1"/>
  <c r="AL398" i="17" a="1"/>
  <c r="AL398" i="17" s="1"/>
  <c r="R398" i="17" s="1"/>
  <c r="AL397" i="17" a="1"/>
  <c r="AL397" i="17" s="1"/>
  <c r="R397" i="17" s="1"/>
  <c r="AL396" i="17" a="1"/>
  <c r="AL396" i="17" s="1"/>
  <c r="AL395" i="17" a="1"/>
  <c r="AL395" i="17" s="1"/>
  <c r="R395" i="17" s="1"/>
  <c r="AL394" i="17" a="1"/>
  <c r="AL394" i="17" s="1"/>
  <c r="AL393" i="17" a="1"/>
  <c r="AL393" i="17" s="1"/>
  <c r="R393" i="17" s="1"/>
  <c r="AL392" i="17" a="1"/>
  <c r="AL392" i="17" s="1"/>
  <c r="R392" i="17" s="1"/>
  <c r="AL391" i="17" a="1"/>
  <c r="AL391" i="17" s="1"/>
  <c r="R391" i="17" s="1"/>
  <c r="AL390" i="17" a="1"/>
  <c r="AL390" i="17" s="1"/>
  <c r="R390" i="17" s="1"/>
  <c r="AL389" i="17" a="1"/>
  <c r="AL389" i="17" s="1"/>
  <c r="R389" i="17" s="1"/>
  <c r="AL388" i="17" a="1"/>
  <c r="AL388" i="17" s="1"/>
  <c r="R388" i="17" s="1"/>
  <c r="AL387" i="17" a="1"/>
  <c r="AL387" i="17" s="1"/>
  <c r="R387" i="17" s="1"/>
  <c r="AL386" i="17" a="1"/>
  <c r="AL386" i="17" s="1"/>
  <c r="R386" i="17" s="1"/>
  <c r="AL385" i="17" a="1"/>
  <c r="AL385" i="17" s="1"/>
  <c r="R385" i="17" s="1"/>
  <c r="AL384" i="17" a="1"/>
  <c r="AL384" i="17" s="1"/>
  <c r="R384" i="17" s="1"/>
  <c r="AL383" i="17" a="1"/>
  <c r="AL383" i="17" s="1"/>
  <c r="R383" i="17" s="1"/>
  <c r="AL382" i="17" a="1"/>
  <c r="AL382" i="17" s="1"/>
  <c r="AL381" i="17" a="1"/>
  <c r="AL381" i="17" s="1"/>
  <c r="R381" i="17" s="1"/>
  <c r="AL380" i="17" a="1"/>
  <c r="AL380" i="17" s="1"/>
  <c r="R380" i="17" s="1"/>
  <c r="AL379" i="17" a="1"/>
  <c r="AL379" i="17" s="1"/>
  <c r="R379" i="17" s="1"/>
  <c r="AL378" i="17" a="1"/>
  <c r="AL378" i="17" s="1"/>
  <c r="R378" i="17" s="1"/>
  <c r="AL377" i="17" a="1"/>
  <c r="AL377" i="17" s="1"/>
  <c r="AL376" i="17" a="1"/>
  <c r="AL376" i="17" s="1"/>
  <c r="R376" i="17" s="1"/>
  <c r="AL375" i="17" a="1"/>
  <c r="AL375" i="17" s="1"/>
  <c r="R375" i="17" s="1"/>
  <c r="AL374" i="17" a="1"/>
  <c r="AL374" i="17" s="1"/>
  <c r="AL373" i="17" a="1"/>
  <c r="AL373" i="17" s="1"/>
  <c r="AL372" i="17" a="1"/>
  <c r="AL372" i="17" s="1"/>
  <c r="R372" i="17" s="1"/>
  <c r="AL371" i="17" a="1"/>
  <c r="AL371" i="17" s="1"/>
  <c r="R371" i="17" s="1"/>
  <c r="AL370" i="17" a="1"/>
  <c r="AL370" i="17" s="1"/>
  <c r="R370" i="17" s="1"/>
  <c r="AL369" i="17" a="1"/>
  <c r="AL369" i="17" s="1"/>
  <c r="R369" i="17" s="1"/>
  <c r="AL368" i="17" a="1"/>
  <c r="AL368" i="17" s="1"/>
  <c r="R368" i="17" s="1"/>
  <c r="AL367" i="17" a="1"/>
  <c r="AL367" i="17" s="1"/>
  <c r="R367" i="17" s="1"/>
  <c r="AL366" i="17" a="1"/>
  <c r="AL366" i="17" s="1"/>
  <c r="AL365" i="17" a="1"/>
  <c r="AL365" i="17" s="1"/>
  <c r="R365" i="17" s="1"/>
  <c r="AL364" i="17" a="1"/>
  <c r="AL364" i="17" s="1"/>
  <c r="R364" i="17" s="1"/>
  <c r="AL363" i="17" a="1"/>
  <c r="AL363" i="17" s="1"/>
  <c r="AL362" i="17" a="1"/>
  <c r="AL362" i="17" s="1"/>
  <c r="AL361" i="17" a="1"/>
  <c r="AL361" i="17" s="1"/>
  <c r="AL360" i="17" a="1"/>
  <c r="AL360" i="17" s="1"/>
  <c r="AL359" i="17" a="1"/>
  <c r="AL359" i="17" s="1"/>
  <c r="R359" i="17" s="1"/>
  <c r="AL358" i="17" a="1"/>
  <c r="AL358" i="17" s="1"/>
  <c r="R358" i="17" s="1"/>
  <c r="AL357" i="17" a="1"/>
  <c r="AL357" i="17" s="1"/>
  <c r="R357" i="17" s="1"/>
  <c r="AL356" i="17" a="1"/>
  <c r="AL356" i="17" s="1"/>
  <c r="R356" i="17" s="1"/>
  <c r="AL355" i="17" a="1"/>
  <c r="AL355" i="17" s="1"/>
  <c r="R355" i="17" s="1"/>
  <c r="AL354" i="17" a="1"/>
  <c r="AL354" i="17" s="1"/>
  <c r="R354" i="17" s="1"/>
  <c r="AL353" i="17" a="1"/>
  <c r="AL353" i="17" s="1"/>
  <c r="R353" i="17" s="1"/>
  <c r="AL352" i="17" a="1"/>
  <c r="AL352" i="17" s="1"/>
  <c r="AL351" i="17" a="1"/>
  <c r="AL351" i="17" s="1"/>
  <c r="R351" i="17" s="1"/>
  <c r="AL350" i="17" a="1"/>
  <c r="AL350" i="17" s="1"/>
  <c r="R350" i="17" s="1"/>
  <c r="AL349" i="17" a="1"/>
  <c r="AL349" i="17" s="1"/>
  <c r="AL348" i="17" a="1"/>
  <c r="AL348" i="17" s="1"/>
  <c r="R348" i="17" s="1"/>
  <c r="AL347" i="17" a="1"/>
  <c r="AL347" i="17" s="1"/>
  <c r="R347" i="17" s="1"/>
  <c r="AL346" i="17" a="1"/>
  <c r="AL346" i="17" s="1"/>
  <c r="R346" i="17" s="1"/>
  <c r="AL345" i="17" a="1"/>
  <c r="AL345" i="17" s="1"/>
  <c r="R345" i="17" s="1"/>
  <c r="AL344" i="17" a="1"/>
  <c r="AL344" i="17" s="1"/>
  <c r="R344" i="17" s="1"/>
  <c r="AL343" i="17" a="1"/>
  <c r="AL343" i="17" s="1"/>
  <c r="R343" i="17" s="1"/>
  <c r="AL342" i="17" a="1"/>
  <c r="AL342" i="17" s="1"/>
  <c r="R342" i="17" s="1"/>
  <c r="AL341" i="17" a="1"/>
  <c r="AL341" i="17" s="1"/>
  <c r="R341" i="17" s="1"/>
  <c r="AL340" i="17" a="1"/>
  <c r="AL340" i="17" s="1"/>
  <c r="R340" i="17" s="1"/>
  <c r="AL339" i="17" a="1"/>
  <c r="AL339" i="17" s="1"/>
  <c r="R339" i="17" s="1"/>
  <c r="AL338" i="17" a="1"/>
  <c r="AL338" i="17" s="1"/>
  <c r="AL337" i="17" a="1"/>
  <c r="AL337" i="17" s="1"/>
  <c r="R337" i="17" s="1"/>
  <c r="AL336" i="17" a="1"/>
  <c r="AL336" i="17" s="1"/>
  <c r="R336" i="17" s="1"/>
  <c r="AL335" i="17" a="1"/>
  <c r="AL335" i="17" s="1"/>
  <c r="R335" i="17" s="1"/>
  <c r="AL334" i="17" a="1"/>
  <c r="AL334" i="17" s="1"/>
  <c r="R334" i="17" s="1"/>
  <c r="AL333" i="17" a="1"/>
  <c r="AL333" i="17" s="1"/>
  <c r="AL332" i="17" a="1"/>
  <c r="AL332" i="17" s="1"/>
  <c r="AL331" i="17" a="1"/>
  <c r="AL331" i="17" s="1"/>
  <c r="AL330" i="17" a="1"/>
  <c r="AL330" i="17" s="1"/>
  <c r="R330" i="17" s="1"/>
  <c r="AL329" i="17" a="1"/>
  <c r="AL329" i="17" s="1"/>
  <c r="R329" i="17" s="1"/>
  <c r="AL328" i="17" a="1"/>
  <c r="AL328" i="17" s="1"/>
  <c r="R328" i="17" s="1"/>
  <c r="AL327" i="17" a="1"/>
  <c r="AL327" i="17" s="1"/>
  <c r="R327" i="17" s="1"/>
  <c r="AL326" i="17" a="1"/>
  <c r="AL326" i="17" s="1"/>
  <c r="R326" i="17" s="1"/>
  <c r="AL325" i="17" a="1"/>
  <c r="AL325" i="17" s="1"/>
  <c r="R325" i="17" s="1"/>
  <c r="AL324" i="17" a="1"/>
  <c r="AL324" i="17" s="1"/>
  <c r="R324" i="17" s="1"/>
  <c r="AL323" i="17" a="1"/>
  <c r="AL323" i="17" s="1"/>
  <c r="R323" i="17" s="1"/>
  <c r="AL322" i="17" a="1"/>
  <c r="AL322" i="17" s="1"/>
  <c r="R322" i="17" s="1"/>
  <c r="AL321" i="17" a="1"/>
  <c r="AL321" i="17" s="1"/>
  <c r="AL320" i="17" a="1"/>
  <c r="AL320" i="17" s="1"/>
  <c r="AL319" i="17" a="1"/>
  <c r="AL319" i="17" s="1"/>
  <c r="AL318" i="17" a="1"/>
  <c r="AL318" i="17" s="1"/>
  <c r="AL317" i="17" a="1"/>
  <c r="AL317" i="17" s="1"/>
  <c r="AL316" i="17" a="1"/>
  <c r="AL316" i="17" s="1"/>
  <c r="R316" i="17" s="1"/>
  <c r="AL315" i="17" a="1"/>
  <c r="AL315" i="17" s="1"/>
  <c r="R315" i="17" s="1"/>
  <c r="AL314" i="17" a="1"/>
  <c r="AL314" i="17" s="1"/>
  <c r="R314" i="17" s="1"/>
  <c r="AL313" i="17" a="1"/>
  <c r="AL313" i="17" s="1"/>
  <c r="R313" i="17" s="1"/>
  <c r="AL312" i="17" a="1"/>
  <c r="AL312" i="17" s="1"/>
  <c r="R312" i="17" s="1"/>
  <c r="AL311" i="17" a="1"/>
  <c r="AL311" i="17" s="1"/>
  <c r="R311" i="17" s="1"/>
  <c r="AL310" i="17" a="1"/>
  <c r="AL310" i="17" s="1"/>
  <c r="R310" i="17" s="1"/>
  <c r="AL309" i="17" a="1"/>
  <c r="AL309" i="17" s="1"/>
  <c r="R309" i="17" s="1"/>
  <c r="AL308" i="17" a="1"/>
  <c r="AL308" i="17" s="1"/>
  <c r="R308" i="17" s="1"/>
  <c r="AL307" i="17" a="1"/>
  <c r="AL307" i="17" s="1"/>
  <c r="AL306" i="17" a="1"/>
  <c r="AL306" i="17" s="1"/>
  <c r="AL305" i="17" a="1"/>
  <c r="AL305" i="17" s="1"/>
  <c r="R305" i="17" s="1"/>
  <c r="AL304" i="17" a="1"/>
  <c r="AL304" i="17" s="1"/>
  <c r="AL303" i="17" a="1"/>
  <c r="AL303" i="17" s="1"/>
  <c r="AL302" i="17" a="1"/>
  <c r="AL302" i="17" s="1"/>
  <c r="R302" i="17" s="1"/>
  <c r="AL301" i="17" a="1"/>
  <c r="AL301" i="17" s="1"/>
  <c r="AL300" i="17" a="1"/>
  <c r="AL300" i="17" s="1"/>
  <c r="R300" i="17" s="1"/>
  <c r="AL299" i="17" a="1"/>
  <c r="AL299" i="17" s="1"/>
  <c r="R299" i="17" s="1"/>
  <c r="AL298" i="17" a="1"/>
  <c r="AL298" i="17" s="1"/>
  <c r="AL297" i="17" a="1"/>
  <c r="AL297" i="17" s="1"/>
  <c r="R297" i="17" s="1"/>
  <c r="AL296" i="17" a="1"/>
  <c r="AL296" i="17" s="1"/>
  <c r="AL295" i="17" a="1"/>
  <c r="AL295" i="17" s="1"/>
  <c r="R295" i="17" s="1"/>
  <c r="AL294" i="17" a="1"/>
  <c r="AL294" i="17" s="1"/>
  <c r="R294" i="17" s="1"/>
  <c r="AL293" i="17" a="1"/>
  <c r="AL293" i="17" s="1"/>
  <c r="R293" i="17" s="1"/>
  <c r="AL292" i="17" a="1"/>
  <c r="AL292" i="17" s="1"/>
  <c r="R292" i="17" s="1"/>
  <c r="AL291" i="17" a="1"/>
  <c r="AL291" i="17" s="1"/>
  <c r="R291" i="17" s="1"/>
  <c r="AL290" i="17" a="1"/>
  <c r="AL290" i="17" s="1"/>
  <c r="R290" i="17" s="1"/>
  <c r="AL289" i="17" a="1"/>
  <c r="AL289" i="17" s="1"/>
  <c r="R289" i="17" s="1"/>
  <c r="AL288" i="17" a="1"/>
  <c r="AL288" i="17" s="1"/>
  <c r="R288" i="17" s="1"/>
  <c r="AL287" i="17" a="1"/>
  <c r="AL287" i="17" s="1"/>
  <c r="R287" i="17" s="1"/>
  <c r="AL286" i="17" a="1"/>
  <c r="AL286" i="17" s="1"/>
  <c r="R286" i="17" s="1"/>
  <c r="AL285" i="17" a="1"/>
  <c r="AL285" i="17" s="1"/>
  <c r="R285" i="17" s="1"/>
  <c r="AL284" i="17" a="1"/>
  <c r="AL284" i="17" s="1"/>
  <c r="R284" i="17" s="1"/>
  <c r="AL283" i="17" a="1"/>
  <c r="AL283" i="17" s="1"/>
  <c r="R283" i="17" s="1"/>
  <c r="AL282" i="17" a="1"/>
  <c r="AL282" i="17" s="1"/>
  <c r="AL281" i="17" a="1"/>
  <c r="AL281" i="17" s="1"/>
  <c r="R281" i="17" s="1"/>
  <c r="AL280" i="17" a="1"/>
  <c r="AL280" i="17" s="1"/>
  <c r="R280" i="17" s="1"/>
  <c r="AL279" i="17" a="1"/>
  <c r="AL279" i="17" s="1"/>
  <c r="AL278" i="17" a="1"/>
  <c r="AL278" i="17" s="1"/>
  <c r="AL277" i="17" a="1"/>
  <c r="AL277" i="17" s="1"/>
  <c r="AL276" i="17" a="1"/>
  <c r="AL276" i="17" s="1"/>
  <c r="AL275" i="17" a="1"/>
  <c r="AL275" i="17" s="1"/>
  <c r="R275" i="17" s="1"/>
  <c r="AL274" i="17" a="1"/>
  <c r="AL274" i="17" s="1"/>
  <c r="R274" i="17" s="1"/>
  <c r="AL273" i="17" a="1"/>
  <c r="AL273" i="17" s="1"/>
  <c r="R273" i="17" s="1"/>
  <c r="AL272" i="17" a="1"/>
  <c r="AL272" i="17" s="1"/>
  <c r="R272" i="17" s="1"/>
  <c r="AL271" i="17" a="1"/>
  <c r="AL271" i="17" s="1"/>
  <c r="R271" i="17" s="1"/>
  <c r="AL270" i="17" a="1"/>
  <c r="AL270" i="17" s="1"/>
  <c r="R270" i="17" s="1"/>
  <c r="AL269" i="17" a="1"/>
  <c r="AL269" i="17" s="1"/>
  <c r="R269" i="17" s="1"/>
  <c r="AL268" i="17" a="1"/>
  <c r="AL268" i="17" s="1"/>
  <c r="AL267" i="17" a="1"/>
  <c r="AL267" i="17" s="1"/>
  <c r="R267" i="17" s="1"/>
  <c r="AL266" i="17" a="1"/>
  <c r="AL266" i="17" s="1"/>
  <c r="R266" i="17" s="1"/>
  <c r="AL265" i="17" a="1"/>
  <c r="AL265" i="17" s="1"/>
  <c r="AL264" i="17" a="1"/>
  <c r="AL264" i="17" s="1"/>
  <c r="R264" i="17" s="1"/>
  <c r="AL263" i="17" a="1"/>
  <c r="AL263" i="17" s="1"/>
  <c r="R263" i="17" s="1"/>
  <c r="AL262" i="17" a="1"/>
  <c r="AL262" i="17" s="1"/>
  <c r="AL261" i="17" a="1"/>
  <c r="AL261" i="17" s="1"/>
  <c r="AL260" i="17" a="1"/>
  <c r="AL260" i="17" s="1"/>
  <c r="R260" i="17" s="1"/>
  <c r="AL259" i="17" a="1"/>
  <c r="AL259" i="17" s="1"/>
  <c r="R259" i="17" s="1"/>
  <c r="AL258" i="17" a="1"/>
  <c r="AL258" i="17" s="1"/>
  <c r="AL257" i="17" a="1"/>
  <c r="AL257" i="17" s="1"/>
  <c r="R257" i="17" s="1"/>
  <c r="AL256" i="17" a="1"/>
  <c r="AL256" i="17" s="1"/>
  <c r="R256" i="17" s="1"/>
  <c r="AL255" i="17" a="1"/>
  <c r="AL255" i="17" s="1"/>
  <c r="AL254" i="17" a="1"/>
  <c r="AL254" i="17" s="1"/>
  <c r="AL253" i="17" a="1"/>
  <c r="AL253" i="17" s="1"/>
  <c r="R253" i="17" s="1"/>
  <c r="AL252" i="17" a="1"/>
  <c r="AL252" i="17" s="1"/>
  <c r="R252" i="17" s="1"/>
  <c r="AL251" i="17" a="1"/>
  <c r="AL251" i="17" s="1"/>
  <c r="R251" i="17" s="1"/>
  <c r="AL250" i="17" a="1"/>
  <c r="AL250" i="17" s="1"/>
  <c r="R250" i="17" s="1"/>
  <c r="AL249" i="17" a="1"/>
  <c r="AL249" i="17" s="1"/>
  <c r="R249" i="17" s="1"/>
  <c r="AL248" i="17" a="1"/>
  <c r="AL248" i="17" s="1"/>
  <c r="R248" i="17" s="1"/>
  <c r="AL247" i="17" a="1"/>
  <c r="AL247" i="17" s="1"/>
  <c r="R247" i="17" s="1"/>
  <c r="AL246" i="17" a="1"/>
  <c r="AL246" i="17" s="1"/>
  <c r="R246" i="17" s="1"/>
  <c r="AL245" i="17" a="1"/>
  <c r="AL245" i="17" s="1"/>
  <c r="R245" i="17" s="1"/>
  <c r="AL244" i="17" a="1"/>
  <c r="AL244" i="17" s="1"/>
  <c r="R244" i="17" s="1"/>
  <c r="AL243" i="17" a="1"/>
  <c r="AL243" i="17" s="1"/>
  <c r="R243" i="17" s="1"/>
  <c r="AL242" i="17" a="1"/>
  <c r="AL242" i="17" s="1"/>
  <c r="R242" i="17" s="1"/>
  <c r="AL241" i="17" a="1"/>
  <c r="AL241" i="17" s="1"/>
  <c r="R241" i="17" s="1"/>
  <c r="AL240" i="17" a="1"/>
  <c r="AL240" i="17" s="1"/>
  <c r="R240" i="17" s="1"/>
  <c r="AL239" i="17" a="1"/>
  <c r="AL239" i="17" s="1"/>
  <c r="R239" i="17" s="1"/>
  <c r="AL238" i="17" a="1"/>
  <c r="AL238" i="17" s="1"/>
  <c r="R238" i="17" s="1"/>
  <c r="AL237" i="17" a="1"/>
  <c r="AL237" i="17" s="1"/>
  <c r="R237" i="17" s="1"/>
  <c r="AL236" i="17" a="1"/>
  <c r="AL236" i="17" s="1"/>
  <c r="AL235" i="17" a="1"/>
  <c r="AL235" i="17" s="1"/>
  <c r="AL234" i="17" a="1"/>
  <c r="AL234" i="17" s="1"/>
  <c r="AL233" i="17" a="1"/>
  <c r="AL233" i="17" s="1"/>
  <c r="R233" i="17" s="1"/>
  <c r="AL232" i="17" a="1"/>
  <c r="AL232" i="17" s="1"/>
  <c r="R232" i="17" s="1"/>
  <c r="AL231" i="17" a="1"/>
  <c r="AL231" i="17" s="1"/>
  <c r="R231" i="17" s="1"/>
  <c r="AL230" i="17" a="1"/>
  <c r="AL230" i="17" s="1"/>
  <c r="R230" i="17" s="1"/>
  <c r="AL229" i="17" a="1"/>
  <c r="AL229" i="17" s="1"/>
  <c r="R229" i="17" s="1"/>
  <c r="AL228" i="17" a="1"/>
  <c r="AL228" i="17" s="1"/>
  <c r="R228" i="17" s="1"/>
  <c r="AL227" i="17" a="1"/>
  <c r="AL227" i="17" s="1"/>
  <c r="R227" i="17" s="1"/>
  <c r="AL226" i="17" a="1"/>
  <c r="AL226" i="17" s="1"/>
  <c r="R226" i="17" s="1"/>
  <c r="AL225" i="17" a="1"/>
  <c r="AL225" i="17" s="1"/>
  <c r="R225" i="17" s="1"/>
  <c r="AL224" i="17" a="1"/>
  <c r="AL224" i="17" s="1"/>
  <c r="R224" i="17" s="1"/>
  <c r="AL223" i="17" a="1"/>
  <c r="AL223" i="17" s="1"/>
  <c r="R223" i="17" s="1"/>
  <c r="AL222" i="17" a="1"/>
  <c r="AL222" i="17" s="1"/>
  <c r="AL221" i="17" a="1"/>
  <c r="AL221" i="17" s="1"/>
  <c r="R221" i="17" s="1"/>
  <c r="AL220" i="17" a="1"/>
  <c r="AL220" i="17" s="1"/>
  <c r="AL219" i="17" a="1"/>
  <c r="AL219" i="17" s="1"/>
  <c r="AL218" i="17" a="1"/>
  <c r="AL218" i="17" s="1"/>
  <c r="R218" i="17" s="1"/>
  <c r="AL217" i="17" a="1"/>
  <c r="AL217" i="17" s="1"/>
  <c r="R217" i="17" s="1"/>
  <c r="AL216" i="17" a="1"/>
  <c r="AL216" i="17" s="1"/>
  <c r="R216" i="17" s="1"/>
  <c r="AL215" i="17" a="1"/>
  <c r="AL215" i="17" s="1"/>
  <c r="R215" i="17" s="1"/>
  <c r="AL214" i="17" a="1"/>
  <c r="AL214" i="17" s="1"/>
  <c r="AL213" i="17" a="1"/>
  <c r="AL213" i="17" s="1"/>
  <c r="AL212" i="17" a="1"/>
  <c r="AL212" i="17" s="1"/>
  <c r="AL211" i="17" a="1"/>
  <c r="AL211" i="17" s="1"/>
  <c r="R211" i="17" s="1"/>
  <c r="AL210" i="17" a="1"/>
  <c r="AL210" i="17" s="1"/>
  <c r="R210" i="17" s="1"/>
  <c r="AL209" i="17" a="1"/>
  <c r="AL209" i="17" s="1"/>
  <c r="R209" i="17" s="1"/>
  <c r="AL208" i="17" a="1"/>
  <c r="AL208" i="17" s="1"/>
  <c r="AL207" i="17" a="1"/>
  <c r="AL207" i="17" s="1"/>
  <c r="R207" i="17" s="1"/>
  <c r="AL206" i="17" a="1"/>
  <c r="AL206" i="17" s="1"/>
  <c r="AL205" i="17" a="1"/>
  <c r="AL205" i="17" s="1"/>
  <c r="R205" i="17" s="1"/>
  <c r="AL204" i="17" a="1"/>
  <c r="AL204" i="17" s="1"/>
  <c r="R204" i="17" s="1"/>
  <c r="AL203" i="17" a="1"/>
  <c r="AL203" i="17" s="1"/>
  <c r="R203" i="17" s="1"/>
  <c r="AL202" i="17" a="1"/>
  <c r="AL202" i="17" s="1"/>
  <c r="R202" i="17" s="1"/>
  <c r="AL201" i="17" a="1"/>
  <c r="AL201" i="17" s="1"/>
  <c r="R201" i="17" s="1"/>
  <c r="AL200" i="17" a="1"/>
  <c r="AL200" i="17" s="1"/>
  <c r="R200" i="17" s="1"/>
  <c r="AL199" i="17" a="1"/>
  <c r="AL199" i="17" s="1"/>
  <c r="R199" i="17" s="1"/>
  <c r="AL198" i="17" a="1"/>
  <c r="AL198" i="17" s="1"/>
  <c r="AL197" i="17" a="1"/>
  <c r="AL197" i="17" s="1"/>
  <c r="R197" i="17" s="1"/>
  <c r="AL196" i="17" a="1"/>
  <c r="AL196" i="17" s="1"/>
  <c r="R196" i="17" s="1"/>
  <c r="AL195" i="17" a="1"/>
  <c r="AL195" i="17" s="1"/>
  <c r="R195" i="17" s="1"/>
  <c r="AL194" i="17" a="1"/>
  <c r="AL194" i="17" s="1"/>
  <c r="R194" i="17" s="1"/>
  <c r="AL193" i="17" a="1"/>
  <c r="AL193" i="17" s="1"/>
  <c r="R193" i="17" s="1"/>
  <c r="AL192" i="17" a="1"/>
  <c r="AL192" i="17" s="1"/>
  <c r="R192" i="17" s="1"/>
  <c r="AL191" i="17" a="1"/>
  <c r="AL191" i="17" s="1"/>
  <c r="R191" i="17" s="1"/>
  <c r="AL190" i="17" a="1"/>
  <c r="AL190" i="17" s="1"/>
  <c r="R190" i="17" s="1"/>
  <c r="AL189" i="17" a="1"/>
  <c r="AL189" i="17" s="1"/>
  <c r="R189" i="17" s="1"/>
  <c r="AL188" i="17" a="1"/>
  <c r="AL188" i="17" s="1"/>
  <c r="R188" i="17" s="1"/>
  <c r="AL187" i="17" a="1"/>
  <c r="AL187" i="17" s="1"/>
  <c r="R187" i="17" s="1"/>
  <c r="AL186" i="17" a="1"/>
  <c r="AL186" i="17" s="1"/>
  <c r="R186" i="17" s="1"/>
  <c r="AL185" i="17" a="1"/>
  <c r="AL185" i="17" s="1"/>
  <c r="R185" i="17" s="1"/>
  <c r="AL184" i="17" a="1"/>
  <c r="AL184" i="17" s="1"/>
  <c r="R184" i="17" s="1"/>
  <c r="AL183" i="17" a="1"/>
  <c r="AL183" i="17" s="1"/>
  <c r="R183" i="17" s="1"/>
  <c r="AL182" i="17" a="1"/>
  <c r="AL182" i="17" s="1"/>
  <c r="R182" i="17" s="1"/>
  <c r="AL181" i="17" a="1"/>
  <c r="AL181" i="17" s="1"/>
  <c r="R181" i="17" s="1"/>
  <c r="AL180" i="17" a="1"/>
  <c r="AL180" i="17" s="1"/>
  <c r="R180" i="17" s="1"/>
  <c r="AL179" i="17" a="1"/>
  <c r="AL179" i="17" s="1"/>
  <c r="R179" i="17" s="1"/>
  <c r="AL178" i="17" a="1"/>
  <c r="AL178" i="17" s="1"/>
  <c r="AL177" i="17" a="1"/>
  <c r="AL177" i="17" s="1"/>
  <c r="AL176" i="17" a="1"/>
  <c r="AL176" i="17" s="1"/>
  <c r="R176" i="17" s="1"/>
  <c r="AL175" i="17" a="1"/>
  <c r="AL175" i="17" s="1"/>
  <c r="R175" i="17" s="1"/>
  <c r="AL174" i="17" a="1"/>
  <c r="AL174" i="17" s="1"/>
  <c r="R174" i="17" s="1"/>
  <c r="AL173" i="17" a="1"/>
  <c r="AL173" i="17" s="1"/>
  <c r="R173" i="17" s="1"/>
  <c r="AL172" i="17" a="1"/>
  <c r="AL172" i="17" s="1"/>
  <c r="R172" i="17" s="1"/>
  <c r="AL171" i="17" a="1"/>
  <c r="AL171" i="17" s="1"/>
  <c r="R171" i="17" s="1"/>
  <c r="AL170" i="17" a="1"/>
  <c r="AL170" i="17" s="1"/>
  <c r="AL169" i="17" a="1"/>
  <c r="AL169" i="17" s="1"/>
  <c r="R169" i="17" s="1"/>
  <c r="AL168" i="17" a="1"/>
  <c r="AL168" i="17" s="1"/>
  <c r="R168" i="17" s="1"/>
  <c r="AL167" i="17" a="1"/>
  <c r="AL167" i="17" s="1"/>
  <c r="R167" i="17" s="1"/>
  <c r="AL166" i="17" a="1"/>
  <c r="AL166" i="17" s="1"/>
  <c r="AL165" i="17" a="1"/>
  <c r="AL165" i="17" s="1"/>
  <c r="AL164" i="17" a="1"/>
  <c r="AL164" i="17" s="1"/>
  <c r="AL163" i="17" a="1"/>
  <c r="AL163" i="17" s="1"/>
  <c r="AL162" i="17" a="1"/>
  <c r="AL162" i="17" s="1"/>
  <c r="R162" i="17" s="1"/>
  <c r="AL161" i="17" a="1"/>
  <c r="AL161" i="17" s="1"/>
  <c r="R161" i="17" s="1"/>
  <c r="AL160" i="17" a="1"/>
  <c r="AL160" i="17" s="1"/>
  <c r="R160" i="17" s="1"/>
  <c r="AL159" i="17" a="1"/>
  <c r="AL159" i="17" s="1"/>
  <c r="R159" i="17" s="1"/>
  <c r="AL158" i="17" a="1"/>
  <c r="AL158" i="17" s="1"/>
  <c r="R158" i="17" s="1"/>
  <c r="AL157" i="17" a="1"/>
  <c r="AL157" i="17" s="1"/>
  <c r="R157" i="17" s="1"/>
  <c r="AL156" i="17" a="1"/>
  <c r="AL156" i="17" s="1"/>
  <c r="R156" i="17" s="1"/>
  <c r="AL155" i="17" a="1"/>
  <c r="AL155" i="17" s="1"/>
  <c r="R155" i="17" s="1"/>
  <c r="AL154" i="17" a="1"/>
  <c r="AL154" i="17" s="1"/>
  <c r="R154" i="17" s="1"/>
  <c r="AL153" i="17" a="1"/>
  <c r="AL153" i="17" s="1"/>
  <c r="AL152" i="17" a="1"/>
  <c r="AL152" i="17" s="1"/>
  <c r="AL151" i="17" a="1"/>
  <c r="AL151" i="17" s="1"/>
  <c r="R151" i="17" s="1"/>
  <c r="AL150" i="17" a="1"/>
  <c r="AL150" i="17" s="1"/>
  <c r="R150" i="17" s="1"/>
  <c r="AL149" i="17" a="1"/>
  <c r="AL149" i="17" s="1"/>
  <c r="R149" i="17" s="1"/>
  <c r="AL148" i="17" a="1"/>
  <c r="AL148" i="17" s="1"/>
  <c r="R148" i="17" s="1"/>
  <c r="AL147" i="17" a="1"/>
  <c r="AL147" i="17" s="1"/>
  <c r="R147" i="17" s="1"/>
  <c r="AL146" i="17" a="1"/>
  <c r="AL146" i="17" s="1"/>
  <c r="R146" i="17" s="1"/>
  <c r="AL145" i="17" a="1"/>
  <c r="AL145" i="17" s="1"/>
  <c r="R145" i="17" s="1"/>
  <c r="AL144" i="17" a="1"/>
  <c r="AL144" i="17" s="1"/>
  <c r="R144" i="17" s="1"/>
  <c r="AL143" i="17" a="1"/>
  <c r="AL143" i="17" s="1"/>
  <c r="R143" i="17" s="1"/>
  <c r="AL142" i="17" a="1"/>
  <c r="AL142" i="17" s="1"/>
  <c r="R142" i="17" s="1"/>
  <c r="AL141" i="17" a="1"/>
  <c r="AL141" i="17" s="1"/>
  <c r="R141" i="17" s="1"/>
  <c r="AL140" i="17" a="1"/>
  <c r="AL140" i="17" s="1"/>
  <c r="R140" i="17" s="1"/>
  <c r="AL139" i="17" a="1"/>
  <c r="AL139" i="17" s="1"/>
  <c r="R139" i="17" s="1"/>
  <c r="AL138" i="17" a="1"/>
  <c r="AL138" i="17" s="1"/>
  <c r="R138" i="17" s="1"/>
  <c r="AL137" i="17" a="1"/>
  <c r="AL137" i="17" s="1"/>
  <c r="AL136" i="17" a="1"/>
  <c r="AL136" i="17" s="1"/>
  <c r="AL135" i="17" a="1"/>
  <c r="AL135" i="17" s="1"/>
  <c r="AL134" i="17" a="1"/>
  <c r="AL134" i="17" s="1"/>
  <c r="R134" i="17" s="1"/>
  <c r="AL133" i="17" a="1"/>
  <c r="AL133" i="17" s="1"/>
  <c r="R133" i="17" s="1"/>
  <c r="AL132" i="17" a="1"/>
  <c r="AL132" i="17" s="1"/>
  <c r="R132" i="17" s="1"/>
  <c r="AL131" i="17" a="1"/>
  <c r="AL131" i="17" s="1"/>
  <c r="R131" i="17" s="1"/>
  <c r="AL130" i="17" a="1"/>
  <c r="AL130" i="17" s="1"/>
  <c r="R130" i="17" s="1"/>
  <c r="AL129" i="17" a="1"/>
  <c r="AL129" i="17" s="1"/>
  <c r="R129" i="17" s="1"/>
  <c r="AL128" i="17" a="1"/>
  <c r="AL128" i="17" s="1"/>
  <c r="R128" i="17" s="1"/>
  <c r="AL127" i="17" a="1"/>
  <c r="AL127" i="17" s="1"/>
  <c r="R127" i="17" s="1"/>
  <c r="AL126" i="17" a="1"/>
  <c r="AL126" i="17" s="1"/>
  <c r="R126" i="17" s="1"/>
  <c r="AL125" i="17" a="1"/>
  <c r="AL125" i="17" s="1"/>
  <c r="AL124" i="17" a="1"/>
  <c r="AL124" i="17" s="1"/>
  <c r="AL123" i="17" a="1"/>
  <c r="AL123" i="17" s="1"/>
  <c r="AL122" i="17" a="1"/>
  <c r="AL122" i="17" s="1"/>
  <c r="AL121" i="17" a="1"/>
  <c r="AL121" i="17" s="1"/>
  <c r="R121" i="17" s="1"/>
  <c r="AL120" i="17" a="1"/>
  <c r="AL120" i="17" s="1"/>
  <c r="R120" i="17" s="1"/>
  <c r="AL119" i="17" a="1"/>
  <c r="AL119" i="17" s="1"/>
  <c r="R119" i="17" s="1"/>
  <c r="AL118" i="17" a="1"/>
  <c r="AL118" i="17" s="1"/>
  <c r="R118" i="17" s="1"/>
  <c r="AL117" i="17" a="1"/>
  <c r="AL117" i="17" s="1"/>
  <c r="R117" i="17" s="1"/>
  <c r="AL116" i="17" a="1"/>
  <c r="AL116" i="17" s="1"/>
  <c r="AL115" i="17" a="1"/>
  <c r="AL115" i="17" s="1"/>
  <c r="R115" i="17" s="1"/>
  <c r="AL114" i="17" a="1"/>
  <c r="AL114" i="17" s="1"/>
  <c r="R114" i="17" s="1"/>
  <c r="AL113" i="17" a="1"/>
  <c r="AL113" i="17" s="1"/>
  <c r="R113" i="17" s="1"/>
  <c r="AL112" i="17" a="1"/>
  <c r="AL112" i="17" s="1"/>
  <c r="R112" i="17" s="1"/>
  <c r="AL111" i="17" a="1"/>
  <c r="AL111" i="17" s="1"/>
  <c r="AL110" i="17" a="1"/>
  <c r="AL110" i="17" s="1"/>
  <c r="R110" i="17" s="1"/>
  <c r="AL109" i="17" a="1"/>
  <c r="AL109" i="17" s="1"/>
  <c r="R109" i="17" s="1"/>
  <c r="AL108" i="17" a="1"/>
  <c r="AL108" i="17" s="1"/>
  <c r="R108" i="17" s="1"/>
  <c r="AL107" i="17" a="1"/>
  <c r="AL107" i="17" s="1"/>
  <c r="R107" i="17" s="1"/>
  <c r="AL106" i="17" a="1"/>
  <c r="AL106" i="17" s="1"/>
  <c r="R106" i="17" s="1"/>
  <c r="AL105" i="17" a="1"/>
  <c r="AL105" i="17" s="1"/>
  <c r="R105" i="17" s="1"/>
  <c r="AL104" i="17" a="1"/>
  <c r="AL104" i="17" s="1"/>
  <c r="R104" i="17" s="1"/>
  <c r="AL103" i="17" a="1"/>
  <c r="AL103" i="17" s="1"/>
  <c r="R103" i="17" s="1"/>
  <c r="AL102" i="17" a="1"/>
  <c r="AL102" i="17" s="1"/>
  <c r="R102" i="17" s="1"/>
  <c r="AL101" i="17" a="1"/>
  <c r="AL101" i="17" s="1"/>
  <c r="R101" i="17" s="1"/>
  <c r="AL100" i="17" a="1"/>
  <c r="AL100" i="17" s="1"/>
  <c r="AL99" i="17" a="1"/>
  <c r="AL99" i="17" s="1"/>
  <c r="R99" i="17" s="1"/>
  <c r="AL98" i="17" a="1"/>
  <c r="AL98" i="17" s="1"/>
  <c r="R98" i="17" s="1"/>
  <c r="AL97" i="17" a="1"/>
  <c r="AL97" i="17" s="1"/>
  <c r="R97" i="17" s="1"/>
  <c r="AL96" i="17" a="1"/>
  <c r="AL96" i="17" s="1"/>
  <c r="R96" i="17" s="1"/>
  <c r="AL95" i="17" a="1"/>
  <c r="AL95" i="17" s="1"/>
  <c r="R95" i="17" s="1"/>
  <c r="AL94" i="17" a="1"/>
  <c r="AL94" i="17" s="1"/>
  <c r="AL93" i="17" a="1"/>
  <c r="AL93" i="17" s="1"/>
  <c r="R93" i="17" s="1"/>
  <c r="AL92" i="17" a="1"/>
  <c r="AL92" i="17" s="1"/>
  <c r="R92" i="17" s="1"/>
  <c r="AL91" i="17" a="1"/>
  <c r="AL91" i="17" s="1"/>
  <c r="R91" i="17" s="1"/>
  <c r="AL90" i="17" a="1"/>
  <c r="AL90" i="17" s="1"/>
  <c r="R90" i="17" s="1"/>
  <c r="AL89" i="17" a="1"/>
  <c r="AL89" i="17" s="1"/>
  <c r="R89" i="17" s="1"/>
  <c r="AL88" i="17" a="1"/>
  <c r="AL88" i="17" s="1"/>
  <c r="R88" i="17" s="1"/>
  <c r="AL87" i="17" a="1"/>
  <c r="AL87" i="17" s="1"/>
  <c r="R87" i="17" s="1"/>
  <c r="AL86" i="17" a="1"/>
  <c r="AL86" i="17" s="1"/>
  <c r="AL85" i="17" a="1"/>
  <c r="AL85" i="17" s="1"/>
  <c r="R85" i="17" s="1"/>
  <c r="AL84" i="17" a="1"/>
  <c r="AL84" i="17" s="1"/>
  <c r="R84" i="17" s="1"/>
  <c r="AL83" i="17" a="1"/>
  <c r="AL83" i="17" s="1"/>
  <c r="AL82" i="17" a="1"/>
  <c r="AL82" i="17" s="1"/>
  <c r="R82" i="17" s="1"/>
  <c r="AL81" i="17" a="1"/>
  <c r="AL81" i="17" s="1"/>
  <c r="R81" i="17" s="1"/>
  <c r="AL80" i="17" a="1"/>
  <c r="AL80" i="17" s="1"/>
  <c r="AL79" i="17" a="1"/>
  <c r="AL79" i="17" s="1"/>
  <c r="AL78" i="17" a="1"/>
  <c r="AL78" i="17" s="1"/>
  <c r="R78" i="17" s="1"/>
  <c r="AL77" i="17" a="1"/>
  <c r="AL77" i="17" s="1"/>
  <c r="R77" i="17" s="1"/>
  <c r="AL76" i="17" a="1"/>
  <c r="AL76" i="17" s="1"/>
  <c r="R76" i="17" s="1"/>
  <c r="AL75" i="17" a="1"/>
  <c r="AL75" i="17" s="1"/>
  <c r="R75" i="17" s="1"/>
  <c r="AL74" i="17" a="1"/>
  <c r="AL74" i="17" s="1"/>
  <c r="R74" i="17" s="1"/>
  <c r="AL73" i="17" a="1"/>
  <c r="AL73" i="17" s="1"/>
  <c r="R73" i="17" s="1"/>
  <c r="AL72" i="17" a="1"/>
  <c r="AL72" i="17" s="1"/>
  <c r="AL71" i="17" a="1"/>
  <c r="AL71" i="17" s="1"/>
  <c r="R71" i="17" s="1"/>
  <c r="AL70" i="17" a="1"/>
  <c r="AL70" i="17" s="1"/>
  <c r="R70" i="17" s="1"/>
  <c r="AL69" i="17" a="1"/>
  <c r="AL69" i="17" s="1"/>
  <c r="AL68" i="17" a="1"/>
  <c r="AL68" i="17" s="1"/>
  <c r="R68" i="17" s="1"/>
  <c r="AL67" i="17" a="1"/>
  <c r="AL67" i="17" s="1"/>
  <c r="R67" i="17" s="1"/>
  <c r="AL66" i="17" a="1"/>
  <c r="AL66" i="17" s="1"/>
  <c r="R66" i="17" s="1"/>
  <c r="AL65" i="17" a="1"/>
  <c r="AL65" i="17" s="1"/>
  <c r="R65" i="17" s="1"/>
  <c r="AL64" i="17" a="1"/>
  <c r="AL64" i="17" s="1"/>
  <c r="R64" i="17" s="1"/>
  <c r="AL63" i="17" a="1"/>
  <c r="AL63" i="17" s="1"/>
  <c r="R63" i="17" s="1"/>
  <c r="AL62" i="17" a="1"/>
  <c r="AL62" i="17" s="1"/>
  <c r="R62" i="17" s="1"/>
  <c r="AL61" i="17" a="1"/>
  <c r="AL61" i="17" s="1"/>
  <c r="R61" i="17" s="1"/>
  <c r="AL60" i="17" a="1"/>
  <c r="AL60" i="17" s="1"/>
  <c r="AL59" i="17" a="1"/>
  <c r="AL59" i="17" s="1"/>
  <c r="R59" i="17" s="1"/>
  <c r="AL58" i="17" a="1"/>
  <c r="AL58" i="17" s="1"/>
  <c r="AL57" i="17" a="1"/>
  <c r="AL57" i="17" s="1"/>
  <c r="R57" i="17" s="1"/>
  <c r="AL56" i="17" a="1"/>
  <c r="AL56" i="17" s="1"/>
  <c r="R56" i="17" s="1"/>
  <c r="AL55" i="17" a="1"/>
  <c r="AL55" i="17" s="1"/>
  <c r="R55" i="17" s="1"/>
  <c r="AL54" i="17" a="1"/>
  <c r="AL54" i="17" s="1"/>
  <c r="AL53" i="17" a="1"/>
  <c r="AL53" i="17" s="1"/>
  <c r="AL52" i="17" a="1"/>
  <c r="AL52" i="17" s="1"/>
  <c r="AL51" i="17" a="1"/>
  <c r="AL51" i="17" s="1"/>
  <c r="AL50" i="17" a="1"/>
  <c r="AL50" i="17" s="1"/>
  <c r="R50" i="17" s="1"/>
  <c r="AL49" i="17" a="1"/>
  <c r="AL49" i="17" s="1"/>
  <c r="R49" i="17" s="1"/>
  <c r="AL48" i="17" a="1"/>
  <c r="AL48" i="17" s="1"/>
  <c r="R48" i="17" s="1"/>
  <c r="AL47" i="17" a="1"/>
  <c r="AL47" i="17" s="1"/>
  <c r="R47" i="17" s="1"/>
  <c r="AL46" i="17" a="1"/>
  <c r="AL46" i="17" s="1"/>
  <c r="R46" i="17" s="1"/>
  <c r="AL45" i="17" a="1"/>
  <c r="AL45" i="17" s="1"/>
  <c r="R45" i="17" s="1"/>
  <c r="AL44" i="17" a="1"/>
  <c r="AL44" i="17" s="1"/>
  <c r="AL43" i="17" a="1"/>
  <c r="AL43" i="17" s="1"/>
  <c r="R43" i="17" s="1"/>
  <c r="AL42" i="17" a="1"/>
  <c r="AL42" i="17" s="1"/>
  <c r="R42" i="17" s="1"/>
  <c r="AL41" i="17" a="1"/>
  <c r="AL41" i="17" s="1"/>
  <c r="R41" i="17" s="1"/>
  <c r="AL40" i="17" a="1"/>
  <c r="AL40" i="17" s="1"/>
  <c r="AL39" i="17" a="1"/>
  <c r="AL39" i="17" s="1"/>
  <c r="AL38" i="17" a="1"/>
  <c r="AL38" i="17" s="1"/>
  <c r="AL37" i="17" a="1"/>
  <c r="AL37" i="17" s="1"/>
  <c r="AL36" i="17" a="1"/>
  <c r="AL36" i="17" s="1"/>
  <c r="R36" i="17" s="1"/>
  <c r="AL35" i="17" a="1"/>
  <c r="AL35" i="17" s="1"/>
  <c r="R35" i="17" s="1"/>
  <c r="AL34" i="17" a="1"/>
  <c r="AL34" i="17" s="1"/>
  <c r="R34" i="17" s="1"/>
  <c r="AL33" i="17" a="1"/>
  <c r="AL33" i="17" s="1"/>
  <c r="R33" i="17" s="1"/>
  <c r="AL32" i="17" a="1"/>
  <c r="AL32" i="17" s="1"/>
  <c r="AL31" i="17" a="1"/>
  <c r="AL31" i="17" s="1"/>
  <c r="R31" i="17" s="1"/>
  <c r="AL30" i="17" a="1"/>
  <c r="AL30" i="17" s="1"/>
  <c r="R30" i="17" s="1"/>
  <c r="AL29" i="17" a="1"/>
  <c r="AL29" i="17" s="1"/>
  <c r="R29" i="17" s="1"/>
  <c r="AL28" i="17" a="1"/>
  <c r="AL28" i="17" s="1"/>
  <c r="R28" i="17" s="1"/>
  <c r="AL27" i="17" a="1"/>
  <c r="AL27" i="17" s="1"/>
  <c r="R27" i="17" s="1"/>
  <c r="AL26" i="17" a="1"/>
  <c r="AL26" i="17" s="1"/>
  <c r="AL25" i="17" a="1"/>
  <c r="AL25" i="17" s="1"/>
  <c r="R25" i="17" s="1"/>
  <c r="AL24" i="17" a="1"/>
  <c r="AL24" i="17" s="1"/>
  <c r="R24" i="17" s="1"/>
  <c r="AL23" i="17" a="1"/>
  <c r="AL23" i="17" s="1"/>
  <c r="AL22" i="17" a="1"/>
  <c r="AL22" i="17" s="1"/>
  <c r="R22" i="17" s="1"/>
  <c r="AL21" i="17" a="1"/>
  <c r="AL21" i="17" s="1"/>
  <c r="R21" i="17" s="1"/>
  <c r="AL20" i="17" a="1"/>
  <c r="AL20" i="17" s="1"/>
  <c r="R20" i="17" s="1"/>
  <c r="AL19" i="17" a="1"/>
  <c r="AL19" i="17" s="1"/>
  <c r="R19" i="17" s="1"/>
  <c r="AL18" i="17" a="1"/>
  <c r="AL18" i="17" s="1"/>
  <c r="R18" i="17" s="1"/>
  <c r="AL17" i="17" a="1"/>
  <c r="AL17" i="17" s="1"/>
  <c r="R17" i="17" s="1"/>
  <c r="AL16" i="17" a="1"/>
  <c r="AL16" i="17" s="1"/>
  <c r="R16" i="17" s="1"/>
  <c r="AL15" i="17" a="1"/>
  <c r="AL15" i="17" s="1"/>
  <c r="R15" i="17" s="1"/>
  <c r="AL14" i="17" a="1"/>
  <c r="AL14" i="17" s="1"/>
  <c r="R14" i="17" s="1"/>
  <c r="AK1022" i="17"/>
  <c r="AK1021" i="17"/>
  <c r="AK1020" i="17"/>
  <c r="AK1019" i="17"/>
  <c r="AK1018" i="17"/>
  <c r="AK1017" i="17"/>
  <c r="AK1016" i="17"/>
  <c r="AK1015" i="17"/>
  <c r="AK1014" i="17"/>
  <c r="AK1013" i="17"/>
  <c r="AK1012" i="17"/>
  <c r="AK1011" i="17"/>
  <c r="AK1010" i="17"/>
  <c r="AK1009" i="17"/>
  <c r="AK1008" i="17"/>
  <c r="AK1007" i="17"/>
  <c r="AK1006" i="17"/>
  <c r="AK1005" i="17"/>
  <c r="AK1004" i="17"/>
  <c r="AK1003" i="17"/>
  <c r="AK1002" i="17"/>
  <c r="AK1001" i="17"/>
  <c r="AK1000" i="17"/>
  <c r="AK999" i="17"/>
  <c r="AK998" i="17"/>
  <c r="AK997" i="17"/>
  <c r="AK996" i="17"/>
  <c r="AK995" i="17"/>
  <c r="AK994" i="17"/>
  <c r="AK993" i="17"/>
  <c r="AK992" i="17"/>
  <c r="AK991" i="17"/>
  <c r="AK990" i="17"/>
  <c r="AK989" i="17"/>
  <c r="AK988" i="17"/>
  <c r="AK987" i="17"/>
  <c r="AK986" i="17"/>
  <c r="AK985" i="17"/>
  <c r="AK984" i="17"/>
  <c r="AK983" i="17"/>
  <c r="AK982" i="17"/>
  <c r="AK981" i="17"/>
  <c r="AK980" i="17"/>
  <c r="AK979" i="17"/>
  <c r="AK978" i="17"/>
  <c r="AK977" i="17"/>
  <c r="AK976" i="17"/>
  <c r="AK975" i="17"/>
  <c r="AK974" i="17"/>
  <c r="AK973" i="17"/>
  <c r="AK972" i="17"/>
  <c r="AK971" i="17"/>
  <c r="AK970" i="17"/>
  <c r="AK969" i="17"/>
  <c r="AK968" i="17"/>
  <c r="AK967" i="17"/>
  <c r="AK966" i="17"/>
  <c r="AK965" i="17"/>
  <c r="AK964" i="17"/>
  <c r="AK963" i="17"/>
  <c r="AK962" i="17"/>
  <c r="AK961" i="17"/>
  <c r="AK960" i="17"/>
  <c r="AK959" i="17"/>
  <c r="AK958" i="17"/>
  <c r="AK957" i="17"/>
  <c r="AK956" i="17"/>
  <c r="AK955" i="17"/>
  <c r="AK954" i="17"/>
  <c r="AK953" i="17"/>
  <c r="AK952" i="17"/>
  <c r="AK951" i="17"/>
  <c r="AK950" i="17"/>
  <c r="AK949" i="17"/>
  <c r="AK948" i="17"/>
  <c r="AK947" i="17"/>
  <c r="AK946" i="17"/>
  <c r="AK945" i="17"/>
  <c r="AK944" i="17"/>
  <c r="AK943" i="17"/>
  <c r="AK942" i="17"/>
  <c r="AK941" i="17"/>
  <c r="AK940" i="17"/>
  <c r="AK939" i="17"/>
  <c r="AK938" i="17"/>
  <c r="AK937" i="17"/>
  <c r="AK936" i="17"/>
  <c r="AK935" i="17"/>
  <c r="AK934" i="17"/>
  <c r="AK933" i="17"/>
  <c r="AK932" i="17"/>
  <c r="AK931" i="17"/>
  <c r="AK930" i="17"/>
  <c r="AK929" i="17"/>
  <c r="AK928" i="17"/>
  <c r="AK927" i="17"/>
  <c r="AK926" i="17"/>
  <c r="AK925" i="17"/>
  <c r="AK924" i="17"/>
  <c r="AK923" i="17"/>
  <c r="AK922" i="17"/>
  <c r="AK921" i="17"/>
  <c r="AK920" i="17"/>
  <c r="AK919" i="17"/>
  <c r="AK918" i="17"/>
  <c r="AK917" i="17"/>
  <c r="AK916" i="17"/>
  <c r="AK915" i="17"/>
  <c r="AK914" i="17"/>
  <c r="AK913" i="17"/>
  <c r="AK912" i="17"/>
  <c r="AK911" i="17"/>
  <c r="AK910" i="17"/>
  <c r="AK909" i="17"/>
  <c r="AK908" i="17"/>
  <c r="AK907" i="17"/>
  <c r="AK906" i="17"/>
  <c r="AK905" i="17"/>
  <c r="AK904" i="17"/>
  <c r="AK903" i="17"/>
  <c r="AK902" i="17"/>
  <c r="AK901" i="17"/>
  <c r="AK900" i="17"/>
  <c r="AK899" i="17"/>
  <c r="AK898" i="17"/>
  <c r="AK897" i="17"/>
  <c r="AK896" i="17"/>
  <c r="AK895" i="17"/>
  <c r="AK894" i="17"/>
  <c r="AK893" i="17"/>
  <c r="AK892" i="17"/>
  <c r="AK891" i="17"/>
  <c r="AK890" i="17"/>
  <c r="AK889" i="17"/>
  <c r="AK888" i="17"/>
  <c r="AK887" i="17"/>
  <c r="AK886" i="17"/>
  <c r="AK885" i="17"/>
  <c r="AK884" i="17"/>
  <c r="AK883" i="17"/>
  <c r="AK882" i="17"/>
  <c r="AK881" i="17"/>
  <c r="AK880" i="17"/>
  <c r="AK879" i="17"/>
  <c r="AK878" i="17"/>
  <c r="AK877" i="17"/>
  <c r="AK876" i="17"/>
  <c r="AK875" i="17"/>
  <c r="AK874" i="17"/>
  <c r="AK873" i="17"/>
  <c r="AK872" i="17"/>
  <c r="AK871" i="17"/>
  <c r="AK870" i="17"/>
  <c r="AK869" i="17"/>
  <c r="AK868" i="17"/>
  <c r="AK867" i="17"/>
  <c r="AK866" i="17"/>
  <c r="AK865" i="17"/>
  <c r="AK864" i="17"/>
  <c r="AK863" i="17"/>
  <c r="AK862" i="17"/>
  <c r="AK861" i="17"/>
  <c r="AK860" i="17"/>
  <c r="AK859" i="17"/>
  <c r="AK858" i="17"/>
  <c r="AK857" i="17"/>
  <c r="AK856" i="17"/>
  <c r="AK855" i="17"/>
  <c r="AK854" i="17"/>
  <c r="AK853" i="17"/>
  <c r="AK852" i="17"/>
  <c r="AK851" i="17"/>
  <c r="AK850" i="17"/>
  <c r="AK849" i="17"/>
  <c r="AK848" i="17"/>
  <c r="AK847" i="17"/>
  <c r="AK846" i="17"/>
  <c r="AK845" i="17"/>
  <c r="AK844" i="17"/>
  <c r="AK843" i="17"/>
  <c r="AK842" i="17"/>
  <c r="AK841" i="17"/>
  <c r="AK840" i="17"/>
  <c r="AK839" i="17"/>
  <c r="AK838" i="17"/>
  <c r="AK837" i="17"/>
  <c r="AK836" i="17"/>
  <c r="AK835" i="17"/>
  <c r="AK834" i="17"/>
  <c r="AK833" i="17"/>
  <c r="AK832" i="17"/>
  <c r="AK831" i="17"/>
  <c r="AK830" i="17"/>
  <c r="AK829" i="17"/>
  <c r="AK828" i="17"/>
  <c r="AK827" i="17"/>
  <c r="AK826" i="17"/>
  <c r="AK825" i="17"/>
  <c r="AK824" i="17"/>
  <c r="AK823" i="17"/>
  <c r="AK822" i="17"/>
  <c r="AK821" i="17"/>
  <c r="AK820" i="17"/>
  <c r="AK819" i="17"/>
  <c r="AK818" i="17"/>
  <c r="AK817" i="17"/>
  <c r="AK816" i="17"/>
  <c r="AK815" i="17"/>
  <c r="AK814" i="17"/>
  <c r="AK813" i="17"/>
  <c r="AK812" i="17"/>
  <c r="AK811" i="17"/>
  <c r="AK810" i="17"/>
  <c r="AK809" i="17"/>
  <c r="AK808" i="17"/>
  <c r="AK807" i="17"/>
  <c r="AK806" i="17"/>
  <c r="AK805" i="17"/>
  <c r="AK804" i="17"/>
  <c r="AK803" i="17"/>
  <c r="AK802" i="17"/>
  <c r="AK801" i="17"/>
  <c r="AK800" i="17"/>
  <c r="AK799" i="17"/>
  <c r="AK798" i="17"/>
  <c r="AK797" i="17"/>
  <c r="AK796" i="17"/>
  <c r="AK795" i="17"/>
  <c r="AK794" i="17"/>
  <c r="AK793" i="17"/>
  <c r="AK792" i="17"/>
  <c r="AK791" i="17"/>
  <c r="AK790" i="17"/>
  <c r="AK789" i="17"/>
  <c r="AK788" i="17"/>
  <c r="AK787" i="17"/>
  <c r="AK786" i="17"/>
  <c r="AK785" i="17"/>
  <c r="AK784" i="17"/>
  <c r="AK783" i="17"/>
  <c r="AK782" i="17"/>
  <c r="AK781" i="17"/>
  <c r="AK780" i="17"/>
  <c r="AK779" i="17"/>
  <c r="AK778" i="17"/>
  <c r="AK777" i="17"/>
  <c r="AK776" i="17"/>
  <c r="AK775" i="17"/>
  <c r="AK774" i="17"/>
  <c r="AK773" i="17"/>
  <c r="AK772" i="17"/>
  <c r="AK771" i="17"/>
  <c r="AK770" i="17"/>
  <c r="AK769" i="17"/>
  <c r="AK768" i="17"/>
  <c r="AK767" i="17"/>
  <c r="AK766" i="17"/>
  <c r="AK765" i="17"/>
  <c r="AK764" i="17"/>
  <c r="AK763" i="17"/>
  <c r="AK762" i="17"/>
  <c r="AK761" i="17"/>
  <c r="AK760" i="17"/>
  <c r="AK759" i="17"/>
  <c r="AK758" i="17"/>
  <c r="AK757" i="17"/>
  <c r="AK756" i="17"/>
  <c r="AK755" i="17"/>
  <c r="AK754" i="17"/>
  <c r="AK753" i="17"/>
  <c r="AK752" i="17"/>
  <c r="AK751" i="17"/>
  <c r="AK750" i="17"/>
  <c r="AK749" i="17"/>
  <c r="AK748" i="17"/>
  <c r="AK747" i="17"/>
  <c r="AK746" i="17"/>
  <c r="AK745" i="17"/>
  <c r="AK744" i="17"/>
  <c r="AK743" i="17"/>
  <c r="AK742" i="17"/>
  <c r="AK741" i="17"/>
  <c r="AK740" i="17"/>
  <c r="AK739" i="17"/>
  <c r="AK738" i="17"/>
  <c r="AK737" i="17"/>
  <c r="AK736" i="17"/>
  <c r="AK735" i="17"/>
  <c r="AK734" i="17"/>
  <c r="AK733" i="17"/>
  <c r="AK732" i="17"/>
  <c r="AK731" i="17"/>
  <c r="AK730" i="17"/>
  <c r="AK729" i="17"/>
  <c r="AK728" i="17"/>
  <c r="AK727" i="17"/>
  <c r="AK726" i="17"/>
  <c r="AK725" i="17"/>
  <c r="AK724" i="17"/>
  <c r="AK723" i="17"/>
  <c r="AK722" i="17"/>
  <c r="AK721" i="17"/>
  <c r="AK720" i="17"/>
  <c r="AK719" i="17"/>
  <c r="AK718" i="17"/>
  <c r="AK717" i="17"/>
  <c r="AK716" i="17"/>
  <c r="AK715" i="17"/>
  <c r="AK714" i="17"/>
  <c r="AK713" i="17"/>
  <c r="AK712" i="17"/>
  <c r="AK711" i="17"/>
  <c r="AK710" i="17"/>
  <c r="AK709" i="17"/>
  <c r="AK708" i="17"/>
  <c r="AK707" i="17"/>
  <c r="AK706" i="17"/>
  <c r="AK705" i="17"/>
  <c r="AK704" i="17"/>
  <c r="AK703" i="17"/>
  <c r="AK702" i="17"/>
  <c r="AK701" i="17"/>
  <c r="AK700" i="17"/>
  <c r="AK699" i="17"/>
  <c r="AK698" i="17"/>
  <c r="AK697" i="17"/>
  <c r="AK696" i="17"/>
  <c r="AK695" i="17"/>
  <c r="AK694" i="17"/>
  <c r="AK693" i="17"/>
  <c r="AK692" i="17"/>
  <c r="AK691" i="17"/>
  <c r="AK690" i="17"/>
  <c r="AK689" i="17"/>
  <c r="AK688" i="17"/>
  <c r="AK687" i="17"/>
  <c r="AK686" i="17"/>
  <c r="AK685" i="17"/>
  <c r="AK684" i="17"/>
  <c r="AK683" i="17"/>
  <c r="AK682" i="17"/>
  <c r="AK681" i="17"/>
  <c r="AK680" i="17"/>
  <c r="AK679" i="17"/>
  <c r="AK678" i="17"/>
  <c r="AK677" i="17"/>
  <c r="AK676" i="17"/>
  <c r="AK675" i="17"/>
  <c r="AK674" i="17"/>
  <c r="AK673" i="17"/>
  <c r="AK672" i="17"/>
  <c r="AK671" i="17"/>
  <c r="AK670" i="17"/>
  <c r="AK669" i="17"/>
  <c r="AK668" i="17"/>
  <c r="AK667" i="17"/>
  <c r="AK666" i="17"/>
  <c r="AK665" i="17"/>
  <c r="AK664" i="17"/>
  <c r="AK663" i="17"/>
  <c r="AK662" i="17"/>
  <c r="AK661" i="17"/>
  <c r="AK660" i="17"/>
  <c r="AK659" i="17"/>
  <c r="AK658" i="17"/>
  <c r="AK657" i="17"/>
  <c r="AK656" i="17"/>
  <c r="AK655" i="17"/>
  <c r="AK654" i="17"/>
  <c r="AK653" i="17"/>
  <c r="AK652" i="17"/>
  <c r="AK651" i="17"/>
  <c r="AK650" i="17"/>
  <c r="AK649" i="17"/>
  <c r="AK648" i="17"/>
  <c r="AK647" i="17"/>
  <c r="AK646" i="17"/>
  <c r="AK645" i="17"/>
  <c r="AK644" i="17"/>
  <c r="AK643" i="17"/>
  <c r="AK642" i="17"/>
  <c r="AK641" i="17"/>
  <c r="AK640" i="17"/>
  <c r="AK639" i="17"/>
  <c r="AK638" i="17"/>
  <c r="AK637" i="17"/>
  <c r="AK636" i="17"/>
  <c r="AK635" i="17"/>
  <c r="AK634" i="17"/>
  <c r="AK633" i="17"/>
  <c r="AK632" i="17"/>
  <c r="AK631" i="17"/>
  <c r="AK630" i="17"/>
  <c r="AK629" i="17"/>
  <c r="AK628" i="17"/>
  <c r="AK627" i="17"/>
  <c r="AK626" i="17"/>
  <c r="AK625" i="17"/>
  <c r="AK624" i="17"/>
  <c r="AK623" i="17"/>
  <c r="AK622" i="17"/>
  <c r="AK621" i="17"/>
  <c r="AK620" i="17"/>
  <c r="AK619" i="17"/>
  <c r="AK618" i="17"/>
  <c r="AK617" i="17"/>
  <c r="AK616" i="17"/>
  <c r="AK615" i="17"/>
  <c r="AK614" i="17"/>
  <c r="AK613" i="17"/>
  <c r="AK612" i="17"/>
  <c r="AK611" i="17"/>
  <c r="AK610" i="17"/>
  <c r="AK609" i="17"/>
  <c r="AK608" i="17"/>
  <c r="AK607" i="17"/>
  <c r="AK606" i="17"/>
  <c r="AK605" i="17"/>
  <c r="AK604" i="17"/>
  <c r="AK603" i="17"/>
  <c r="AK602" i="17"/>
  <c r="AK601" i="17"/>
  <c r="AK600" i="17"/>
  <c r="AK599" i="17"/>
  <c r="AK598" i="17"/>
  <c r="AK597" i="17"/>
  <c r="AK596" i="17"/>
  <c r="AK595" i="17"/>
  <c r="AK594" i="17"/>
  <c r="AK593" i="17"/>
  <c r="AK592" i="17"/>
  <c r="AK591" i="17"/>
  <c r="AK590" i="17"/>
  <c r="AK589" i="17"/>
  <c r="AK588" i="17"/>
  <c r="AK587" i="17"/>
  <c r="AK586" i="17"/>
  <c r="AK585" i="17"/>
  <c r="AK584" i="17"/>
  <c r="AK583" i="17"/>
  <c r="AK582" i="17"/>
  <c r="AK581" i="17"/>
  <c r="AK580" i="17"/>
  <c r="AK579" i="17"/>
  <c r="AK578" i="17"/>
  <c r="AK577" i="17"/>
  <c r="AK576" i="17"/>
  <c r="AK575" i="17"/>
  <c r="AK574" i="17"/>
  <c r="AK573" i="17"/>
  <c r="AK572" i="17"/>
  <c r="AK571" i="17"/>
  <c r="AK570" i="17"/>
  <c r="AK569" i="17"/>
  <c r="AK568" i="17"/>
  <c r="AK567" i="17"/>
  <c r="AK566" i="17"/>
  <c r="AK565" i="17"/>
  <c r="AK564" i="17"/>
  <c r="AK563" i="17"/>
  <c r="AK562" i="17"/>
  <c r="AK561" i="17"/>
  <c r="AK560" i="17"/>
  <c r="AK559" i="17"/>
  <c r="AK558" i="17"/>
  <c r="AK557" i="17"/>
  <c r="AK556" i="17"/>
  <c r="AK555" i="17"/>
  <c r="AK554" i="17"/>
  <c r="AK553" i="17"/>
  <c r="AK552" i="17"/>
  <c r="AK551" i="17"/>
  <c r="AK550" i="17"/>
  <c r="AK549" i="17"/>
  <c r="AK548" i="17"/>
  <c r="AK547" i="17"/>
  <c r="AK546" i="17"/>
  <c r="AK545" i="17"/>
  <c r="AK544" i="17"/>
  <c r="AK543" i="17"/>
  <c r="AK542" i="17"/>
  <c r="AK541" i="17"/>
  <c r="AK540" i="17"/>
  <c r="AK539" i="17"/>
  <c r="AK538" i="17"/>
  <c r="AK537" i="17"/>
  <c r="AK536" i="17"/>
  <c r="AK535" i="17"/>
  <c r="AK534" i="17"/>
  <c r="AK533" i="17"/>
  <c r="AK532" i="17"/>
  <c r="AK531" i="17"/>
  <c r="AK530" i="17"/>
  <c r="AK529" i="17"/>
  <c r="AK528" i="17"/>
  <c r="AK527" i="17"/>
  <c r="AK526" i="17"/>
  <c r="AK525" i="17"/>
  <c r="AK524" i="17"/>
  <c r="AK523" i="17"/>
  <c r="AK522" i="17"/>
  <c r="AK521" i="17"/>
  <c r="AK520" i="17"/>
  <c r="AK519" i="17"/>
  <c r="AK518" i="17"/>
  <c r="AK517" i="17"/>
  <c r="AK516" i="17"/>
  <c r="AK515" i="17"/>
  <c r="AK514" i="17"/>
  <c r="AK513" i="17"/>
  <c r="AK512" i="17"/>
  <c r="AK511" i="17"/>
  <c r="AK510" i="17"/>
  <c r="AK509" i="17"/>
  <c r="AK508" i="17"/>
  <c r="AK507" i="17"/>
  <c r="AK506" i="17"/>
  <c r="AK505" i="17"/>
  <c r="AK504" i="17"/>
  <c r="AK503" i="17"/>
  <c r="AK502" i="17"/>
  <c r="AK501" i="17"/>
  <c r="AK500" i="17"/>
  <c r="AK499" i="17"/>
  <c r="AK498" i="17"/>
  <c r="AK497" i="17"/>
  <c r="AK496" i="17"/>
  <c r="AK495" i="17"/>
  <c r="AK494" i="17"/>
  <c r="AK493" i="17"/>
  <c r="AK492" i="17"/>
  <c r="AK491" i="17"/>
  <c r="AK490" i="17"/>
  <c r="AK489" i="17"/>
  <c r="AK488" i="17"/>
  <c r="AK487" i="17"/>
  <c r="AK486" i="17"/>
  <c r="AK485" i="17"/>
  <c r="AK484" i="17"/>
  <c r="AK483" i="17"/>
  <c r="AK482" i="17"/>
  <c r="AK481" i="17"/>
  <c r="AK480" i="17"/>
  <c r="AK479" i="17"/>
  <c r="AK478" i="17"/>
  <c r="AK477" i="17"/>
  <c r="AK476" i="17"/>
  <c r="AK475" i="17"/>
  <c r="AK474" i="17"/>
  <c r="AK473" i="17"/>
  <c r="AK472" i="17"/>
  <c r="AK471" i="17"/>
  <c r="AK470" i="17"/>
  <c r="AK469" i="17"/>
  <c r="AK468" i="17"/>
  <c r="AK467" i="17"/>
  <c r="AK466" i="17"/>
  <c r="AK465" i="17"/>
  <c r="AK464" i="17"/>
  <c r="AK463" i="17"/>
  <c r="AK462" i="17"/>
  <c r="AK461" i="17"/>
  <c r="AK460" i="17"/>
  <c r="AK459" i="17"/>
  <c r="AK458" i="17"/>
  <c r="AK457" i="17"/>
  <c r="AK456" i="17"/>
  <c r="AK455" i="17"/>
  <c r="AK454" i="17"/>
  <c r="AK453" i="17"/>
  <c r="AK452" i="17"/>
  <c r="AK451" i="17"/>
  <c r="AK450" i="17"/>
  <c r="AK449" i="17"/>
  <c r="AK448" i="17"/>
  <c r="AK447" i="17"/>
  <c r="AK446" i="17"/>
  <c r="AK445" i="17"/>
  <c r="AK444" i="17"/>
  <c r="AK443" i="17"/>
  <c r="AK442" i="17"/>
  <c r="AK441" i="17"/>
  <c r="AK440" i="17"/>
  <c r="AK439" i="17"/>
  <c r="AK438" i="17"/>
  <c r="AK437" i="17"/>
  <c r="AK436" i="17"/>
  <c r="AK435" i="17"/>
  <c r="AK434" i="17"/>
  <c r="AK433" i="17"/>
  <c r="AK432" i="17"/>
  <c r="AK431" i="17"/>
  <c r="AK430" i="17"/>
  <c r="AK429" i="17"/>
  <c r="AK428" i="17"/>
  <c r="AK427" i="17"/>
  <c r="AK426" i="17"/>
  <c r="AK425" i="17"/>
  <c r="AK424" i="17"/>
  <c r="AK423" i="17"/>
  <c r="AK422" i="17"/>
  <c r="AK421" i="17"/>
  <c r="AK420" i="17"/>
  <c r="AK419" i="17"/>
  <c r="AK418" i="17"/>
  <c r="AK417" i="17"/>
  <c r="AK416" i="17"/>
  <c r="AK415" i="17"/>
  <c r="AK414" i="17"/>
  <c r="AK413" i="17"/>
  <c r="AK412" i="17"/>
  <c r="AK411" i="17"/>
  <c r="AK410" i="17"/>
  <c r="AK409" i="17"/>
  <c r="AK408" i="17"/>
  <c r="AK407" i="17"/>
  <c r="AK406" i="17"/>
  <c r="AK405" i="17"/>
  <c r="AK404" i="17"/>
  <c r="AK403" i="17"/>
  <c r="AK402" i="17"/>
  <c r="AK401" i="17"/>
  <c r="AK400" i="17"/>
  <c r="AK399" i="17"/>
  <c r="AK398" i="17"/>
  <c r="AK397" i="17"/>
  <c r="AK396" i="17"/>
  <c r="AK395" i="17"/>
  <c r="AK394" i="17"/>
  <c r="AK393" i="17"/>
  <c r="AK392" i="17"/>
  <c r="AK391" i="17"/>
  <c r="AK390" i="17"/>
  <c r="AK389" i="17"/>
  <c r="AK388" i="17"/>
  <c r="AK387" i="17"/>
  <c r="AK386" i="17"/>
  <c r="AK385" i="17"/>
  <c r="AK384" i="17"/>
  <c r="AK383" i="17"/>
  <c r="AK382" i="17"/>
  <c r="AK381" i="17"/>
  <c r="AK380" i="17"/>
  <c r="AK379" i="17"/>
  <c r="AK378" i="17"/>
  <c r="AK377" i="17"/>
  <c r="AK376" i="17"/>
  <c r="AK375" i="17"/>
  <c r="AK374" i="17"/>
  <c r="AK373" i="17"/>
  <c r="AK372" i="17"/>
  <c r="AK371" i="17"/>
  <c r="AK370" i="17"/>
  <c r="AK369" i="17"/>
  <c r="AK368" i="17"/>
  <c r="AK367" i="17"/>
  <c r="AK366" i="17"/>
  <c r="AK365" i="17"/>
  <c r="AK364" i="17"/>
  <c r="AK363" i="17"/>
  <c r="AK362" i="17"/>
  <c r="AK361" i="17"/>
  <c r="AK360" i="17"/>
  <c r="AK359" i="17"/>
  <c r="AK358" i="17"/>
  <c r="AK357" i="17"/>
  <c r="AK356" i="17"/>
  <c r="AK355" i="17"/>
  <c r="AK354" i="17"/>
  <c r="AK353" i="17"/>
  <c r="AK352" i="17"/>
  <c r="AK351" i="17"/>
  <c r="AK350" i="17"/>
  <c r="AK349" i="17"/>
  <c r="AK348" i="17"/>
  <c r="AK347" i="17"/>
  <c r="AK346" i="17"/>
  <c r="AK345" i="17"/>
  <c r="AK344" i="17"/>
  <c r="AK343" i="17"/>
  <c r="AK342" i="17"/>
  <c r="AK341" i="17"/>
  <c r="AK340" i="17"/>
  <c r="AK339" i="17"/>
  <c r="AK338" i="17"/>
  <c r="AK337" i="17"/>
  <c r="AK336" i="17"/>
  <c r="AK335" i="17"/>
  <c r="AK334" i="17"/>
  <c r="AK333" i="17"/>
  <c r="AK332" i="17"/>
  <c r="AK331" i="17"/>
  <c r="AK330" i="17"/>
  <c r="AK329" i="17"/>
  <c r="AK328" i="17"/>
  <c r="AK327" i="17"/>
  <c r="AK326" i="17"/>
  <c r="AK325" i="17"/>
  <c r="AK324" i="17"/>
  <c r="AK323" i="17"/>
  <c r="AK322" i="17"/>
  <c r="AK321" i="17"/>
  <c r="AK320" i="17"/>
  <c r="AK319" i="17"/>
  <c r="AK318" i="17"/>
  <c r="AK317" i="17"/>
  <c r="AK316" i="17"/>
  <c r="AK315" i="17"/>
  <c r="AK314" i="17"/>
  <c r="AK313" i="17"/>
  <c r="AK312" i="17"/>
  <c r="AK311" i="17"/>
  <c r="AK310" i="17"/>
  <c r="AK309" i="17"/>
  <c r="AK308" i="17"/>
  <c r="AK307" i="17"/>
  <c r="AK306" i="17"/>
  <c r="AK305" i="17"/>
  <c r="AK304" i="17"/>
  <c r="AK303" i="17"/>
  <c r="AK302" i="17"/>
  <c r="AK301" i="17"/>
  <c r="AK300" i="17"/>
  <c r="AK299" i="17"/>
  <c r="AK298" i="17"/>
  <c r="AK297" i="17"/>
  <c r="AK296" i="17"/>
  <c r="AK295" i="17"/>
  <c r="AK294" i="17"/>
  <c r="AK293" i="17"/>
  <c r="AK292" i="17"/>
  <c r="AK291" i="17"/>
  <c r="AK290" i="17"/>
  <c r="AK289" i="17"/>
  <c r="AK288" i="17"/>
  <c r="AK287" i="17"/>
  <c r="AK286" i="17"/>
  <c r="AK285" i="17"/>
  <c r="AK284" i="17"/>
  <c r="AK283" i="17"/>
  <c r="AK282" i="17"/>
  <c r="AK281" i="17"/>
  <c r="AK280" i="17"/>
  <c r="AK279" i="17"/>
  <c r="AK278" i="17"/>
  <c r="AK277" i="17"/>
  <c r="AK276" i="17"/>
  <c r="AK275" i="17"/>
  <c r="AK274" i="17"/>
  <c r="AK273" i="17"/>
  <c r="AK272" i="17"/>
  <c r="AK271" i="17"/>
  <c r="AK270" i="17"/>
  <c r="AK269" i="17"/>
  <c r="AK268" i="17"/>
  <c r="AK267" i="17"/>
  <c r="AK266" i="17"/>
  <c r="AK265" i="17"/>
  <c r="AK264" i="17"/>
  <c r="AK263" i="17"/>
  <c r="AK262" i="17"/>
  <c r="AK261" i="17"/>
  <c r="AK260" i="17"/>
  <c r="AK259" i="17"/>
  <c r="AK258" i="17"/>
  <c r="AK257" i="17"/>
  <c r="AK256" i="17"/>
  <c r="AK255" i="17"/>
  <c r="AK254" i="17"/>
  <c r="AK253" i="17"/>
  <c r="AK252" i="17"/>
  <c r="AK251" i="17"/>
  <c r="AK250" i="17"/>
  <c r="AK249" i="17"/>
  <c r="AK248" i="17"/>
  <c r="AK247" i="17"/>
  <c r="AK246" i="17"/>
  <c r="AK245" i="17"/>
  <c r="AK244" i="17"/>
  <c r="AK243" i="17"/>
  <c r="AK242" i="17"/>
  <c r="AK241" i="17"/>
  <c r="AK240" i="17"/>
  <c r="AK239" i="17"/>
  <c r="AK238" i="17"/>
  <c r="AK237" i="17"/>
  <c r="AK236" i="17"/>
  <c r="AK235" i="17"/>
  <c r="AK234" i="17"/>
  <c r="AK233" i="17"/>
  <c r="AK232" i="17"/>
  <c r="AK231" i="17"/>
  <c r="AK230" i="17"/>
  <c r="AK229" i="17"/>
  <c r="AK228" i="17"/>
  <c r="AK227" i="17"/>
  <c r="AK226" i="17"/>
  <c r="AK225" i="17"/>
  <c r="AK224" i="17"/>
  <c r="AK223" i="17"/>
  <c r="AK222" i="17"/>
  <c r="AK221" i="17"/>
  <c r="AK220" i="17"/>
  <c r="AK219" i="17"/>
  <c r="AK218" i="17"/>
  <c r="AK217" i="17"/>
  <c r="AK216" i="17"/>
  <c r="AK215" i="17"/>
  <c r="AK214" i="17"/>
  <c r="AK213" i="17"/>
  <c r="AK212" i="17"/>
  <c r="AK211" i="17"/>
  <c r="AK210" i="17"/>
  <c r="AK209" i="17"/>
  <c r="AK208" i="17"/>
  <c r="AK207" i="17"/>
  <c r="AK206" i="17"/>
  <c r="AK205" i="17"/>
  <c r="AK204" i="17"/>
  <c r="AK203" i="17"/>
  <c r="AK202" i="17"/>
  <c r="AK201" i="17"/>
  <c r="AK200" i="17"/>
  <c r="AK199" i="17"/>
  <c r="AK198" i="17"/>
  <c r="AK197" i="17"/>
  <c r="AK196" i="17"/>
  <c r="AK195" i="17"/>
  <c r="AK194" i="17"/>
  <c r="AK193" i="17"/>
  <c r="AK192" i="17"/>
  <c r="AK191" i="17"/>
  <c r="AK190" i="17"/>
  <c r="AK189" i="17"/>
  <c r="AK188" i="17"/>
  <c r="AK187" i="17"/>
  <c r="AK186" i="17"/>
  <c r="AK185" i="17"/>
  <c r="AK184" i="17"/>
  <c r="AK183" i="17"/>
  <c r="AK182" i="17"/>
  <c r="AK181" i="17"/>
  <c r="AK180" i="17"/>
  <c r="AK179" i="17"/>
  <c r="AK178" i="17"/>
  <c r="AK177" i="17"/>
  <c r="AK176" i="17"/>
  <c r="AK175" i="17"/>
  <c r="AK174" i="17"/>
  <c r="AK173" i="17"/>
  <c r="AK172" i="17"/>
  <c r="AK171" i="17"/>
  <c r="AK170" i="17"/>
  <c r="AK169" i="17"/>
  <c r="AK168" i="17"/>
  <c r="AK167" i="17"/>
  <c r="AK166" i="17"/>
  <c r="AK165" i="17"/>
  <c r="AK164" i="17"/>
  <c r="AK163" i="17"/>
  <c r="AK162" i="17"/>
  <c r="AK161" i="17"/>
  <c r="AK160" i="17"/>
  <c r="AK159" i="17"/>
  <c r="AK158" i="17"/>
  <c r="AK157" i="17"/>
  <c r="AK156" i="17"/>
  <c r="AK155" i="17"/>
  <c r="AK154" i="17"/>
  <c r="AK153" i="17"/>
  <c r="AK152" i="17"/>
  <c r="AK151" i="17"/>
  <c r="AK150" i="17"/>
  <c r="AK149" i="17"/>
  <c r="AK148" i="17"/>
  <c r="AK147" i="17"/>
  <c r="AK146" i="17"/>
  <c r="AK145" i="17"/>
  <c r="AK144" i="17"/>
  <c r="AK143" i="17"/>
  <c r="AK142" i="17"/>
  <c r="AK141" i="17"/>
  <c r="AK140" i="17"/>
  <c r="AK139" i="17"/>
  <c r="AK138" i="17"/>
  <c r="AK137" i="17"/>
  <c r="AK136" i="17"/>
  <c r="AK135" i="17"/>
  <c r="AK134" i="17"/>
  <c r="AK133" i="17"/>
  <c r="AK132" i="17"/>
  <c r="AK131" i="17"/>
  <c r="AK130" i="17"/>
  <c r="AK129" i="17"/>
  <c r="AK128" i="17"/>
  <c r="AK127" i="17"/>
  <c r="AK126" i="17"/>
  <c r="AK125" i="17"/>
  <c r="AK124" i="17"/>
  <c r="AK123" i="17"/>
  <c r="AK122" i="17"/>
  <c r="AK121" i="17"/>
  <c r="AK120" i="17"/>
  <c r="AK119" i="17"/>
  <c r="AK118" i="17"/>
  <c r="AK117" i="17"/>
  <c r="AK116" i="17"/>
  <c r="AK115" i="17"/>
  <c r="AK114" i="17"/>
  <c r="AK113" i="17"/>
  <c r="AK112" i="17"/>
  <c r="AK111" i="17"/>
  <c r="AK110" i="17"/>
  <c r="AK109" i="17"/>
  <c r="AK108" i="17"/>
  <c r="AK107" i="17"/>
  <c r="AK106" i="17"/>
  <c r="AK105" i="17"/>
  <c r="AK104" i="17"/>
  <c r="AK103" i="17"/>
  <c r="AK102" i="17"/>
  <c r="AK101" i="17"/>
  <c r="AK100" i="17"/>
  <c r="AK99" i="17"/>
  <c r="AK98" i="17"/>
  <c r="AK97" i="17"/>
  <c r="AK96" i="17"/>
  <c r="AK95" i="17"/>
  <c r="AK94" i="17"/>
  <c r="AK93" i="17"/>
  <c r="AK92" i="17"/>
  <c r="AK91" i="17"/>
  <c r="AK90" i="17"/>
  <c r="AK89" i="17"/>
  <c r="AK88" i="17"/>
  <c r="AK87" i="17"/>
  <c r="AK86" i="17"/>
  <c r="AK85" i="17"/>
  <c r="AK84" i="17"/>
  <c r="AK83" i="17"/>
  <c r="AK82" i="17"/>
  <c r="AK81" i="17"/>
  <c r="AK80" i="17"/>
  <c r="AK79" i="17"/>
  <c r="AK78" i="17"/>
  <c r="AK77" i="17"/>
  <c r="AK76" i="17"/>
  <c r="AK75" i="17"/>
  <c r="AK74" i="17"/>
  <c r="AK73" i="17"/>
  <c r="AK72" i="17"/>
  <c r="AK71" i="17"/>
  <c r="AK70" i="17"/>
  <c r="AK69" i="17"/>
  <c r="AK68" i="17"/>
  <c r="AK67" i="17"/>
  <c r="AK66" i="17"/>
  <c r="AK65" i="17"/>
  <c r="AK64" i="17"/>
  <c r="AK63" i="17"/>
  <c r="AK62" i="17"/>
  <c r="AK61" i="17"/>
  <c r="AK60" i="17"/>
  <c r="AK59" i="17"/>
  <c r="AK58" i="17"/>
  <c r="AK57" i="17"/>
  <c r="AK56" i="17"/>
  <c r="AK55" i="17"/>
  <c r="AK54" i="17"/>
  <c r="AK53" i="17"/>
  <c r="AK52" i="17"/>
  <c r="AK51" i="17"/>
  <c r="AK50" i="17"/>
  <c r="AK49" i="17"/>
  <c r="AK48" i="17"/>
  <c r="AK47" i="17"/>
  <c r="AK46" i="17"/>
  <c r="AK45" i="17"/>
  <c r="AK44" i="17"/>
  <c r="AK43" i="17"/>
  <c r="AK42" i="17"/>
  <c r="AK41" i="17"/>
  <c r="AK40" i="17"/>
  <c r="AK39" i="17"/>
  <c r="AK38" i="17"/>
  <c r="AK37" i="17"/>
  <c r="AK36" i="17"/>
  <c r="AK35" i="17"/>
  <c r="AK34" i="17"/>
  <c r="AK33" i="17"/>
  <c r="AK32" i="17"/>
  <c r="AK31" i="17"/>
  <c r="AK30" i="17"/>
  <c r="AK29" i="17"/>
  <c r="AK28" i="17"/>
  <c r="AK27" i="17"/>
  <c r="AK26" i="17"/>
  <c r="AK25" i="17"/>
  <c r="AK24" i="17"/>
  <c r="AK23" i="17"/>
  <c r="AK22" i="17"/>
  <c r="AK21" i="17"/>
  <c r="AK20" i="17"/>
  <c r="AK19" i="17"/>
  <c r="AK18" i="17"/>
  <c r="AK17" i="17"/>
  <c r="AK16" i="17"/>
  <c r="AK15" i="17"/>
  <c r="AK14" i="17"/>
  <c r="AK13" i="17"/>
  <c r="R1021" i="17"/>
  <c r="R1020" i="17"/>
  <c r="R1019" i="17"/>
  <c r="R1017" i="17"/>
  <c r="R989" i="17"/>
  <c r="R988" i="17"/>
  <c r="R987" i="17"/>
  <c r="R983" i="17"/>
  <c r="R977" i="17"/>
  <c r="R974" i="17"/>
  <c r="R973" i="17"/>
  <c r="R968" i="17"/>
  <c r="R967" i="17"/>
  <c r="R963" i="17"/>
  <c r="R959" i="17"/>
  <c r="R952" i="17"/>
  <c r="R949" i="17"/>
  <c r="R947" i="17"/>
  <c r="R946" i="17"/>
  <c r="R945" i="17"/>
  <c r="R940" i="17"/>
  <c r="R936" i="17"/>
  <c r="R935" i="17"/>
  <c r="R934" i="17"/>
  <c r="R926" i="17"/>
  <c r="R925" i="17"/>
  <c r="R912" i="17"/>
  <c r="R911" i="17"/>
  <c r="R903" i="17"/>
  <c r="R898" i="17"/>
  <c r="R891" i="17"/>
  <c r="R889" i="17"/>
  <c r="R883" i="17"/>
  <c r="R879" i="17"/>
  <c r="R876" i="17"/>
  <c r="R875" i="17"/>
  <c r="R869" i="17"/>
  <c r="R865" i="17"/>
  <c r="R861" i="17"/>
  <c r="R851" i="17"/>
  <c r="R849" i="17"/>
  <c r="R847" i="17"/>
  <c r="R837" i="17"/>
  <c r="R836" i="17"/>
  <c r="R835" i="17"/>
  <c r="R833" i="17"/>
  <c r="R828" i="17"/>
  <c r="R825" i="17"/>
  <c r="R821" i="17"/>
  <c r="R815" i="17"/>
  <c r="R809" i="17"/>
  <c r="R807" i="17"/>
  <c r="R805" i="17"/>
  <c r="R800" i="17"/>
  <c r="R796" i="17"/>
  <c r="R793" i="17"/>
  <c r="R786" i="17"/>
  <c r="R782" i="17"/>
  <c r="R779" i="17"/>
  <c r="R772" i="17"/>
  <c r="R771" i="17"/>
  <c r="R764" i="17"/>
  <c r="R758" i="17"/>
  <c r="R750" i="17"/>
  <c r="R744" i="17"/>
  <c r="R739" i="17"/>
  <c r="R736" i="17"/>
  <c r="R731" i="17"/>
  <c r="R730" i="17"/>
  <c r="R729" i="17"/>
  <c r="R727" i="17"/>
  <c r="R725" i="17"/>
  <c r="R724" i="17"/>
  <c r="R715" i="17"/>
  <c r="R713" i="17"/>
  <c r="R709" i="17"/>
  <c r="R707" i="17"/>
  <c r="R702" i="17"/>
  <c r="R701" i="17"/>
  <c r="R697" i="17"/>
  <c r="R695" i="17"/>
  <c r="R694" i="17"/>
  <c r="R693" i="17"/>
  <c r="R683" i="17"/>
  <c r="R681" i="17"/>
  <c r="R680" i="17"/>
  <c r="R673" i="17"/>
  <c r="R666" i="17"/>
  <c r="R665" i="17"/>
  <c r="R664" i="17"/>
  <c r="R660" i="17"/>
  <c r="R654" i="17"/>
  <c r="R653" i="17"/>
  <c r="R652" i="17"/>
  <c r="R651" i="17"/>
  <c r="R640" i="17"/>
  <c r="R639" i="17"/>
  <c r="R637" i="17"/>
  <c r="R632" i="17"/>
  <c r="R629" i="17"/>
  <c r="R627" i="17"/>
  <c r="R626" i="17"/>
  <c r="R624" i="17"/>
  <c r="R620" i="17"/>
  <c r="R618" i="17"/>
  <c r="R613" i="17"/>
  <c r="R612" i="17"/>
  <c r="R611" i="17"/>
  <c r="R610" i="17"/>
  <c r="R609" i="17"/>
  <c r="R599" i="17"/>
  <c r="R597" i="17"/>
  <c r="R595" i="17"/>
  <c r="R594" i="17"/>
  <c r="R590" i="17"/>
  <c r="R589" i="17"/>
  <c r="R587" i="17"/>
  <c r="R585" i="17"/>
  <c r="R583" i="17"/>
  <c r="R582" i="17"/>
  <c r="R575" i="17"/>
  <c r="R570" i="17"/>
  <c r="R569" i="17"/>
  <c r="R564" i="17"/>
  <c r="R562" i="17"/>
  <c r="R555" i="17"/>
  <c r="R554" i="17"/>
  <c r="R548" i="17"/>
  <c r="R541" i="17"/>
  <c r="R540" i="17"/>
  <c r="R539" i="17"/>
  <c r="R534" i="17"/>
  <c r="R531" i="17"/>
  <c r="R528" i="17"/>
  <c r="R526" i="17"/>
  <c r="R521" i="17"/>
  <c r="R519" i="17"/>
  <c r="R514" i="17"/>
  <c r="R513" i="17"/>
  <c r="R512" i="17"/>
  <c r="R511" i="17"/>
  <c r="R503" i="17"/>
  <c r="R500" i="17"/>
  <c r="R492" i="17"/>
  <c r="R487" i="17"/>
  <c r="R483" i="17"/>
  <c r="R474" i="17"/>
  <c r="R472" i="17"/>
  <c r="R469" i="17"/>
  <c r="R460" i="17"/>
  <c r="R459" i="17"/>
  <c r="R458" i="17"/>
  <c r="R450" i="17"/>
  <c r="R445" i="17"/>
  <c r="R444" i="17"/>
  <c r="R436" i="17"/>
  <c r="R435" i="17"/>
  <c r="R431" i="17"/>
  <c r="R430" i="17"/>
  <c r="R422" i="17"/>
  <c r="R408" i="17"/>
  <c r="R396" i="17"/>
  <c r="R394" i="17"/>
  <c r="R377" i="17"/>
  <c r="R374" i="17"/>
  <c r="R373" i="17"/>
  <c r="R366" i="17"/>
  <c r="R362" i="17"/>
  <c r="R361" i="17"/>
  <c r="R360" i="17"/>
  <c r="R352" i="17"/>
  <c r="R338" i="17"/>
  <c r="R333" i="17"/>
  <c r="R332" i="17"/>
  <c r="R331" i="17"/>
  <c r="R321" i="17"/>
  <c r="R320" i="17"/>
  <c r="R319" i="17"/>
  <c r="R318" i="17"/>
  <c r="R317" i="17"/>
  <c r="R307" i="17"/>
  <c r="R306" i="17"/>
  <c r="R304" i="17"/>
  <c r="R303" i="17"/>
  <c r="R301" i="17"/>
  <c r="R298" i="17"/>
  <c r="R296" i="17"/>
  <c r="R282" i="17"/>
  <c r="R279" i="17"/>
  <c r="R278" i="17"/>
  <c r="R277" i="17"/>
  <c r="R276" i="17"/>
  <c r="R268" i="17"/>
  <c r="R265" i="17"/>
  <c r="R261" i="17"/>
  <c r="R258" i="17"/>
  <c r="R255" i="17"/>
  <c r="R254" i="17"/>
  <c r="R236" i="17"/>
  <c r="R235" i="17"/>
  <c r="R234" i="17"/>
  <c r="R222" i="17"/>
  <c r="R220" i="17"/>
  <c r="R219" i="17"/>
  <c r="R214" i="17"/>
  <c r="R213" i="17"/>
  <c r="R212" i="17"/>
  <c r="R208" i="17"/>
  <c r="R206" i="17"/>
  <c r="R198" i="17"/>
  <c r="R178" i="17"/>
  <c r="R177" i="17"/>
  <c r="R170" i="17"/>
  <c r="R166" i="17"/>
  <c r="R165" i="17"/>
  <c r="R164" i="17"/>
  <c r="R163" i="17"/>
  <c r="R153" i="17"/>
  <c r="R137" i="17"/>
  <c r="R136" i="17"/>
  <c r="R135" i="17"/>
  <c r="R125" i="17"/>
  <c r="R124" i="17"/>
  <c r="R123" i="17"/>
  <c r="R122" i="17"/>
  <c r="R116" i="17"/>
  <c r="R111" i="17"/>
  <c r="R100" i="17"/>
  <c r="R86" i="17"/>
  <c r="R83" i="17"/>
  <c r="R80" i="17"/>
  <c r="R79" i="17"/>
  <c r="R72" i="17"/>
  <c r="R69" i="17"/>
  <c r="R60" i="17"/>
  <c r="R54" i="17"/>
  <c r="R53" i="17"/>
  <c r="R52" i="17"/>
  <c r="R51" i="17"/>
  <c r="R44" i="17"/>
  <c r="R40" i="17"/>
  <c r="R39" i="17"/>
  <c r="R38" i="17"/>
  <c r="R37" i="17"/>
  <c r="R32" i="17"/>
  <c r="R26" i="17"/>
  <c r="R23" i="17"/>
  <c r="AM1022" i="17" a="1"/>
  <c r="AM1022" i="17" s="1"/>
  <c r="S1022" i="17" s="1"/>
  <c r="AM1021" i="17" a="1"/>
  <c r="AM1021" i="17" s="1"/>
  <c r="S1021" i="17" s="1"/>
  <c r="AM1020" i="17" a="1"/>
  <c r="AM1020" i="17" s="1"/>
  <c r="S1020" i="17" s="1"/>
  <c r="AM1019" i="17" a="1"/>
  <c r="AM1019" i="17" s="1"/>
  <c r="S1019" i="17" s="1"/>
  <c r="AM1018" i="17" a="1"/>
  <c r="AM1018" i="17" s="1"/>
  <c r="S1018" i="17" s="1"/>
  <c r="AM1017" i="17" a="1"/>
  <c r="AM1017" i="17" s="1"/>
  <c r="S1017" i="17" s="1"/>
  <c r="AM1016" i="17" a="1"/>
  <c r="AM1016" i="17" s="1"/>
  <c r="S1016" i="17" s="1"/>
  <c r="AM1015" i="17" a="1"/>
  <c r="AM1015" i="17" s="1"/>
  <c r="S1015" i="17" s="1"/>
  <c r="AM1014" i="17" a="1"/>
  <c r="AM1014" i="17" s="1"/>
  <c r="S1014" i="17" s="1"/>
  <c r="AM1013" i="17" a="1"/>
  <c r="AM1013" i="17" s="1"/>
  <c r="S1013" i="17" s="1"/>
  <c r="AM1012" i="17" a="1"/>
  <c r="AM1012" i="17" s="1"/>
  <c r="S1012" i="17" s="1"/>
  <c r="AM1011" i="17" a="1"/>
  <c r="AM1011" i="17" s="1"/>
  <c r="S1011" i="17" s="1"/>
  <c r="AM1010" i="17" a="1"/>
  <c r="AM1010" i="17" s="1"/>
  <c r="S1010" i="17" s="1"/>
  <c r="AM1009" i="17" a="1"/>
  <c r="AM1009" i="17" s="1"/>
  <c r="S1009" i="17" s="1"/>
  <c r="AM1008" i="17" a="1"/>
  <c r="AM1008" i="17" s="1"/>
  <c r="S1008" i="17" s="1"/>
  <c r="AM1007" i="17" a="1"/>
  <c r="AM1007" i="17" s="1"/>
  <c r="S1007" i="17" s="1"/>
  <c r="AM1006" i="17" a="1"/>
  <c r="AM1006" i="17" s="1"/>
  <c r="S1006" i="17" s="1"/>
  <c r="AM1005" i="17" a="1"/>
  <c r="AM1005" i="17" s="1"/>
  <c r="S1005" i="17" s="1"/>
  <c r="AM1004" i="17" a="1"/>
  <c r="AM1004" i="17" s="1"/>
  <c r="S1004" i="17" s="1"/>
  <c r="AM1003" i="17" a="1"/>
  <c r="AM1003" i="17" s="1"/>
  <c r="S1003" i="17" s="1"/>
  <c r="AM1002" i="17" a="1"/>
  <c r="AM1002" i="17" s="1"/>
  <c r="S1002" i="17" s="1"/>
  <c r="AM1001" i="17" a="1"/>
  <c r="AM1001" i="17" s="1"/>
  <c r="S1001" i="17" s="1"/>
  <c r="AM1000" i="17" a="1"/>
  <c r="AM1000" i="17" s="1"/>
  <c r="S1000" i="17" s="1"/>
  <c r="AM999" i="17" a="1"/>
  <c r="AM999" i="17" s="1"/>
  <c r="S999" i="17" s="1"/>
  <c r="AM998" i="17" a="1"/>
  <c r="AM998" i="17" s="1"/>
  <c r="S998" i="17" s="1"/>
  <c r="AM997" i="17" a="1"/>
  <c r="AM997" i="17" s="1"/>
  <c r="S997" i="17" s="1"/>
  <c r="AM996" i="17" a="1"/>
  <c r="AM996" i="17" s="1"/>
  <c r="S996" i="17" s="1"/>
  <c r="AM995" i="17" a="1"/>
  <c r="AM995" i="17" s="1"/>
  <c r="S995" i="17" s="1"/>
  <c r="AM994" i="17" a="1"/>
  <c r="AM994" i="17" s="1"/>
  <c r="S994" i="17" s="1"/>
  <c r="AM993" i="17" a="1"/>
  <c r="AM993" i="17" s="1"/>
  <c r="S993" i="17" s="1"/>
  <c r="AM992" i="17" a="1"/>
  <c r="AM992" i="17" s="1"/>
  <c r="S992" i="17" s="1"/>
  <c r="AM991" i="17" a="1"/>
  <c r="AM991" i="17" s="1"/>
  <c r="S991" i="17" s="1"/>
  <c r="AM990" i="17" a="1"/>
  <c r="AM990" i="17" s="1"/>
  <c r="S990" i="17" s="1"/>
  <c r="AM989" i="17" a="1"/>
  <c r="AM989" i="17" s="1"/>
  <c r="S989" i="17" s="1"/>
  <c r="AM988" i="17" a="1"/>
  <c r="AM988" i="17" s="1"/>
  <c r="S988" i="17" s="1"/>
  <c r="AM987" i="17" a="1"/>
  <c r="AM987" i="17" s="1"/>
  <c r="S987" i="17" s="1"/>
  <c r="AM986" i="17" a="1"/>
  <c r="AM986" i="17" s="1"/>
  <c r="S986" i="17" s="1"/>
  <c r="AM985" i="17" a="1"/>
  <c r="AM985" i="17" s="1"/>
  <c r="S985" i="17" s="1"/>
  <c r="AM984" i="17" a="1"/>
  <c r="AM984" i="17" s="1"/>
  <c r="S984" i="17" s="1"/>
  <c r="AM983" i="17" a="1"/>
  <c r="AM983" i="17" s="1"/>
  <c r="S983" i="17" s="1"/>
  <c r="AM982" i="17" a="1"/>
  <c r="AM982" i="17" s="1"/>
  <c r="S982" i="17" s="1"/>
  <c r="AM981" i="17" a="1"/>
  <c r="AM981" i="17" s="1"/>
  <c r="S981" i="17" s="1"/>
  <c r="AM980" i="17" a="1"/>
  <c r="AM980" i="17" s="1"/>
  <c r="S980" i="17" s="1"/>
  <c r="AM979" i="17" a="1"/>
  <c r="AM979" i="17" s="1"/>
  <c r="S979" i="17" s="1"/>
  <c r="AM978" i="17" a="1"/>
  <c r="AM978" i="17" s="1"/>
  <c r="S978" i="17" s="1"/>
  <c r="AM977" i="17" a="1"/>
  <c r="AM977" i="17" s="1"/>
  <c r="S977" i="17" s="1"/>
  <c r="AM976" i="17" a="1"/>
  <c r="AM976" i="17" s="1"/>
  <c r="S976" i="17" s="1"/>
  <c r="AM975" i="17" a="1"/>
  <c r="AM975" i="17" s="1"/>
  <c r="S975" i="17" s="1"/>
  <c r="AM974" i="17" a="1"/>
  <c r="AM974" i="17" s="1"/>
  <c r="S974" i="17" s="1"/>
  <c r="AM973" i="17" a="1"/>
  <c r="AM973" i="17" s="1"/>
  <c r="S973" i="17" s="1"/>
  <c r="AM972" i="17" a="1"/>
  <c r="AM972" i="17" s="1"/>
  <c r="S972" i="17" s="1"/>
  <c r="AM971" i="17" a="1"/>
  <c r="AM971" i="17" s="1"/>
  <c r="S971" i="17" s="1"/>
  <c r="AM970" i="17" a="1"/>
  <c r="AM970" i="17" s="1"/>
  <c r="S970" i="17" s="1"/>
  <c r="AM969" i="17" a="1"/>
  <c r="AM969" i="17" s="1"/>
  <c r="S969" i="17" s="1"/>
  <c r="AM968" i="17" a="1"/>
  <c r="AM968" i="17" s="1"/>
  <c r="S968" i="17" s="1"/>
  <c r="AM967" i="17" a="1"/>
  <c r="AM967" i="17" s="1"/>
  <c r="S967" i="17" s="1"/>
  <c r="AM966" i="17" a="1"/>
  <c r="AM966" i="17" s="1"/>
  <c r="S966" i="17" s="1"/>
  <c r="AM965" i="17" a="1"/>
  <c r="AM965" i="17" s="1"/>
  <c r="S965" i="17" s="1"/>
  <c r="AM964" i="17" a="1"/>
  <c r="AM964" i="17" s="1"/>
  <c r="S964" i="17" s="1"/>
  <c r="AM963" i="17" a="1"/>
  <c r="AM963" i="17" s="1"/>
  <c r="S963" i="17" s="1"/>
  <c r="AM962" i="17" a="1"/>
  <c r="AM962" i="17" s="1"/>
  <c r="S962" i="17" s="1"/>
  <c r="AM961" i="17" a="1"/>
  <c r="AM961" i="17" s="1"/>
  <c r="S961" i="17" s="1"/>
  <c r="AM960" i="17" a="1"/>
  <c r="AM960" i="17" s="1"/>
  <c r="S960" i="17" s="1"/>
  <c r="AM959" i="17" a="1"/>
  <c r="AM959" i="17" s="1"/>
  <c r="S959" i="17" s="1"/>
  <c r="AM958" i="17" a="1"/>
  <c r="AM958" i="17" s="1"/>
  <c r="S958" i="17" s="1"/>
  <c r="AM957" i="17" a="1"/>
  <c r="AM957" i="17" s="1"/>
  <c r="S957" i="17" s="1"/>
  <c r="AM956" i="17" a="1"/>
  <c r="AM956" i="17" s="1"/>
  <c r="S956" i="17" s="1"/>
  <c r="AM955" i="17" a="1"/>
  <c r="AM955" i="17" s="1"/>
  <c r="S955" i="17" s="1"/>
  <c r="AM954" i="17" a="1"/>
  <c r="AM954" i="17" s="1"/>
  <c r="S954" i="17" s="1"/>
  <c r="AM953" i="17" a="1"/>
  <c r="AM953" i="17" s="1"/>
  <c r="S953" i="17" s="1"/>
  <c r="AM952" i="17" a="1"/>
  <c r="AM952" i="17" s="1"/>
  <c r="S952" i="17" s="1"/>
  <c r="AM951" i="17" a="1"/>
  <c r="AM951" i="17" s="1"/>
  <c r="S951" i="17" s="1"/>
  <c r="AM950" i="17" a="1"/>
  <c r="AM950" i="17" s="1"/>
  <c r="S950" i="17" s="1"/>
  <c r="AM949" i="17" a="1"/>
  <c r="AM949" i="17" s="1"/>
  <c r="S949" i="17" s="1"/>
  <c r="AM948" i="17" a="1"/>
  <c r="AM948" i="17" s="1"/>
  <c r="S948" i="17" s="1"/>
  <c r="AM947" i="17" a="1"/>
  <c r="AM947" i="17" s="1"/>
  <c r="S947" i="17" s="1"/>
  <c r="AM946" i="17" a="1"/>
  <c r="AM946" i="17" s="1"/>
  <c r="S946" i="17" s="1"/>
  <c r="AM945" i="17" a="1"/>
  <c r="AM945" i="17" s="1"/>
  <c r="S945" i="17" s="1"/>
  <c r="AM944" i="17" a="1"/>
  <c r="AM944" i="17" s="1"/>
  <c r="S944" i="17" s="1"/>
  <c r="AM943" i="17" a="1"/>
  <c r="AM943" i="17" s="1"/>
  <c r="S943" i="17" s="1"/>
  <c r="AM942" i="17" a="1"/>
  <c r="AM942" i="17" s="1"/>
  <c r="S942" i="17" s="1"/>
  <c r="AM941" i="17" a="1"/>
  <c r="AM941" i="17" s="1"/>
  <c r="S941" i="17" s="1"/>
  <c r="AM940" i="17" a="1"/>
  <c r="AM940" i="17" s="1"/>
  <c r="S940" i="17" s="1"/>
  <c r="AM939" i="17" a="1"/>
  <c r="AM939" i="17" s="1"/>
  <c r="S939" i="17" s="1"/>
  <c r="AM938" i="17" a="1"/>
  <c r="AM938" i="17" s="1"/>
  <c r="S938" i="17" s="1"/>
  <c r="AM937" i="17" a="1"/>
  <c r="AM937" i="17" s="1"/>
  <c r="S937" i="17" s="1"/>
  <c r="AM936" i="17" a="1"/>
  <c r="AM936" i="17" s="1"/>
  <c r="S936" i="17" s="1"/>
  <c r="AM935" i="17" a="1"/>
  <c r="AM935" i="17" s="1"/>
  <c r="S935" i="17" s="1"/>
  <c r="AM934" i="17" a="1"/>
  <c r="AM934" i="17" s="1"/>
  <c r="S934" i="17" s="1"/>
  <c r="AM933" i="17" a="1"/>
  <c r="AM933" i="17" s="1"/>
  <c r="S933" i="17" s="1"/>
  <c r="AM932" i="17" a="1"/>
  <c r="AM932" i="17" s="1"/>
  <c r="S932" i="17" s="1"/>
  <c r="AM931" i="17" a="1"/>
  <c r="AM931" i="17" s="1"/>
  <c r="S931" i="17" s="1"/>
  <c r="AM930" i="17" a="1"/>
  <c r="AM930" i="17" s="1"/>
  <c r="S930" i="17" s="1"/>
  <c r="AM929" i="17" a="1"/>
  <c r="AM929" i="17" s="1"/>
  <c r="S929" i="17" s="1"/>
  <c r="AM928" i="17" a="1"/>
  <c r="AM928" i="17" s="1"/>
  <c r="S928" i="17" s="1"/>
  <c r="AM927" i="17" a="1"/>
  <c r="AM927" i="17" s="1"/>
  <c r="S927" i="17" s="1"/>
  <c r="AM926" i="17" a="1"/>
  <c r="AM926" i="17" s="1"/>
  <c r="S926" i="17" s="1"/>
  <c r="AM925" i="17" a="1"/>
  <c r="AM925" i="17" s="1"/>
  <c r="S925" i="17" s="1"/>
  <c r="AM924" i="17" a="1"/>
  <c r="AM924" i="17" s="1"/>
  <c r="S924" i="17" s="1"/>
  <c r="AM923" i="17" a="1"/>
  <c r="AM923" i="17" s="1"/>
  <c r="S923" i="17" s="1"/>
  <c r="AM922" i="17" a="1"/>
  <c r="AM922" i="17" s="1"/>
  <c r="S922" i="17" s="1"/>
  <c r="AM921" i="17" a="1"/>
  <c r="AM921" i="17" s="1"/>
  <c r="S921" i="17" s="1"/>
  <c r="AM920" i="17" a="1"/>
  <c r="AM920" i="17" s="1"/>
  <c r="S920" i="17" s="1"/>
  <c r="AM919" i="17" a="1"/>
  <c r="AM919" i="17" s="1"/>
  <c r="S919" i="17" s="1"/>
  <c r="AM918" i="17" a="1"/>
  <c r="AM918" i="17" s="1"/>
  <c r="S918" i="17" s="1"/>
  <c r="AM917" i="17" a="1"/>
  <c r="AM917" i="17" s="1"/>
  <c r="S917" i="17" s="1"/>
  <c r="AM916" i="17" a="1"/>
  <c r="AM916" i="17" s="1"/>
  <c r="S916" i="17" s="1"/>
  <c r="AM915" i="17" a="1"/>
  <c r="AM915" i="17" s="1"/>
  <c r="S915" i="17" s="1"/>
  <c r="AM914" i="17" a="1"/>
  <c r="AM914" i="17" s="1"/>
  <c r="S914" i="17" s="1"/>
  <c r="AM913" i="17" a="1"/>
  <c r="AM913" i="17" s="1"/>
  <c r="S913" i="17" s="1"/>
  <c r="AM912" i="17" a="1"/>
  <c r="AM912" i="17" s="1"/>
  <c r="S912" i="17" s="1"/>
  <c r="AM911" i="17" a="1"/>
  <c r="AM911" i="17" s="1"/>
  <c r="S911" i="17" s="1"/>
  <c r="AM910" i="17" a="1"/>
  <c r="AM910" i="17" s="1"/>
  <c r="S910" i="17" s="1"/>
  <c r="AM909" i="17" a="1"/>
  <c r="AM909" i="17" s="1"/>
  <c r="S909" i="17" s="1"/>
  <c r="AM908" i="17" a="1"/>
  <c r="AM908" i="17" s="1"/>
  <c r="S908" i="17" s="1"/>
  <c r="AM907" i="17" a="1"/>
  <c r="AM907" i="17" s="1"/>
  <c r="S907" i="17" s="1"/>
  <c r="AM906" i="17" a="1"/>
  <c r="AM906" i="17" s="1"/>
  <c r="S906" i="17" s="1"/>
  <c r="AM905" i="17" a="1"/>
  <c r="AM905" i="17" s="1"/>
  <c r="S905" i="17" s="1"/>
  <c r="AM904" i="17" a="1"/>
  <c r="AM904" i="17" s="1"/>
  <c r="S904" i="17" s="1"/>
  <c r="AM903" i="17" a="1"/>
  <c r="AM903" i="17" s="1"/>
  <c r="S903" i="17" s="1"/>
  <c r="AM902" i="17" a="1"/>
  <c r="AM902" i="17" s="1"/>
  <c r="S902" i="17" s="1"/>
  <c r="AM901" i="17" a="1"/>
  <c r="AM901" i="17" s="1"/>
  <c r="S901" i="17" s="1"/>
  <c r="AM900" i="17" a="1"/>
  <c r="AM900" i="17" s="1"/>
  <c r="S900" i="17" s="1"/>
  <c r="AM899" i="17" a="1"/>
  <c r="AM899" i="17" s="1"/>
  <c r="S899" i="17" s="1"/>
  <c r="AM898" i="17" a="1"/>
  <c r="AM898" i="17" s="1"/>
  <c r="S898" i="17" s="1"/>
  <c r="AM897" i="17" a="1"/>
  <c r="AM897" i="17" s="1"/>
  <c r="S897" i="17" s="1"/>
  <c r="AM896" i="17" a="1"/>
  <c r="AM896" i="17" s="1"/>
  <c r="S896" i="17" s="1"/>
  <c r="AM895" i="17" a="1"/>
  <c r="AM895" i="17" s="1"/>
  <c r="S895" i="17" s="1"/>
  <c r="AM894" i="17" a="1"/>
  <c r="AM894" i="17" s="1"/>
  <c r="S894" i="17" s="1"/>
  <c r="AM893" i="17" a="1"/>
  <c r="AM893" i="17" s="1"/>
  <c r="S893" i="17" s="1"/>
  <c r="AM892" i="17" a="1"/>
  <c r="AM892" i="17" s="1"/>
  <c r="S892" i="17" s="1"/>
  <c r="AM891" i="17" a="1"/>
  <c r="AM891" i="17" s="1"/>
  <c r="S891" i="17" s="1"/>
  <c r="AM890" i="17" a="1"/>
  <c r="AM890" i="17" s="1"/>
  <c r="S890" i="17" s="1"/>
  <c r="AM889" i="17" a="1"/>
  <c r="AM889" i="17" s="1"/>
  <c r="S889" i="17" s="1"/>
  <c r="AM888" i="17" a="1"/>
  <c r="AM888" i="17" s="1"/>
  <c r="S888" i="17" s="1"/>
  <c r="AM887" i="17" a="1"/>
  <c r="AM887" i="17" s="1"/>
  <c r="S887" i="17" s="1"/>
  <c r="AM886" i="17" a="1"/>
  <c r="AM886" i="17" s="1"/>
  <c r="S886" i="17" s="1"/>
  <c r="AM885" i="17" a="1"/>
  <c r="AM885" i="17" s="1"/>
  <c r="S885" i="17" s="1"/>
  <c r="AM884" i="17" a="1"/>
  <c r="AM884" i="17" s="1"/>
  <c r="S884" i="17" s="1"/>
  <c r="AM883" i="17" a="1"/>
  <c r="AM883" i="17" s="1"/>
  <c r="S883" i="17" s="1"/>
  <c r="AM882" i="17" a="1"/>
  <c r="AM882" i="17" s="1"/>
  <c r="S882" i="17" s="1"/>
  <c r="AM881" i="17" a="1"/>
  <c r="AM881" i="17" s="1"/>
  <c r="S881" i="17" s="1"/>
  <c r="AM880" i="17" a="1"/>
  <c r="AM880" i="17" s="1"/>
  <c r="S880" i="17" s="1"/>
  <c r="AM879" i="17" a="1"/>
  <c r="AM879" i="17" s="1"/>
  <c r="S879" i="17" s="1"/>
  <c r="AM878" i="17" a="1"/>
  <c r="AM878" i="17" s="1"/>
  <c r="S878" i="17" s="1"/>
  <c r="AM877" i="17" a="1"/>
  <c r="AM877" i="17" s="1"/>
  <c r="S877" i="17" s="1"/>
  <c r="AM876" i="17" a="1"/>
  <c r="AM876" i="17" s="1"/>
  <c r="S876" i="17" s="1"/>
  <c r="AM875" i="17" a="1"/>
  <c r="AM875" i="17" s="1"/>
  <c r="S875" i="17" s="1"/>
  <c r="AM874" i="17" a="1"/>
  <c r="AM874" i="17" s="1"/>
  <c r="S874" i="17" s="1"/>
  <c r="AM873" i="17" a="1"/>
  <c r="AM873" i="17" s="1"/>
  <c r="S873" i="17" s="1"/>
  <c r="AM872" i="17" a="1"/>
  <c r="AM872" i="17" s="1"/>
  <c r="S872" i="17" s="1"/>
  <c r="AM871" i="17" a="1"/>
  <c r="AM871" i="17" s="1"/>
  <c r="S871" i="17" s="1"/>
  <c r="AM870" i="17" a="1"/>
  <c r="AM870" i="17" s="1"/>
  <c r="S870" i="17" s="1"/>
  <c r="AM869" i="17" a="1"/>
  <c r="AM869" i="17" s="1"/>
  <c r="S869" i="17" s="1"/>
  <c r="AM868" i="17" a="1"/>
  <c r="AM868" i="17" s="1"/>
  <c r="S868" i="17" s="1"/>
  <c r="AM867" i="17" a="1"/>
  <c r="AM867" i="17" s="1"/>
  <c r="S867" i="17" s="1"/>
  <c r="AM866" i="17" a="1"/>
  <c r="AM866" i="17" s="1"/>
  <c r="S866" i="17" s="1"/>
  <c r="AM865" i="17" a="1"/>
  <c r="AM865" i="17" s="1"/>
  <c r="S865" i="17" s="1"/>
  <c r="AM864" i="17" a="1"/>
  <c r="AM864" i="17" s="1"/>
  <c r="S864" i="17" s="1"/>
  <c r="AM863" i="17" a="1"/>
  <c r="AM863" i="17" s="1"/>
  <c r="S863" i="17" s="1"/>
  <c r="AM862" i="17" a="1"/>
  <c r="AM862" i="17" s="1"/>
  <c r="S862" i="17" s="1"/>
  <c r="AM861" i="17" a="1"/>
  <c r="AM861" i="17" s="1"/>
  <c r="S861" i="17" s="1"/>
  <c r="AM860" i="17" a="1"/>
  <c r="AM860" i="17" s="1"/>
  <c r="S860" i="17" s="1"/>
  <c r="AM859" i="17" a="1"/>
  <c r="AM859" i="17" s="1"/>
  <c r="S859" i="17" s="1"/>
  <c r="AM858" i="17" a="1"/>
  <c r="AM858" i="17" s="1"/>
  <c r="S858" i="17" s="1"/>
  <c r="AM857" i="17" a="1"/>
  <c r="AM857" i="17" s="1"/>
  <c r="S857" i="17" s="1"/>
  <c r="AM856" i="17" a="1"/>
  <c r="AM856" i="17" s="1"/>
  <c r="S856" i="17" s="1"/>
  <c r="AM855" i="17" a="1"/>
  <c r="AM855" i="17" s="1"/>
  <c r="S855" i="17" s="1"/>
  <c r="AM854" i="17" a="1"/>
  <c r="AM854" i="17" s="1"/>
  <c r="S854" i="17" s="1"/>
  <c r="AM853" i="17" a="1"/>
  <c r="AM853" i="17" s="1"/>
  <c r="S853" i="17" s="1"/>
  <c r="AM852" i="17" a="1"/>
  <c r="AM852" i="17" s="1"/>
  <c r="AM851" i="17" a="1"/>
  <c r="AM851" i="17" s="1"/>
  <c r="S851" i="17" s="1"/>
  <c r="AM850" i="17" a="1"/>
  <c r="AM850" i="17" s="1"/>
  <c r="S850" i="17" s="1"/>
  <c r="AM849" i="17" a="1"/>
  <c r="AM849" i="17" s="1"/>
  <c r="S849" i="17" s="1"/>
  <c r="AM848" i="17" a="1"/>
  <c r="AM848" i="17" s="1"/>
  <c r="S848" i="17" s="1"/>
  <c r="AM847" i="17" a="1"/>
  <c r="AM847" i="17" s="1"/>
  <c r="S847" i="17" s="1"/>
  <c r="AM846" i="17" a="1"/>
  <c r="AM846" i="17" s="1"/>
  <c r="S846" i="17" s="1"/>
  <c r="AM845" i="17" a="1"/>
  <c r="AM845" i="17" s="1"/>
  <c r="S845" i="17" s="1"/>
  <c r="AM844" i="17" a="1"/>
  <c r="AM844" i="17" s="1"/>
  <c r="S844" i="17" s="1"/>
  <c r="AM843" i="17" a="1"/>
  <c r="AM843" i="17" s="1"/>
  <c r="S843" i="17" s="1"/>
  <c r="AM842" i="17" a="1"/>
  <c r="AM842" i="17" s="1"/>
  <c r="S842" i="17" s="1"/>
  <c r="AM841" i="17" a="1"/>
  <c r="AM841" i="17" s="1"/>
  <c r="S841" i="17" s="1"/>
  <c r="AM840" i="17" a="1"/>
  <c r="AM840" i="17" s="1"/>
  <c r="S840" i="17" s="1"/>
  <c r="AM839" i="17" a="1"/>
  <c r="AM839" i="17" s="1"/>
  <c r="S839" i="17" s="1"/>
  <c r="AM838" i="17" a="1"/>
  <c r="AM838" i="17" s="1"/>
  <c r="S838" i="17" s="1"/>
  <c r="AM837" i="17" a="1"/>
  <c r="AM837" i="17" s="1"/>
  <c r="S837" i="17" s="1"/>
  <c r="AM836" i="17" a="1"/>
  <c r="AM836" i="17" s="1"/>
  <c r="S836" i="17" s="1"/>
  <c r="AM835" i="17" a="1"/>
  <c r="AM835" i="17" s="1"/>
  <c r="S835" i="17" s="1"/>
  <c r="AM834" i="17" a="1"/>
  <c r="AM834" i="17" s="1"/>
  <c r="S834" i="17" s="1"/>
  <c r="AM833" i="17" a="1"/>
  <c r="AM833" i="17" s="1"/>
  <c r="S833" i="17" s="1"/>
  <c r="AM832" i="17" a="1"/>
  <c r="AM832" i="17" s="1"/>
  <c r="S832" i="17" s="1"/>
  <c r="AM831" i="17" a="1"/>
  <c r="AM831" i="17" s="1"/>
  <c r="S831" i="17" s="1"/>
  <c r="AM830" i="17" a="1"/>
  <c r="AM830" i="17" s="1"/>
  <c r="S830" i="17" s="1"/>
  <c r="AM829" i="17" a="1"/>
  <c r="AM829" i="17" s="1"/>
  <c r="S829" i="17" s="1"/>
  <c r="AM828" i="17" a="1"/>
  <c r="AM828" i="17" s="1"/>
  <c r="S828" i="17" s="1"/>
  <c r="AM827" i="17" a="1"/>
  <c r="AM827" i="17" s="1"/>
  <c r="S827" i="17" s="1"/>
  <c r="AM826" i="17" a="1"/>
  <c r="AM826" i="17" s="1"/>
  <c r="S826" i="17" s="1"/>
  <c r="AM825" i="17" a="1"/>
  <c r="AM825" i="17" s="1"/>
  <c r="S825" i="17" s="1"/>
  <c r="AM824" i="17" a="1"/>
  <c r="AM824" i="17" s="1"/>
  <c r="S824" i="17" s="1"/>
  <c r="AM823" i="17" a="1"/>
  <c r="AM823" i="17" s="1"/>
  <c r="S823" i="17" s="1"/>
  <c r="AM822" i="17" a="1"/>
  <c r="AM822" i="17" s="1"/>
  <c r="S822" i="17" s="1"/>
  <c r="AM821" i="17" a="1"/>
  <c r="AM821" i="17" s="1"/>
  <c r="S821" i="17" s="1"/>
  <c r="AM820" i="17" a="1"/>
  <c r="AM820" i="17" s="1"/>
  <c r="S820" i="17" s="1"/>
  <c r="AM819" i="17" a="1"/>
  <c r="AM819" i="17" s="1"/>
  <c r="S819" i="17" s="1"/>
  <c r="AM818" i="17" a="1"/>
  <c r="AM818" i="17" s="1"/>
  <c r="S818" i="17" s="1"/>
  <c r="AM817" i="17" a="1"/>
  <c r="AM817" i="17" s="1"/>
  <c r="S817" i="17" s="1"/>
  <c r="AM816" i="17" a="1"/>
  <c r="AM816" i="17" s="1"/>
  <c r="S816" i="17" s="1"/>
  <c r="AM815" i="17" a="1"/>
  <c r="AM815" i="17" s="1"/>
  <c r="S815" i="17" s="1"/>
  <c r="AM814" i="17" a="1"/>
  <c r="AM814" i="17" s="1"/>
  <c r="S814" i="17" s="1"/>
  <c r="AM813" i="17" a="1"/>
  <c r="AM813" i="17" s="1"/>
  <c r="S813" i="17" s="1"/>
  <c r="AM812" i="17" a="1"/>
  <c r="AM812" i="17" s="1"/>
  <c r="S812" i="17" s="1"/>
  <c r="AM811" i="17" a="1"/>
  <c r="AM811" i="17" s="1"/>
  <c r="S811" i="17" s="1"/>
  <c r="AM810" i="17" a="1"/>
  <c r="AM810" i="17" s="1"/>
  <c r="S810" i="17" s="1"/>
  <c r="AM809" i="17" a="1"/>
  <c r="AM809" i="17" s="1"/>
  <c r="S809" i="17" s="1"/>
  <c r="AM808" i="17" a="1"/>
  <c r="AM808" i="17" s="1"/>
  <c r="S808" i="17" s="1"/>
  <c r="AM807" i="17" a="1"/>
  <c r="AM807" i="17" s="1"/>
  <c r="S807" i="17" s="1"/>
  <c r="AM806" i="17" a="1"/>
  <c r="AM806" i="17" s="1"/>
  <c r="S806" i="17" s="1"/>
  <c r="AM805" i="17" a="1"/>
  <c r="AM805" i="17" s="1"/>
  <c r="S805" i="17" s="1"/>
  <c r="AM804" i="17" a="1"/>
  <c r="AM804" i="17" s="1"/>
  <c r="S804" i="17" s="1"/>
  <c r="AM803" i="17" a="1"/>
  <c r="AM803" i="17" s="1"/>
  <c r="S803" i="17" s="1"/>
  <c r="AM802" i="17" a="1"/>
  <c r="AM802" i="17" s="1"/>
  <c r="S802" i="17" s="1"/>
  <c r="AM801" i="17" a="1"/>
  <c r="AM801" i="17" s="1"/>
  <c r="S801" i="17" s="1"/>
  <c r="AM800" i="17" a="1"/>
  <c r="AM800" i="17" s="1"/>
  <c r="S800" i="17" s="1"/>
  <c r="AM799" i="17" a="1"/>
  <c r="AM799" i="17" s="1"/>
  <c r="S799" i="17" s="1"/>
  <c r="AM798" i="17" a="1"/>
  <c r="AM798" i="17" s="1"/>
  <c r="S798" i="17" s="1"/>
  <c r="AM797" i="17" a="1"/>
  <c r="AM797" i="17" s="1"/>
  <c r="S797" i="17" s="1"/>
  <c r="AM796" i="17" a="1"/>
  <c r="AM796" i="17" s="1"/>
  <c r="S796" i="17" s="1"/>
  <c r="AM795" i="17" a="1"/>
  <c r="AM795" i="17" s="1"/>
  <c r="S795" i="17" s="1"/>
  <c r="AM794" i="17" a="1"/>
  <c r="AM794" i="17" s="1"/>
  <c r="S794" i="17" s="1"/>
  <c r="AM793" i="17" a="1"/>
  <c r="AM793" i="17" s="1"/>
  <c r="S793" i="17" s="1"/>
  <c r="AM792" i="17" a="1"/>
  <c r="AM792" i="17" s="1"/>
  <c r="S792" i="17" s="1"/>
  <c r="AM791" i="17" a="1"/>
  <c r="AM791" i="17" s="1"/>
  <c r="S791" i="17" s="1"/>
  <c r="AM790" i="17" a="1"/>
  <c r="AM790" i="17" s="1"/>
  <c r="S790" i="17" s="1"/>
  <c r="AM789" i="17" a="1"/>
  <c r="AM789" i="17" s="1"/>
  <c r="S789" i="17" s="1"/>
  <c r="AM788" i="17" a="1"/>
  <c r="AM788" i="17" s="1"/>
  <c r="S788" i="17" s="1"/>
  <c r="AM787" i="17" a="1"/>
  <c r="AM787" i="17" s="1"/>
  <c r="S787" i="17" s="1"/>
  <c r="AM786" i="17" a="1"/>
  <c r="AM786" i="17" s="1"/>
  <c r="S786" i="17" s="1"/>
  <c r="AM785" i="17" a="1"/>
  <c r="AM785" i="17" s="1"/>
  <c r="S785" i="17" s="1"/>
  <c r="AM784" i="17" a="1"/>
  <c r="AM784" i="17" s="1"/>
  <c r="S784" i="17" s="1"/>
  <c r="AM783" i="17" a="1"/>
  <c r="AM783" i="17" s="1"/>
  <c r="S783" i="17" s="1"/>
  <c r="AM782" i="17" a="1"/>
  <c r="AM782" i="17" s="1"/>
  <c r="S782" i="17" s="1"/>
  <c r="AM781" i="17" a="1"/>
  <c r="AM781" i="17" s="1"/>
  <c r="S781" i="17" s="1"/>
  <c r="AM780" i="17" a="1"/>
  <c r="AM780" i="17" s="1"/>
  <c r="S780" i="17" s="1"/>
  <c r="AM779" i="17" a="1"/>
  <c r="AM779" i="17" s="1"/>
  <c r="S779" i="17" s="1"/>
  <c r="AM778" i="17" a="1"/>
  <c r="AM778" i="17" s="1"/>
  <c r="S778" i="17" s="1"/>
  <c r="AM777" i="17" a="1"/>
  <c r="AM777" i="17" s="1"/>
  <c r="S777" i="17" s="1"/>
  <c r="AM776" i="17" a="1"/>
  <c r="AM776" i="17" s="1"/>
  <c r="S776" i="17" s="1"/>
  <c r="AM775" i="17" a="1"/>
  <c r="AM775" i="17" s="1"/>
  <c r="S775" i="17" s="1"/>
  <c r="AM774" i="17" a="1"/>
  <c r="AM774" i="17" s="1"/>
  <c r="S774" i="17" s="1"/>
  <c r="AM773" i="17" a="1"/>
  <c r="AM773" i="17" s="1"/>
  <c r="S773" i="17" s="1"/>
  <c r="AM772" i="17" a="1"/>
  <c r="AM772" i="17" s="1"/>
  <c r="S772" i="17" s="1"/>
  <c r="AM771" i="17" a="1"/>
  <c r="AM771" i="17" s="1"/>
  <c r="S771" i="17" s="1"/>
  <c r="AM770" i="17" a="1"/>
  <c r="AM770" i="17" s="1"/>
  <c r="S770" i="17" s="1"/>
  <c r="AM769" i="17" a="1"/>
  <c r="AM769" i="17" s="1"/>
  <c r="S769" i="17" s="1"/>
  <c r="AM768" i="17" a="1"/>
  <c r="AM768" i="17" s="1"/>
  <c r="S768" i="17" s="1"/>
  <c r="AM767" i="17" a="1"/>
  <c r="AM767" i="17" s="1"/>
  <c r="S767" i="17" s="1"/>
  <c r="AM766" i="17" a="1"/>
  <c r="AM766" i="17" s="1"/>
  <c r="S766" i="17" s="1"/>
  <c r="AM765" i="17" a="1"/>
  <c r="AM765" i="17" s="1"/>
  <c r="S765" i="17" s="1"/>
  <c r="AM764" i="17" a="1"/>
  <c r="AM764" i="17" s="1"/>
  <c r="S764" i="17" s="1"/>
  <c r="AM763" i="17" a="1"/>
  <c r="AM763" i="17" s="1"/>
  <c r="S763" i="17" s="1"/>
  <c r="AM762" i="17" a="1"/>
  <c r="AM762" i="17" s="1"/>
  <c r="S762" i="17" s="1"/>
  <c r="AM761" i="17" a="1"/>
  <c r="AM761" i="17" s="1"/>
  <c r="S761" i="17" s="1"/>
  <c r="AM760" i="17" a="1"/>
  <c r="AM760" i="17" s="1"/>
  <c r="S760" i="17" s="1"/>
  <c r="AM759" i="17" a="1"/>
  <c r="AM759" i="17" s="1"/>
  <c r="S759" i="17" s="1"/>
  <c r="AM758" i="17" a="1"/>
  <c r="AM758" i="17" s="1"/>
  <c r="S758" i="17" s="1"/>
  <c r="AM757" i="17" a="1"/>
  <c r="AM757" i="17" s="1"/>
  <c r="S757" i="17" s="1"/>
  <c r="AM756" i="17" a="1"/>
  <c r="AM756" i="17" s="1"/>
  <c r="S756" i="17" s="1"/>
  <c r="AM755" i="17" a="1"/>
  <c r="AM755" i="17" s="1"/>
  <c r="S755" i="17" s="1"/>
  <c r="AM754" i="17" a="1"/>
  <c r="AM754" i="17" s="1"/>
  <c r="S754" i="17" s="1"/>
  <c r="AM753" i="17" a="1"/>
  <c r="AM753" i="17" s="1"/>
  <c r="S753" i="17" s="1"/>
  <c r="AM752" i="17" a="1"/>
  <c r="AM752" i="17" s="1"/>
  <c r="S752" i="17" s="1"/>
  <c r="AM751" i="17" a="1"/>
  <c r="AM751" i="17" s="1"/>
  <c r="S751" i="17" s="1"/>
  <c r="AM750" i="17" a="1"/>
  <c r="AM750" i="17" s="1"/>
  <c r="S750" i="17" s="1"/>
  <c r="AM749" i="17" a="1"/>
  <c r="AM749" i="17" s="1"/>
  <c r="S749" i="17" s="1"/>
  <c r="AM748" i="17" a="1"/>
  <c r="AM748" i="17" s="1"/>
  <c r="S748" i="17" s="1"/>
  <c r="AM747" i="17" a="1"/>
  <c r="AM747" i="17" s="1"/>
  <c r="S747" i="17" s="1"/>
  <c r="AM746" i="17" a="1"/>
  <c r="AM746" i="17" s="1"/>
  <c r="S746" i="17" s="1"/>
  <c r="AM745" i="17" a="1"/>
  <c r="AM745" i="17" s="1"/>
  <c r="S745" i="17" s="1"/>
  <c r="AM744" i="17" a="1"/>
  <c r="AM744" i="17" s="1"/>
  <c r="S744" i="17" s="1"/>
  <c r="AM743" i="17" a="1"/>
  <c r="AM743" i="17" s="1"/>
  <c r="S743" i="17" s="1"/>
  <c r="AM742" i="17" a="1"/>
  <c r="AM742" i="17" s="1"/>
  <c r="S742" i="17" s="1"/>
  <c r="AM741" i="17" a="1"/>
  <c r="AM741" i="17" s="1"/>
  <c r="S741" i="17" s="1"/>
  <c r="AM740" i="17" a="1"/>
  <c r="AM740" i="17" s="1"/>
  <c r="S740" i="17" s="1"/>
  <c r="AM739" i="17" a="1"/>
  <c r="AM739" i="17" s="1"/>
  <c r="S739" i="17" s="1"/>
  <c r="AM738" i="17" a="1"/>
  <c r="AM738" i="17" s="1"/>
  <c r="S738" i="17" s="1"/>
  <c r="AM737" i="17" a="1"/>
  <c r="AM737" i="17" s="1"/>
  <c r="S737" i="17" s="1"/>
  <c r="AM736" i="17" a="1"/>
  <c r="AM736" i="17" s="1"/>
  <c r="S736" i="17" s="1"/>
  <c r="AM735" i="17" a="1"/>
  <c r="AM735" i="17" s="1"/>
  <c r="S735" i="17" s="1"/>
  <c r="AM734" i="17" a="1"/>
  <c r="AM734" i="17" s="1"/>
  <c r="S734" i="17" s="1"/>
  <c r="AM733" i="17" a="1"/>
  <c r="AM733" i="17" s="1"/>
  <c r="S733" i="17" s="1"/>
  <c r="AM732" i="17" a="1"/>
  <c r="AM732" i="17" s="1"/>
  <c r="S732" i="17" s="1"/>
  <c r="AM731" i="17" a="1"/>
  <c r="AM731" i="17" s="1"/>
  <c r="S731" i="17" s="1"/>
  <c r="AM730" i="17" a="1"/>
  <c r="AM730" i="17" s="1"/>
  <c r="S730" i="17" s="1"/>
  <c r="AM729" i="17" a="1"/>
  <c r="AM729" i="17" s="1"/>
  <c r="S729" i="17" s="1"/>
  <c r="AM728" i="17" a="1"/>
  <c r="AM728" i="17" s="1"/>
  <c r="S728" i="17" s="1"/>
  <c r="AM727" i="17" a="1"/>
  <c r="AM727" i="17" s="1"/>
  <c r="S727" i="17" s="1"/>
  <c r="AM726" i="17" a="1"/>
  <c r="AM726" i="17" s="1"/>
  <c r="S726" i="17" s="1"/>
  <c r="AM725" i="17" a="1"/>
  <c r="AM725" i="17" s="1"/>
  <c r="S725" i="17" s="1"/>
  <c r="AM724" i="17" a="1"/>
  <c r="AM724" i="17" s="1"/>
  <c r="S724" i="17" s="1"/>
  <c r="AM723" i="17" a="1"/>
  <c r="AM723" i="17" s="1"/>
  <c r="S723" i="17" s="1"/>
  <c r="AM722" i="17" a="1"/>
  <c r="AM722" i="17" s="1"/>
  <c r="S722" i="17" s="1"/>
  <c r="AM721" i="17" a="1"/>
  <c r="AM721" i="17" s="1"/>
  <c r="S721" i="17" s="1"/>
  <c r="AM720" i="17" a="1"/>
  <c r="AM720" i="17" s="1"/>
  <c r="S720" i="17" s="1"/>
  <c r="AM719" i="17" a="1"/>
  <c r="AM719" i="17" s="1"/>
  <c r="S719" i="17" s="1"/>
  <c r="AM718" i="17" a="1"/>
  <c r="AM718" i="17" s="1"/>
  <c r="S718" i="17" s="1"/>
  <c r="AM717" i="17" a="1"/>
  <c r="AM717" i="17" s="1"/>
  <c r="S717" i="17" s="1"/>
  <c r="AM716" i="17" a="1"/>
  <c r="AM716" i="17" s="1"/>
  <c r="S716" i="17" s="1"/>
  <c r="AM715" i="17" a="1"/>
  <c r="AM715" i="17" s="1"/>
  <c r="S715" i="17" s="1"/>
  <c r="AM714" i="17" a="1"/>
  <c r="AM714" i="17" s="1"/>
  <c r="S714" i="17" s="1"/>
  <c r="AM713" i="17" a="1"/>
  <c r="AM713" i="17" s="1"/>
  <c r="S713" i="17" s="1"/>
  <c r="AM712" i="17" a="1"/>
  <c r="AM712" i="17" s="1"/>
  <c r="S712" i="17" s="1"/>
  <c r="AM711" i="17" a="1"/>
  <c r="AM711" i="17" s="1"/>
  <c r="S711" i="17" s="1"/>
  <c r="AM710" i="17" a="1"/>
  <c r="AM710" i="17" s="1"/>
  <c r="S710" i="17" s="1"/>
  <c r="AM709" i="17" a="1"/>
  <c r="AM709" i="17" s="1"/>
  <c r="S709" i="17" s="1"/>
  <c r="AM708" i="17" a="1"/>
  <c r="AM708" i="17" s="1"/>
  <c r="S708" i="17" s="1"/>
  <c r="AM707" i="17" a="1"/>
  <c r="AM707" i="17" s="1"/>
  <c r="S707" i="17" s="1"/>
  <c r="AM706" i="17" a="1"/>
  <c r="AM706" i="17" s="1"/>
  <c r="S706" i="17" s="1"/>
  <c r="AM705" i="17" a="1"/>
  <c r="AM705" i="17" s="1"/>
  <c r="S705" i="17" s="1"/>
  <c r="AM704" i="17" a="1"/>
  <c r="AM704" i="17" s="1"/>
  <c r="S704" i="17" s="1"/>
  <c r="AM703" i="17" a="1"/>
  <c r="AM703" i="17" s="1"/>
  <c r="S703" i="17" s="1"/>
  <c r="AM702" i="17" a="1"/>
  <c r="AM702" i="17" s="1"/>
  <c r="S702" i="17" s="1"/>
  <c r="AM701" i="17" a="1"/>
  <c r="AM701" i="17" s="1"/>
  <c r="S701" i="17" s="1"/>
  <c r="AM700" i="17" a="1"/>
  <c r="AM700" i="17" s="1"/>
  <c r="S700" i="17" s="1"/>
  <c r="AM699" i="17" a="1"/>
  <c r="AM699" i="17" s="1"/>
  <c r="S699" i="17" s="1"/>
  <c r="AM698" i="17" a="1"/>
  <c r="AM698" i="17" s="1"/>
  <c r="S698" i="17" s="1"/>
  <c r="AM697" i="17" a="1"/>
  <c r="AM697" i="17" s="1"/>
  <c r="S697" i="17" s="1"/>
  <c r="AM696" i="17" a="1"/>
  <c r="AM696" i="17" s="1"/>
  <c r="S696" i="17" s="1"/>
  <c r="AM695" i="17" a="1"/>
  <c r="AM695" i="17" s="1"/>
  <c r="S695" i="17" s="1"/>
  <c r="AM694" i="17" a="1"/>
  <c r="AM694" i="17" s="1"/>
  <c r="S694" i="17" s="1"/>
  <c r="AM693" i="17" a="1"/>
  <c r="AM693" i="17" s="1"/>
  <c r="S693" i="17" s="1"/>
  <c r="AM692" i="17" a="1"/>
  <c r="AM692" i="17" s="1"/>
  <c r="S692" i="17" s="1"/>
  <c r="AM691" i="17" a="1"/>
  <c r="AM691" i="17" s="1"/>
  <c r="S691" i="17" s="1"/>
  <c r="AM690" i="17" a="1"/>
  <c r="AM690" i="17" s="1"/>
  <c r="S690" i="17" s="1"/>
  <c r="AM689" i="17" a="1"/>
  <c r="AM689" i="17" s="1"/>
  <c r="S689" i="17" s="1"/>
  <c r="AM688" i="17" a="1"/>
  <c r="AM688" i="17" s="1"/>
  <c r="S688" i="17" s="1"/>
  <c r="AM687" i="17" a="1"/>
  <c r="AM687" i="17" s="1"/>
  <c r="S687" i="17" s="1"/>
  <c r="AM686" i="17" a="1"/>
  <c r="AM686" i="17" s="1"/>
  <c r="S686" i="17" s="1"/>
  <c r="AM685" i="17" a="1"/>
  <c r="AM685" i="17" s="1"/>
  <c r="S685" i="17" s="1"/>
  <c r="AM684" i="17" a="1"/>
  <c r="AM684" i="17" s="1"/>
  <c r="S684" i="17" s="1"/>
  <c r="AM683" i="17" a="1"/>
  <c r="AM683" i="17" s="1"/>
  <c r="S683" i="17" s="1"/>
  <c r="AM682" i="17" a="1"/>
  <c r="AM682" i="17" s="1"/>
  <c r="S682" i="17" s="1"/>
  <c r="AM681" i="17" a="1"/>
  <c r="AM681" i="17" s="1"/>
  <c r="S681" i="17" s="1"/>
  <c r="AM680" i="17" a="1"/>
  <c r="AM680" i="17" s="1"/>
  <c r="S680" i="17" s="1"/>
  <c r="AM679" i="17" a="1"/>
  <c r="AM679" i="17" s="1"/>
  <c r="S679" i="17" s="1"/>
  <c r="AM678" i="17" a="1"/>
  <c r="AM678" i="17" s="1"/>
  <c r="S678" i="17" s="1"/>
  <c r="AM677" i="17" a="1"/>
  <c r="AM677" i="17" s="1"/>
  <c r="S677" i="17" s="1"/>
  <c r="AM676" i="17" a="1"/>
  <c r="AM676" i="17" s="1"/>
  <c r="S676" i="17" s="1"/>
  <c r="AM675" i="17" a="1"/>
  <c r="AM675" i="17" s="1"/>
  <c r="S675" i="17" s="1"/>
  <c r="AM674" i="17" a="1"/>
  <c r="AM674" i="17" s="1"/>
  <c r="S674" i="17" s="1"/>
  <c r="AM673" i="17" a="1"/>
  <c r="AM673" i="17" s="1"/>
  <c r="S673" i="17" s="1"/>
  <c r="AM672" i="17" a="1"/>
  <c r="AM672" i="17" s="1"/>
  <c r="S672" i="17" s="1"/>
  <c r="AM671" i="17" a="1"/>
  <c r="AM671" i="17" s="1"/>
  <c r="S671" i="17" s="1"/>
  <c r="AM670" i="17" a="1"/>
  <c r="AM670" i="17" s="1"/>
  <c r="S670" i="17" s="1"/>
  <c r="AM669" i="17" a="1"/>
  <c r="AM669" i="17" s="1"/>
  <c r="S669" i="17" s="1"/>
  <c r="AM668" i="17" a="1"/>
  <c r="AM668" i="17" s="1"/>
  <c r="S668" i="17" s="1"/>
  <c r="AM667" i="17" a="1"/>
  <c r="AM667" i="17" s="1"/>
  <c r="S667" i="17" s="1"/>
  <c r="AM666" i="17" a="1"/>
  <c r="AM666" i="17" s="1"/>
  <c r="S666" i="17" s="1"/>
  <c r="AM665" i="17" a="1"/>
  <c r="AM665" i="17" s="1"/>
  <c r="S665" i="17" s="1"/>
  <c r="AM664" i="17" a="1"/>
  <c r="AM664" i="17" s="1"/>
  <c r="S664" i="17" s="1"/>
  <c r="AM663" i="17" a="1"/>
  <c r="AM663" i="17" s="1"/>
  <c r="S663" i="17" s="1"/>
  <c r="AM662" i="17" a="1"/>
  <c r="AM662" i="17" s="1"/>
  <c r="S662" i="17" s="1"/>
  <c r="AM661" i="17" a="1"/>
  <c r="AM661" i="17" s="1"/>
  <c r="S661" i="17" s="1"/>
  <c r="AM660" i="17" a="1"/>
  <c r="AM660" i="17" s="1"/>
  <c r="S660" i="17" s="1"/>
  <c r="AM659" i="17" a="1"/>
  <c r="AM659" i="17" s="1"/>
  <c r="S659" i="17" s="1"/>
  <c r="AM658" i="17" a="1"/>
  <c r="AM658" i="17" s="1"/>
  <c r="S658" i="17" s="1"/>
  <c r="AM657" i="17" a="1"/>
  <c r="AM657" i="17" s="1"/>
  <c r="S657" i="17" s="1"/>
  <c r="AM656" i="17" a="1"/>
  <c r="AM656" i="17" s="1"/>
  <c r="S656" i="17" s="1"/>
  <c r="AM655" i="17" a="1"/>
  <c r="AM655" i="17" s="1"/>
  <c r="S655" i="17" s="1"/>
  <c r="AM654" i="17" a="1"/>
  <c r="AM654" i="17" s="1"/>
  <c r="S654" i="17" s="1"/>
  <c r="AM653" i="17" a="1"/>
  <c r="AM653" i="17" s="1"/>
  <c r="S653" i="17" s="1"/>
  <c r="AM652" i="17" a="1"/>
  <c r="AM652" i="17" s="1"/>
  <c r="S652" i="17" s="1"/>
  <c r="AM651" i="17" a="1"/>
  <c r="AM651" i="17" s="1"/>
  <c r="S651" i="17" s="1"/>
  <c r="AM650" i="17" a="1"/>
  <c r="AM650" i="17" s="1"/>
  <c r="S650" i="17" s="1"/>
  <c r="AM649" i="17" a="1"/>
  <c r="AM649" i="17" s="1"/>
  <c r="S649" i="17" s="1"/>
  <c r="AM648" i="17" a="1"/>
  <c r="AM648" i="17" s="1"/>
  <c r="S648" i="17" s="1"/>
  <c r="AM647" i="17" a="1"/>
  <c r="AM647" i="17" s="1"/>
  <c r="S647" i="17" s="1"/>
  <c r="AM646" i="17" a="1"/>
  <c r="AM646" i="17" s="1"/>
  <c r="S646" i="17" s="1"/>
  <c r="AM645" i="17" a="1"/>
  <c r="AM645" i="17" s="1"/>
  <c r="S645" i="17" s="1"/>
  <c r="AM644" i="17" a="1"/>
  <c r="AM644" i="17" s="1"/>
  <c r="S644" i="17" s="1"/>
  <c r="AM643" i="17" a="1"/>
  <c r="AM643" i="17" s="1"/>
  <c r="S643" i="17" s="1"/>
  <c r="AM642" i="17" a="1"/>
  <c r="AM642" i="17" s="1"/>
  <c r="S642" i="17" s="1"/>
  <c r="AM641" i="17" a="1"/>
  <c r="AM641" i="17" s="1"/>
  <c r="S641" i="17" s="1"/>
  <c r="AM640" i="17" a="1"/>
  <c r="AM640" i="17" s="1"/>
  <c r="S640" i="17" s="1"/>
  <c r="AM639" i="17" a="1"/>
  <c r="AM639" i="17" s="1"/>
  <c r="S639" i="17" s="1"/>
  <c r="AM638" i="17" a="1"/>
  <c r="AM638" i="17" s="1"/>
  <c r="S638" i="17" s="1"/>
  <c r="AM637" i="17" a="1"/>
  <c r="AM637" i="17" s="1"/>
  <c r="S637" i="17" s="1"/>
  <c r="AM636" i="17" a="1"/>
  <c r="AM636" i="17" s="1"/>
  <c r="S636" i="17" s="1"/>
  <c r="AM635" i="17" a="1"/>
  <c r="AM635" i="17" s="1"/>
  <c r="S635" i="17" s="1"/>
  <c r="AM634" i="17" a="1"/>
  <c r="AM634" i="17" s="1"/>
  <c r="S634" i="17" s="1"/>
  <c r="AM633" i="17" a="1"/>
  <c r="AM633" i="17" s="1"/>
  <c r="S633" i="17" s="1"/>
  <c r="AM632" i="17" a="1"/>
  <c r="AM632" i="17" s="1"/>
  <c r="S632" i="17" s="1"/>
  <c r="AM631" i="17" a="1"/>
  <c r="AM631" i="17" s="1"/>
  <c r="S631" i="17" s="1"/>
  <c r="AM630" i="17" a="1"/>
  <c r="AM630" i="17" s="1"/>
  <c r="S630" i="17" s="1"/>
  <c r="AM629" i="17" a="1"/>
  <c r="AM629" i="17" s="1"/>
  <c r="S629" i="17" s="1"/>
  <c r="AM628" i="17" a="1"/>
  <c r="AM628" i="17" s="1"/>
  <c r="S628" i="17" s="1"/>
  <c r="AM627" i="17" a="1"/>
  <c r="AM627" i="17" s="1"/>
  <c r="S627" i="17" s="1"/>
  <c r="AM626" i="17" a="1"/>
  <c r="AM626" i="17" s="1"/>
  <c r="S626" i="17" s="1"/>
  <c r="AM625" i="17" a="1"/>
  <c r="AM625" i="17" s="1"/>
  <c r="S625" i="17" s="1"/>
  <c r="AM624" i="17" a="1"/>
  <c r="AM624" i="17" s="1"/>
  <c r="S624" i="17" s="1"/>
  <c r="AM623" i="17" a="1"/>
  <c r="AM623" i="17" s="1"/>
  <c r="S623" i="17" s="1"/>
  <c r="AM622" i="17" a="1"/>
  <c r="AM622" i="17" s="1"/>
  <c r="S622" i="17" s="1"/>
  <c r="AM621" i="17" a="1"/>
  <c r="AM621" i="17" s="1"/>
  <c r="S621" i="17" s="1"/>
  <c r="AM620" i="17" a="1"/>
  <c r="AM620" i="17" s="1"/>
  <c r="S620" i="17" s="1"/>
  <c r="AM619" i="17" a="1"/>
  <c r="AM619" i="17" s="1"/>
  <c r="S619" i="17" s="1"/>
  <c r="AM618" i="17" a="1"/>
  <c r="AM618" i="17" s="1"/>
  <c r="S618" i="17" s="1"/>
  <c r="AM617" i="17" a="1"/>
  <c r="AM617" i="17" s="1"/>
  <c r="S617" i="17" s="1"/>
  <c r="AM616" i="17" a="1"/>
  <c r="AM616" i="17" s="1"/>
  <c r="S616" i="17" s="1"/>
  <c r="AM615" i="17" a="1"/>
  <c r="AM615" i="17" s="1"/>
  <c r="S615" i="17" s="1"/>
  <c r="AM614" i="17" a="1"/>
  <c r="AM614" i="17" s="1"/>
  <c r="S614" i="17" s="1"/>
  <c r="AM613" i="17" a="1"/>
  <c r="AM613" i="17" s="1"/>
  <c r="S613" i="17" s="1"/>
  <c r="AM612" i="17" a="1"/>
  <c r="AM612" i="17" s="1"/>
  <c r="S612" i="17" s="1"/>
  <c r="AM611" i="17" a="1"/>
  <c r="AM611" i="17" s="1"/>
  <c r="S611" i="17" s="1"/>
  <c r="AM610" i="17" a="1"/>
  <c r="AM610" i="17" s="1"/>
  <c r="S610" i="17" s="1"/>
  <c r="AM609" i="17" a="1"/>
  <c r="AM609" i="17" s="1"/>
  <c r="S609" i="17" s="1"/>
  <c r="AM608" i="17" a="1"/>
  <c r="AM608" i="17" s="1"/>
  <c r="S608" i="17" s="1"/>
  <c r="AM607" i="17" a="1"/>
  <c r="AM607" i="17" s="1"/>
  <c r="S607" i="17" s="1"/>
  <c r="AM606" i="17" a="1"/>
  <c r="AM606" i="17" s="1"/>
  <c r="S606" i="17" s="1"/>
  <c r="AM605" i="17" a="1"/>
  <c r="AM605" i="17" s="1"/>
  <c r="S605" i="17" s="1"/>
  <c r="AM604" i="17" a="1"/>
  <c r="AM604" i="17" s="1"/>
  <c r="S604" i="17" s="1"/>
  <c r="AM603" i="17" a="1"/>
  <c r="AM603" i="17" s="1"/>
  <c r="S603" i="17" s="1"/>
  <c r="AM602" i="17" a="1"/>
  <c r="AM602" i="17" s="1"/>
  <c r="S602" i="17" s="1"/>
  <c r="AM601" i="17" a="1"/>
  <c r="AM601" i="17" s="1"/>
  <c r="S601" i="17" s="1"/>
  <c r="AM600" i="17" a="1"/>
  <c r="AM600" i="17" s="1"/>
  <c r="S600" i="17" s="1"/>
  <c r="AM599" i="17" a="1"/>
  <c r="AM599" i="17" s="1"/>
  <c r="S599" i="17" s="1"/>
  <c r="AM598" i="17" a="1"/>
  <c r="AM598" i="17" s="1"/>
  <c r="S598" i="17" s="1"/>
  <c r="AM597" i="17" a="1"/>
  <c r="AM597" i="17" s="1"/>
  <c r="S597" i="17" s="1"/>
  <c r="AM596" i="17" a="1"/>
  <c r="AM596" i="17" s="1"/>
  <c r="S596" i="17" s="1"/>
  <c r="AM595" i="17" a="1"/>
  <c r="AM595" i="17" s="1"/>
  <c r="S595" i="17" s="1"/>
  <c r="AM594" i="17" a="1"/>
  <c r="AM594" i="17" s="1"/>
  <c r="S594" i="17" s="1"/>
  <c r="AM593" i="17" a="1"/>
  <c r="AM593" i="17" s="1"/>
  <c r="S593" i="17" s="1"/>
  <c r="AM592" i="17" a="1"/>
  <c r="AM592" i="17" s="1"/>
  <c r="S592" i="17" s="1"/>
  <c r="AM591" i="17" a="1"/>
  <c r="AM591" i="17" s="1"/>
  <c r="S591" i="17" s="1"/>
  <c r="AM590" i="17" a="1"/>
  <c r="AM590" i="17" s="1"/>
  <c r="S590" i="17" s="1"/>
  <c r="AM589" i="17" a="1"/>
  <c r="AM589" i="17" s="1"/>
  <c r="S589" i="17" s="1"/>
  <c r="AM588" i="17" a="1"/>
  <c r="AM588" i="17" s="1"/>
  <c r="S588" i="17" s="1"/>
  <c r="AM587" i="17" a="1"/>
  <c r="AM587" i="17" s="1"/>
  <c r="S587" i="17" s="1"/>
  <c r="AM586" i="17" a="1"/>
  <c r="AM586" i="17" s="1"/>
  <c r="S586" i="17" s="1"/>
  <c r="AM585" i="17" a="1"/>
  <c r="AM585" i="17" s="1"/>
  <c r="S585" i="17" s="1"/>
  <c r="AM584" i="17" a="1"/>
  <c r="AM584" i="17" s="1"/>
  <c r="S584" i="17" s="1"/>
  <c r="AM583" i="17" a="1"/>
  <c r="AM583" i="17" s="1"/>
  <c r="S583" i="17" s="1"/>
  <c r="AM582" i="17" a="1"/>
  <c r="AM582" i="17" s="1"/>
  <c r="S582" i="17" s="1"/>
  <c r="AM581" i="17" a="1"/>
  <c r="AM581" i="17" s="1"/>
  <c r="S581" i="17" s="1"/>
  <c r="AM580" i="17" a="1"/>
  <c r="AM580" i="17" s="1"/>
  <c r="S580" i="17" s="1"/>
  <c r="AM579" i="17" a="1"/>
  <c r="AM579" i="17" s="1"/>
  <c r="S579" i="17" s="1"/>
  <c r="AM578" i="17" a="1"/>
  <c r="AM578" i="17" s="1"/>
  <c r="S578" i="17" s="1"/>
  <c r="AM577" i="17" a="1"/>
  <c r="AM577" i="17" s="1"/>
  <c r="S577" i="17" s="1"/>
  <c r="AM576" i="17" a="1"/>
  <c r="AM576" i="17" s="1"/>
  <c r="S576" i="17" s="1"/>
  <c r="AM575" i="17" a="1"/>
  <c r="AM575" i="17" s="1"/>
  <c r="S575" i="17" s="1"/>
  <c r="AM574" i="17" a="1"/>
  <c r="AM574" i="17" s="1"/>
  <c r="S574" i="17" s="1"/>
  <c r="AM573" i="17" a="1"/>
  <c r="AM573" i="17" s="1"/>
  <c r="S573" i="17" s="1"/>
  <c r="AM572" i="17" a="1"/>
  <c r="AM572" i="17" s="1"/>
  <c r="S572" i="17" s="1"/>
  <c r="AM571" i="17" a="1"/>
  <c r="AM571" i="17" s="1"/>
  <c r="S571" i="17" s="1"/>
  <c r="AM570" i="17" a="1"/>
  <c r="AM570" i="17" s="1"/>
  <c r="S570" i="17" s="1"/>
  <c r="AM569" i="17" a="1"/>
  <c r="AM569" i="17" s="1"/>
  <c r="S569" i="17" s="1"/>
  <c r="AM568" i="17" a="1"/>
  <c r="AM568" i="17" s="1"/>
  <c r="S568" i="17" s="1"/>
  <c r="AM567" i="17" a="1"/>
  <c r="AM567" i="17" s="1"/>
  <c r="S567" i="17" s="1"/>
  <c r="AM566" i="17" a="1"/>
  <c r="AM566" i="17" s="1"/>
  <c r="S566" i="17" s="1"/>
  <c r="AM565" i="17" a="1"/>
  <c r="AM565" i="17" s="1"/>
  <c r="S565" i="17" s="1"/>
  <c r="AM564" i="17" a="1"/>
  <c r="AM564" i="17" s="1"/>
  <c r="S564" i="17" s="1"/>
  <c r="AM563" i="17" a="1"/>
  <c r="AM563" i="17" s="1"/>
  <c r="S563" i="17" s="1"/>
  <c r="AM562" i="17" a="1"/>
  <c r="AM562" i="17" s="1"/>
  <c r="S562" i="17" s="1"/>
  <c r="AM561" i="17" a="1"/>
  <c r="AM561" i="17" s="1"/>
  <c r="S561" i="17" s="1"/>
  <c r="AM560" i="17" a="1"/>
  <c r="AM560" i="17" s="1"/>
  <c r="S560" i="17" s="1"/>
  <c r="AM559" i="17" a="1"/>
  <c r="AM559" i="17" s="1"/>
  <c r="S559" i="17" s="1"/>
  <c r="AM558" i="17" a="1"/>
  <c r="AM558" i="17" s="1"/>
  <c r="S558" i="17" s="1"/>
  <c r="AM557" i="17" a="1"/>
  <c r="AM557" i="17" s="1"/>
  <c r="S557" i="17" s="1"/>
  <c r="AM556" i="17" a="1"/>
  <c r="AM556" i="17" s="1"/>
  <c r="S556" i="17" s="1"/>
  <c r="AM555" i="17" a="1"/>
  <c r="AM555" i="17" s="1"/>
  <c r="S555" i="17" s="1"/>
  <c r="AM554" i="17" a="1"/>
  <c r="AM554" i="17" s="1"/>
  <c r="S554" i="17" s="1"/>
  <c r="AM553" i="17" a="1"/>
  <c r="AM553" i="17" s="1"/>
  <c r="S553" i="17" s="1"/>
  <c r="AM552" i="17" a="1"/>
  <c r="AM552" i="17" s="1"/>
  <c r="S552" i="17" s="1"/>
  <c r="AM551" i="17" a="1"/>
  <c r="AM551" i="17" s="1"/>
  <c r="S551" i="17" s="1"/>
  <c r="AM550" i="17" a="1"/>
  <c r="AM550" i="17" s="1"/>
  <c r="S550" i="17" s="1"/>
  <c r="AM549" i="17" a="1"/>
  <c r="AM549" i="17" s="1"/>
  <c r="S549" i="17" s="1"/>
  <c r="AM548" i="17" a="1"/>
  <c r="AM548" i="17" s="1"/>
  <c r="S548" i="17" s="1"/>
  <c r="AM547" i="17" a="1"/>
  <c r="AM547" i="17" s="1"/>
  <c r="S547" i="17" s="1"/>
  <c r="AM546" i="17" a="1"/>
  <c r="AM546" i="17" s="1"/>
  <c r="S546" i="17" s="1"/>
  <c r="AM545" i="17" a="1"/>
  <c r="AM545" i="17" s="1"/>
  <c r="S545" i="17" s="1"/>
  <c r="AM544" i="17" a="1"/>
  <c r="AM544" i="17" s="1"/>
  <c r="S544" i="17" s="1"/>
  <c r="AM543" i="17" a="1"/>
  <c r="AM543" i="17" s="1"/>
  <c r="S543" i="17" s="1"/>
  <c r="AM542" i="17" a="1"/>
  <c r="AM542" i="17" s="1"/>
  <c r="S542" i="17" s="1"/>
  <c r="AM541" i="17" a="1"/>
  <c r="AM541" i="17" s="1"/>
  <c r="S541" i="17" s="1"/>
  <c r="AM540" i="17" a="1"/>
  <c r="AM540" i="17" s="1"/>
  <c r="S540" i="17" s="1"/>
  <c r="AM539" i="17" a="1"/>
  <c r="AM539" i="17" s="1"/>
  <c r="S539" i="17" s="1"/>
  <c r="AM538" i="17" a="1"/>
  <c r="AM538" i="17" s="1"/>
  <c r="S538" i="17" s="1"/>
  <c r="AM537" i="17" a="1"/>
  <c r="AM537" i="17" s="1"/>
  <c r="S537" i="17" s="1"/>
  <c r="AM536" i="17" a="1"/>
  <c r="AM536" i="17" s="1"/>
  <c r="S536" i="17" s="1"/>
  <c r="AM535" i="17" a="1"/>
  <c r="AM535" i="17" s="1"/>
  <c r="S535" i="17" s="1"/>
  <c r="AM534" i="17" a="1"/>
  <c r="AM534" i="17" s="1"/>
  <c r="S534" i="17" s="1"/>
  <c r="AM533" i="17" a="1"/>
  <c r="AM533" i="17" s="1"/>
  <c r="S533" i="17" s="1"/>
  <c r="AM532" i="17" a="1"/>
  <c r="AM532" i="17" s="1"/>
  <c r="S532" i="17" s="1"/>
  <c r="AM531" i="17" a="1"/>
  <c r="AM531" i="17" s="1"/>
  <c r="S531" i="17" s="1"/>
  <c r="AM530" i="17" a="1"/>
  <c r="AM530" i="17" s="1"/>
  <c r="S530" i="17" s="1"/>
  <c r="AM529" i="17" a="1"/>
  <c r="AM529" i="17" s="1"/>
  <c r="S529" i="17" s="1"/>
  <c r="AM528" i="17" a="1"/>
  <c r="AM528" i="17" s="1"/>
  <c r="S528" i="17" s="1"/>
  <c r="AM527" i="17" a="1"/>
  <c r="AM527" i="17" s="1"/>
  <c r="S527" i="17" s="1"/>
  <c r="AM526" i="17" a="1"/>
  <c r="AM526" i="17" s="1"/>
  <c r="S526" i="17" s="1"/>
  <c r="AM525" i="17" a="1"/>
  <c r="AM525" i="17" s="1"/>
  <c r="S525" i="17" s="1"/>
  <c r="AM524" i="17" a="1"/>
  <c r="AM524" i="17" s="1"/>
  <c r="S524" i="17" s="1"/>
  <c r="AM523" i="17" a="1"/>
  <c r="AM523" i="17" s="1"/>
  <c r="S523" i="17" s="1"/>
  <c r="AM522" i="17" a="1"/>
  <c r="AM522" i="17" s="1"/>
  <c r="S522" i="17" s="1"/>
  <c r="AM521" i="17" a="1"/>
  <c r="AM521" i="17" s="1"/>
  <c r="S521" i="17" s="1"/>
  <c r="AM520" i="17" a="1"/>
  <c r="AM520" i="17" s="1"/>
  <c r="S520" i="17" s="1"/>
  <c r="AM519" i="17" a="1"/>
  <c r="AM519" i="17" s="1"/>
  <c r="S519" i="17" s="1"/>
  <c r="AM518" i="17" a="1"/>
  <c r="AM518" i="17" s="1"/>
  <c r="S518" i="17" s="1"/>
  <c r="AM517" i="17" a="1"/>
  <c r="AM517" i="17" s="1"/>
  <c r="S517" i="17" s="1"/>
  <c r="AM516" i="17" a="1"/>
  <c r="AM516" i="17" s="1"/>
  <c r="S516" i="17" s="1"/>
  <c r="AM515" i="17" a="1"/>
  <c r="AM515" i="17" s="1"/>
  <c r="S515" i="17" s="1"/>
  <c r="AM514" i="17" a="1"/>
  <c r="AM514" i="17" s="1"/>
  <c r="S514" i="17" s="1"/>
  <c r="AM513" i="17" a="1"/>
  <c r="AM513" i="17" s="1"/>
  <c r="S513" i="17" s="1"/>
  <c r="AM512" i="17" a="1"/>
  <c r="AM512" i="17" s="1"/>
  <c r="S512" i="17" s="1"/>
  <c r="AM511" i="17" a="1"/>
  <c r="AM511" i="17" s="1"/>
  <c r="S511" i="17" s="1"/>
  <c r="AM510" i="17" a="1"/>
  <c r="AM510" i="17" s="1"/>
  <c r="S510" i="17" s="1"/>
  <c r="AM509" i="17" a="1"/>
  <c r="AM509" i="17" s="1"/>
  <c r="S509" i="17" s="1"/>
  <c r="AM508" i="17" a="1"/>
  <c r="AM508" i="17" s="1"/>
  <c r="S508" i="17" s="1"/>
  <c r="AM507" i="17" a="1"/>
  <c r="AM507" i="17" s="1"/>
  <c r="S507" i="17" s="1"/>
  <c r="AM506" i="17" a="1"/>
  <c r="AM506" i="17" s="1"/>
  <c r="S506" i="17" s="1"/>
  <c r="AM505" i="17" a="1"/>
  <c r="AM505" i="17" s="1"/>
  <c r="S505" i="17" s="1"/>
  <c r="AM504" i="17" a="1"/>
  <c r="AM504" i="17" s="1"/>
  <c r="S504" i="17" s="1"/>
  <c r="AM503" i="17" a="1"/>
  <c r="AM503" i="17" s="1"/>
  <c r="S503" i="17" s="1"/>
  <c r="AM502" i="17" a="1"/>
  <c r="AM502" i="17" s="1"/>
  <c r="S502" i="17" s="1"/>
  <c r="AM501" i="17" a="1"/>
  <c r="AM501" i="17" s="1"/>
  <c r="S501" i="17" s="1"/>
  <c r="AM500" i="17" a="1"/>
  <c r="AM500" i="17" s="1"/>
  <c r="S500" i="17" s="1"/>
  <c r="AM499" i="17" a="1"/>
  <c r="AM499" i="17" s="1"/>
  <c r="S499" i="17" s="1"/>
  <c r="AM498" i="17" a="1"/>
  <c r="AM498" i="17" s="1"/>
  <c r="S498" i="17" s="1"/>
  <c r="AM497" i="17" a="1"/>
  <c r="AM497" i="17" s="1"/>
  <c r="S497" i="17" s="1"/>
  <c r="AM496" i="17" a="1"/>
  <c r="AM496" i="17" s="1"/>
  <c r="S496" i="17" s="1"/>
  <c r="AM495" i="17" a="1"/>
  <c r="AM495" i="17" s="1"/>
  <c r="S495" i="17" s="1"/>
  <c r="AM494" i="17" a="1"/>
  <c r="AM494" i="17" s="1"/>
  <c r="S494" i="17" s="1"/>
  <c r="AM493" i="17" a="1"/>
  <c r="AM493" i="17" s="1"/>
  <c r="S493" i="17" s="1"/>
  <c r="AM492" i="17" a="1"/>
  <c r="AM492" i="17" s="1"/>
  <c r="S492" i="17" s="1"/>
  <c r="AM491" i="17" a="1"/>
  <c r="AM491" i="17" s="1"/>
  <c r="S491" i="17" s="1"/>
  <c r="AM490" i="17" a="1"/>
  <c r="AM490" i="17" s="1"/>
  <c r="S490" i="17" s="1"/>
  <c r="AM489" i="17" a="1"/>
  <c r="AM489" i="17" s="1"/>
  <c r="S489" i="17" s="1"/>
  <c r="AM488" i="17" a="1"/>
  <c r="AM488" i="17" s="1"/>
  <c r="S488" i="17" s="1"/>
  <c r="AM487" i="17" a="1"/>
  <c r="AM487" i="17" s="1"/>
  <c r="S487" i="17" s="1"/>
  <c r="AM486" i="17" a="1"/>
  <c r="AM486" i="17" s="1"/>
  <c r="S486" i="17" s="1"/>
  <c r="AM485" i="17" a="1"/>
  <c r="AM485" i="17" s="1"/>
  <c r="S485" i="17" s="1"/>
  <c r="AM484" i="17" a="1"/>
  <c r="AM484" i="17" s="1"/>
  <c r="S484" i="17" s="1"/>
  <c r="AM483" i="17" a="1"/>
  <c r="AM483" i="17" s="1"/>
  <c r="S483" i="17" s="1"/>
  <c r="AM482" i="17" a="1"/>
  <c r="AM482" i="17" s="1"/>
  <c r="S482" i="17" s="1"/>
  <c r="AM481" i="17" a="1"/>
  <c r="AM481" i="17" s="1"/>
  <c r="S481" i="17" s="1"/>
  <c r="AM480" i="17" a="1"/>
  <c r="AM480" i="17" s="1"/>
  <c r="S480" i="17" s="1"/>
  <c r="AM479" i="17" a="1"/>
  <c r="AM479" i="17" s="1"/>
  <c r="S479" i="17" s="1"/>
  <c r="AM478" i="17" a="1"/>
  <c r="AM478" i="17" s="1"/>
  <c r="S478" i="17" s="1"/>
  <c r="AM477" i="17" a="1"/>
  <c r="AM477" i="17" s="1"/>
  <c r="S477" i="17" s="1"/>
  <c r="AM476" i="17" a="1"/>
  <c r="AM476" i="17" s="1"/>
  <c r="S476" i="17" s="1"/>
  <c r="AM475" i="17" a="1"/>
  <c r="AM475" i="17" s="1"/>
  <c r="S475" i="17" s="1"/>
  <c r="AM474" i="17" a="1"/>
  <c r="AM474" i="17" s="1"/>
  <c r="S474" i="17" s="1"/>
  <c r="AM473" i="17" a="1"/>
  <c r="AM473" i="17" s="1"/>
  <c r="S473" i="17" s="1"/>
  <c r="AM472" i="17" a="1"/>
  <c r="AM472" i="17" s="1"/>
  <c r="S472" i="17" s="1"/>
  <c r="AM471" i="17" a="1"/>
  <c r="AM471" i="17" s="1"/>
  <c r="S471" i="17" s="1"/>
  <c r="AM470" i="17" a="1"/>
  <c r="AM470" i="17" s="1"/>
  <c r="S470" i="17" s="1"/>
  <c r="AM469" i="17" a="1"/>
  <c r="AM469" i="17" s="1"/>
  <c r="S469" i="17" s="1"/>
  <c r="AM468" i="17" a="1"/>
  <c r="AM468" i="17" s="1"/>
  <c r="S468" i="17" s="1"/>
  <c r="AM467" i="17" a="1"/>
  <c r="AM467" i="17" s="1"/>
  <c r="S467" i="17" s="1"/>
  <c r="AM466" i="17" a="1"/>
  <c r="AM466" i="17" s="1"/>
  <c r="S466" i="17" s="1"/>
  <c r="AM465" i="17" a="1"/>
  <c r="AM465" i="17" s="1"/>
  <c r="S465" i="17" s="1"/>
  <c r="AM464" i="17" a="1"/>
  <c r="AM464" i="17" s="1"/>
  <c r="S464" i="17" s="1"/>
  <c r="AM463" i="17" a="1"/>
  <c r="AM463" i="17" s="1"/>
  <c r="S463" i="17" s="1"/>
  <c r="AM462" i="17" a="1"/>
  <c r="AM462" i="17" s="1"/>
  <c r="S462" i="17" s="1"/>
  <c r="AM461" i="17" a="1"/>
  <c r="AM461" i="17" s="1"/>
  <c r="S461" i="17" s="1"/>
  <c r="AM460" i="17" a="1"/>
  <c r="AM460" i="17" s="1"/>
  <c r="S460" i="17" s="1"/>
  <c r="AM459" i="17" a="1"/>
  <c r="AM459" i="17" s="1"/>
  <c r="S459" i="17" s="1"/>
  <c r="AM458" i="17" a="1"/>
  <c r="AM458" i="17" s="1"/>
  <c r="S458" i="17" s="1"/>
  <c r="AM457" i="17" a="1"/>
  <c r="AM457" i="17" s="1"/>
  <c r="S457" i="17" s="1"/>
  <c r="AM456" i="17" a="1"/>
  <c r="AM456" i="17" s="1"/>
  <c r="S456" i="17" s="1"/>
  <c r="AM455" i="17" a="1"/>
  <c r="AM455" i="17" s="1"/>
  <c r="S455" i="17" s="1"/>
  <c r="AM454" i="17" a="1"/>
  <c r="AM454" i="17" s="1"/>
  <c r="S454" i="17" s="1"/>
  <c r="AM453" i="17" a="1"/>
  <c r="AM453" i="17" s="1"/>
  <c r="S453" i="17" s="1"/>
  <c r="AM452" i="17" a="1"/>
  <c r="AM452" i="17" s="1"/>
  <c r="S452" i="17" s="1"/>
  <c r="AM451" i="17" a="1"/>
  <c r="AM451" i="17" s="1"/>
  <c r="S451" i="17" s="1"/>
  <c r="AM450" i="17" a="1"/>
  <c r="AM450" i="17" s="1"/>
  <c r="S450" i="17" s="1"/>
  <c r="AM449" i="17" a="1"/>
  <c r="AM449" i="17" s="1"/>
  <c r="S449" i="17" s="1"/>
  <c r="AM448" i="17" a="1"/>
  <c r="AM448" i="17" s="1"/>
  <c r="S448" i="17" s="1"/>
  <c r="AM447" i="17" a="1"/>
  <c r="AM447" i="17" s="1"/>
  <c r="S447" i="17" s="1"/>
  <c r="AM446" i="17" a="1"/>
  <c r="AM446" i="17" s="1"/>
  <c r="S446" i="17" s="1"/>
  <c r="AM445" i="17" a="1"/>
  <c r="AM445" i="17" s="1"/>
  <c r="S445" i="17" s="1"/>
  <c r="AM444" i="17" a="1"/>
  <c r="AM444" i="17" s="1"/>
  <c r="S444" i="17" s="1"/>
  <c r="AM443" i="17" a="1"/>
  <c r="AM443" i="17" s="1"/>
  <c r="S443" i="17" s="1"/>
  <c r="AM442" i="17" a="1"/>
  <c r="AM442" i="17" s="1"/>
  <c r="S442" i="17" s="1"/>
  <c r="AM441" i="17" a="1"/>
  <c r="AM441" i="17" s="1"/>
  <c r="S441" i="17" s="1"/>
  <c r="AM440" i="17" a="1"/>
  <c r="AM440" i="17" s="1"/>
  <c r="S440" i="17" s="1"/>
  <c r="AM439" i="17" a="1"/>
  <c r="AM439" i="17" s="1"/>
  <c r="S439" i="17" s="1"/>
  <c r="AM438" i="17" a="1"/>
  <c r="AM438" i="17" s="1"/>
  <c r="S438" i="17" s="1"/>
  <c r="AM437" i="17" a="1"/>
  <c r="AM437" i="17" s="1"/>
  <c r="S437" i="17" s="1"/>
  <c r="AM436" i="17" a="1"/>
  <c r="AM436" i="17" s="1"/>
  <c r="S436" i="17" s="1"/>
  <c r="AM435" i="17" a="1"/>
  <c r="AM435" i="17" s="1"/>
  <c r="S435" i="17" s="1"/>
  <c r="AM434" i="17" a="1"/>
  <c r="AM434" i="17" s="1"/>
  <c r="S434" i="17" s="1"/>
  <c r="AM433" i="17" a="1"/>
  <c r="AM433" i="17" s="1"/>
  <c r="S433" i="17" s="1"/>
  <c r="AM432" i="17" a="1"/>
  <c r="AM432" i="17" s="1"/>
  <c r="S432" i="17" s="1"/>
  <c r="AM431" i="17" a="1"/>
  <c r="AM431" i="17" s="1"/>
  <c r="S431" i="17" s="1"/>
  <c r="AM430" i="17" a="1"/>
  <c r="AM430" i="17" s="1"/>
  <c r="S430" i="17" s="1"/>
  <c r="AM429" i="17" a="1"/>
  <c r="AM429" i="17" s="1"/>
  <c r="S429" i="17" s="1"/>
  <c r="AM428" i="17" a="1"/>
  <c r="AM428" i="17" s="1"/>
  <c r="S428" i="17" s="1"/>
  <c r="AM427" i="17" a="1"/>
  <c r="AM427" i="17" s="1"/>
  <c r="S427" i="17" s="1"/>
  <c r="AM426" i="17" a="1"/>
  <c r="AM426" i="17" s="1"/>
  <c r="S426" i="17" s="1"/>
  <c r="AM425" i="17" a="1"/>
  <c r="AM425" i="17" s="1"/>
  <c r="S425" i="17" s="1"/>
  <c r="AM424" i="17" a="1"/>
  <c r="AM424" i="17" s="1"/>
  <c r="S424" i="17" s="1"/>
  <c r="AM423" i="17" a="1"/>
  <c r="AM423" i="17" s="1"/>
  <c r="S423" i="17" s="1"/>
  <c r="AM422" i="17" a="1"/>
  <c r="AM422" i="17" s="1"/>
  <c r="S422" i="17" s="1"/>
  <c r="AM421" i="17" a="1"/>
  <c r="AM421" i="17" s="1"/>
  <c r="S421" i="17" s="1"/>
  <c r="AM420" i="17" a="1"/>
  <c r="AM420" i="17" s="1"/>
  <c r="S420" i="17" s="1"/>
  <c r="AM419" i="17" a="1"/>
  <c r="AM419" i="17" s="1"/>
  <c r="S419" i="17" s="1"/>
  <c r="AM418" i="17" a="1"/>
  <c r="AM418" i="17" s="1"/>
  <c r="S418" i="17" s="1"/>
  <c r="AM417" i="17" a="1"/>
  <c r="AM417" i="17" s="1"/>
  <c r="S417" i="17" s="1"/>
  <c r="AM416" i="17" a="1"/>
  <c r="AM416" i="17" s="1"/>
  <c r="S416" i="17" s="1"/>
  <c r="AM415" i="17" a="1"/>
  <c r="AM415" i="17" s="1"/>
  <c r="S415" i="17" s="1"/>
  <c r="AM414" i="17" a="1"/>
  <c r="AM414" i="17" s="1"/>
  <c r="S414" i="17" s="1"/>
  <c r="AM413" i="17" a="1"/>
  <c r="AM413" i="17" s="1"/>
  <c r="S413" i="17" s="1"/>
  <c r="AM412" i="17" a="1"/>
  <c r="AM412" i="17" s="1"/>
  <c r="S412" i="17" s="1"/>
  <c r="AM411" i="17" a="1"/>
  <c r="AM411" i="17" s="1"/>
  <c r="S411" i="17" s="1"/>
  <c r="AM410" i="17" a="1"/>
  <c r="AM410" i="17" s="1"/>
  <c r="S410" i="17" s="1"/>
  <c r="AM409" i="17" a="1"/>
  <c r="AM409" i="17" s="1"/>
  <c r="S409" i="17" s="1"/>
  <c r="AM408" i="17" a="1"/>
  <c r="AM408" i="17" s="1"/>
  <c r="S408" i="17" s="1"/>
  <c r="AM407" i="17" a="1"/>
  <c r="AM407" i="17" s="1"/>
  <c r="S407" i="17" s="1"/>
  <c r="AM406" i="17" a="1"/>
  <c r="AM406" i="17" s="1"/>
  <c r="S406" i="17" s="1"/>
  <c r="AM405" i="17" a="1"/>
  <c r="AM405" i="17" s="1"/>
  <c r="S405" i="17" s="1"/>
  <c r="AM404" i="17" a="1"/>
  <c r="AM404" i="17" s="1"/>
  <c r="S404" i="17" s="1"/>
  <c r="AM403" i="17" a="1"/>
  <c r="AM403" i="17" s="1"/>
  <c r="S403" i="17" s="1"/>
  <c r="AM402" i="17" a="1"/>
  <c r="AM402" i="17" s="1"/>
  <c r="S402" i="17" s="1"/>
  <c r="AM401" i="17" a="1"/>
  <c r="AM401" i="17" s="1"/>
  <c r="S401" i="17" s="1"/>
  <c r="AM400" i="17" a="1"/>
  <c r="AM400" i="17" s="1"/>
  <c r="S400" i="17" s="1"/>
  <c r="AM399" i="17" a="1"/>
  <c r="AM399" i="17" s="1"/>
  <c r="S399" i="17" s="1"/>
  <c r="AM398" i="17" a="1"/>
  <c r="AM398" i="17" s="1"/>
  <c r="S398" i="17" s="1"/>
  <c r="AM397" i="17" a="1"/>
  <c r="AM397" i="17" s="1"/>
  <c r="S397" i="17" s="1"/>
  <c r="AM396" i="17" a="1"/>
  <c r="AM396" i="17" s="1"/>
  <c r="S396" i="17" s="1"/>
  <c r="AM395" i="17" a="1"/>
  <c r="AM395" i="17" s="1"/>
  <c r="S395" i="17" s="1"/>
  <c r="AM394" i="17" a="1"/>
  <c r="AM394" i="17" s="1"/>
  <c r="S394" i="17" s="1"/>
  <c r="AM393" i="17" a="1"/>
  <c r="AM393" i="17" s="1"/>
  <c r="S393" i="17" s="1"/>
  <c r="AM392" i="17" a="1"/>
  <c r="AM392" i="17" s="1"/>
  <c r="S392" i="17" s="1"/>
  <c r="AM391" i="17" a="1"/>
  <c r="AM391" i="17" s="1"/>
  <c r="S391" i="17" s="1"/>
  <c r="AM390" i="17" a="1"/>
  <c r="AM390" i="17" s="1"/>
  <c r="S390" i="17" s="1"/>
  <c r="AM389" i="17" a="1"/>
  <c r="AM389" i="17" s="1"/>
  <c r="S389" i="17" s="1"/>
  <c r="AM388" i="17" a="1"/>
  <c r="AM388" i="17" s="1"/>
  <c r="S388" i="17" s="1"/>
  <c r="AM387" i="17" a="1"/>
  <c r="AM387" i="17" s="1"/>
  <c r="S387" i="17" s="1"/>
  <c r="AM386" i="17" a="1"/>
  <c r="AM386" i="17" s="1"/>
  <c r="S386" i="17" s="1"/>
  <c r="AM385" i="17" a="1"/>
  <c r="AM385" i="17" s="1"/>
  <c r="S385" i="17" s="1"/>
  <c r="AM384" i="17" a="1"/>
  <c r="AM384" i="17" s="1"/>
  <c r="S384" i="17" s="1"/>
  <c r="AM383" i="17" a="1"/>
  <c r="AM383" i="17" s="1"/>
  <c r="S383" i="17" s="1"/>
  <c r="AM382" i="17" a="1"/>
  <c r="AM382" i="17" s="1"/>
  <c r="S382" i="17" s="1"/>
  <c r="AM381" i="17" a="1"/>
  <c r="AM381" i="17" s="1"/>
  <c r="S381" i="17" s="1"/>
  <c r="AM380" i="17" a="1"/>
  <c r="AM380" i="17" s="1"/>
  <c r="S380" i="17" s="1"/>
  <c r="AM379" i="17" a="1"/>
  <c r="AM379" i="17" s="1"/>
  <c r="S379" i="17" s="1"/>
  <c r="AM378" i="17" a="1"/>
  <c r="AM378" i="17" s="1"/>
  <c r="S378" i="17" s="1"/>
  <c r="AM377" i="17" a="1"/>
  <c r="AM377" i="17" s="1"/>
  <c r="S377" i="17" s="1"/>
  <c r="AM376" i="17" a="1"/>
  <c r="AM376" i="17" s="1"/>
  <c r="S376" i="17" s="1"/>
  <c r="AM375" i="17" a="1"/>
  <c r="AM375" i="17" s="1"/>
  <c r="S375" i="17" s="1"/>
  <c r="AM374" i="17" a="1"/>
  <c r="AM374" i="17" s="1"/>
  <c r="S374" i="17" s="1"/>
  <c r="AM373" i="17" a="1"/>
  <c r="AM373" i="17" s="1"/>
  <c r="S373" i="17" s="1"/>
  <c r="AM372" i="17" a="1"/>
  <c r="AM372" i="17" s="1"/>
  <c r="S372" i="17" s="1"/>
  <c r="AM371" i="17" a="1"/>
  <c r="AM371" i="17" s="1"/>
  <c r="S371" i="17" s="1"/>
  <c r="AM370" i="17" a="1"/>
  <c r="AM370" i="17" s="1"/>
  <c r="S370" i="17" s="1"/>
  <c r="AM369" i="17" a="1"/>
  <c r="AM369" i="17" s="1"/>
  <c r="S369" i="17" s="1"/>
  <c r="AM368" i="17" a="1"/>
  <c r="AM368" i="17" s="1"/>
  <c r="S368" i="17" s="1"/>
  <c r="AM367" i="17" a="1"/>
  <c r="AM367" i="17" s="1"/>
  <c r="S367" i="17" s="1"/>
  <c r="AM366" i="17" a="1"/>
  <c r="AM366" i="17" s="1"/>
  <c r="S366" i="17" s="1"/>
  <c r="AM365" i="17" a="1"/>
  <c r="AM365" i="17" s="1"/>
  <c r="S365" i="17" s="1"/>
  <c r="AM364" i="17" a="1"/>
  <c r="AM364" i="17" s="1"/>
  <c r="S364" i="17" s="1"/>
  <c r="AM363" i="17" a="1"/>
  <c r="AM363" i="17" s="1"/>
  <c r="S363" i="17" s="1"/>
  <c r="AM362" i="17" a="1"/>
  <c r="AM362" i="17" s="1"/>
  <c r="S362" i="17" s="1"/>
  <c r="AM361" i="17" a="1"/>
  <c r="AM361" i="17" s="1"/>
  <c r="S361" i="17" s="1"/>
  <c r="AM360" i="17" a="1"/>
  <c r="AM360" i="17" s="1"/>
  <c r="S360" i="17" s="1"/>
  <c r="AM359" i="17" a="1"/>
  <c r="AM359" i="17" s="1"/>
  <c r="S359" i="17" s="1"/>
  <c r="AM358" i="17" a="1"/>
  <c r="AM358" i="17" s="1"/>
  <c r="S358" i="17" s="1"/>
  <c r="AM357" i="17" a="1"/>
  <c r="AM357" i="17" s="1"/>
  <c r="S357" i="17" s="1"/>
  <c r="AM356" i="17" a="1"/>
  <c r="AM356" i="17" s="1"/>
  <c r="S356" i="17" s="1"/>
  <c r="AM355" i="17" a="1"/>
  <c r="AM355" i="17" s="1"/>
  <c r="S355" i="17" s="1"/>
  <c r="AM354" i="17" a="1"/>
  <c r="AM354" i="17" s="1"/>
  <c r="S354" i="17" s="1"/>
  <c r="AM353" i="17" a="1"/>
  <c r="AM353" i="17" s="1"/>
  <c r="S353" i="17" s="1"/>
  <c r="AM352" i="17" a="1"/>
  <c r="AM352" i="17" s="1"/>
  <c r="S352" i="17" s="1"/>
  <c r="AM351" i="17" a="1"/>
  <c r="AM351" i="17" s="1"/>
  <c r="S351" i="17" s="1"/>
  <c r="AM350" i="17" a="1"/>
  <c r="AM350" i="17" s="1"/>
  <c r="S350" i="17" s="1"/>
  <c r="AM349" i="17" a="1"/>
  <c r="AM349" i="17" s="1"/>
  <c r="S349" i="17" s="1"/>
  <c r="AM348" i="17" a="1"/>
  <c r="AM348" i="17" s="1"/>
  <c r="S348" i="17" s="1"/>
  <c r="AM347" i="17" a="1"/>
  <c r="AM347" i="17" s="1"/>
  <c r="S347" i="17" s="1"/>
  <c r="AM346" i="17" a="1"/>
  <c r="AM346" i="17" s="1"/>
  <c r="S346" i="17" s="1"/>
  <c r="AM345" i="17" a="1"/>
  <c r="AM345" i="17" s="1"/>
  <c r="S345" i="17" s="1"/>
  <c r="AM344" i="17" a="1"/>
  <c r="AM344" i="17" s="1"/>
  <c r="S344" i="17" s="1"/>
  <c r="AM343" i="17" a="1"/>
  <c r="AM343" i="17" s="1"/>
  <c r="S343" i="17" s="1"/>
  <c r="AM342" i="17" a="1"/>
  <c r="AM342" i="17" s="1"/>
  <c r="S342" i="17" s="1"/>
  <c r="AM341" i="17" a="1"/>
  <c r="AM341" i="17" s="1"/>
  <c r="S341" i="17" s="1"/>
  <c r="AM340" i="17" a="1"/>
  <c r="AM340" i="17" s="1"/>
  <c r="S340" i="17" s="1"/>
  <c r="AM339" i="17" a="1"/>
  <c r="AM339" i="17" s="1"/>
  <c r="S339" i="17" s="1"/>
  <c r="AM338" i="17" a="1"/>
  <c r="AM338" i="17" s="1"/>
  <c r="S338" i="17" s="1"/>
  <c r="AM337" i="17" a="1"/>
  <c r="AM337" i="17" s="1"/>
  <c r="S337" i="17" s="1"/>
  <c r="AM336" i="17" a="1"/>
  <c r="AM336" i="17" s="1"/>
  <c r="S336" i="17" s="1"/>
  <c r="AM335" i="17" a="1"/>
  <c r="AM335" i="17" s="1"/>
  <c r="S335" i="17" s="1"/>
  <c r="AM334" i="17" a="1"/>
  <c r="AM334" i="17" s="1"/>
  <c r="S334" i="17" s="1"/>
  <c r="AM333" i="17" a="1"/>
  <c r="AM333" i="17" s="1"/>
  <c r="S333" i="17" s="1"/>
  <c r="AM332" i="17" a="1"/>
  <c r="AM332" i="17" s="1"/>
  <c r="S332" i="17" s="1"/>
  <c r="AM331" i="17" a="1"/>
  <c r="AM331" i="17" s="1"/>
  <c r="S331" i="17" s="1"/>
  <c r="AM330" i="17" a="1"/>
  <c r="AM330" i="17" s="1"/>
  <c r="S330" i="17" s="1"/>
  <c r="AM329" i="17" a="1"/>
  <c r="AM329" i="17" s="1"/>
  <c r="S329" i="17" s="1"/>
  <c r="AM328" i="17" a="1"/>
  <c r="AM328" i="17" s="1"/>
  <c r="S328" i="17" s="1"/>
  <c r="AM327" i="17" a="1"/>
  <c r="AM327" i="17" s="1"/>
  <c r="S327" i="17" s="1"/>
  <c r="AM326" i="17" a="1"/>
  <c r="AM326" i="17" s="1"/>
  <c r="S326" i="17" s="1"/>
  <c r="AM325" i="17" a="1"/>
  <c r="AM325" i="17" s="1"/>
  <c r="S325" i="17" s="1"/>
  <c r="AM324" i="17" a="1"/>
  <c r="AM324" i="17" s="1"/>
  <c r="S324" i="17" s="1"/>
  <c r="AM323" i="17" a="1"/>
  <c r="AM323" i="17" s="1"/>
  <c r="S323" i="17" s="1"/>
  <c r="AM322" i="17" a="1"/>
  <c r="AM322" i="17" s="1"/>
  <c r="S322" i="17" s="1"/>
  <c r="AM321" i="17" a="1"/>
  <c r="AM321" i="17" s="1"/>
  <c r="S321" i="17" s="1"/>
  <c r="AM320" i="17" a="1"/>
  <c r="AM320" i="17" s="1"/>
  <c r="S320" i="17" s="1"/>
  <c r="AM319" i="17" a="1"/>
  <c r="AM319" i="17" s="1"/>
  <c r="S319" i="17" s="1"/>
  <c r="AM318" i="17" a="1"/>
  <c r="AM318" i="17" s="1"/>
  <c r="S318" i="17" s="1"/>
  <c r="AM317" i="17" a="1"/>
  <c r="AM317" i="17" s="1"/>
  <c r="S317" i="17" s="1"/>
  <c r="AM316" i="17" a="1"/>
  <c r="AM316" i="17" s="1"/>
  <c r="S316" i="17" s="1"/>
  <c r="AM315" i="17" a="1"/>
  <c r="AM315" i="17" s="1"/>
  <c r="S315" i="17" s="1"/>
  <c r="AM314" i="17" a="1"/>
  <c r="AM314" i="17" s="1"/>
  <c r="S314" i="17" s="1"/>
  <c r="AM313" i="17" a="1"/>
  <c r="AM313" i="17" s="1"/>
  <c r="S313" i="17" s="1"/>
  <c r="AM312" i="17" a="1"/>
  <c r="AM312" i="17" s="1"/>
  <c r="S312" i="17" s="1"/>
  <c r="AM311" i="17" a="1"/>
  <c r="AM311" i="17" s="1"/>
  <c r="S311" i="17" s="1"/>
  <c r="AM310" i="17" a="1"/>
  <c r="AM310" i="17" s="1"/>
  <c r="S310" i="17" s="1"/>
  <c r="AM309" i="17" a="1"/>
  <c r="AM309" i="17" s="1"/>
  <c r="S309" i="17" s="1"/>
  <c r="AM308" i="17" a="1"/>
  <c r="AM308" i="17" s="1"/>
  <c r="S308" i="17" s="1"/>
  <c r="AM307" i="17" a="1"/>
  <c r="AM307" i="17" s="1"/>
  <c r="S307" i="17" s="1"/>
  <c r="AM306" i="17" a="1"/>
  <c r="AM306" i="17" s="1"/>
  <c r="S306" i="17" s="1"/>
  <c r="AM305" i="17" a="1"/>
  <c r="AM305" i="17" s="1"/>
  <c r="S305" i="17" s="1"/>
  <c r="AM304" i="17" a="1"/>
  <c r="AM304" i="17" s="1"/>
  <c r="S304" i="17" s="1"/>
  <c r="AM303" i="17" a="1"/>
  <c r="AM303" i="17" s="1"/>
  <c r="S303" i="17" s="1"/>
  <c r="AM302" i="17" a="1"/>
  <c r="AM302" i="17" s="1"/>
  <c r="S302" i="17" s="1"/>
  <c r="AM301" i="17" a="1"/>
  <c r="AM301" i="17" s="1"/>
  <c r="S301" i="17" s="1"/>
  <c r="AM300" i="17" a="1"/>
  <c r="AM300" i="17" s="1"/>
  <c r="S300" i="17" s="1"/>
  <c r="AM299" i="17" a="1"/>
  <c r="AM299" i="17" s="1"/>
  <c r="S299" i="17" s="1"/>
  <c r="AM298" i="17" a="1"/>
  <c r="AM298" i="17" s="1"/>
  <c r="S298" i="17" s="1"/>
  <c r="AM297" i="17" a="1"/>
  <c r="AM297" i="17" s="1"/>
  <c r="S297" i="17" s="1"/>
  <c r="AM296" i="17" a="1"/>
  <c r="AM296" i="17" s="1"/>
  <c r="S296" i="17" s="1"/>
  <c r="AM295" i="17" a="1"/>
  <c r="AM295" i="17" s="1"/>
  <c r="S295" i="17" s="1"/>
  <c r="AM294" i="17" a="1"/>
  <c r="AM294" i="17" s="1"/>
  <c r="S294" i="17" s="1"/>
  <c r="AM293" i="17" a="1"/>
  <c r="AM293" i="17" s="1"/>
  <c r="S293" i="17" s="1"/>
  <c r="AM292" i="17" a="1"/>
  <c r="AM292" i="17" s="1"/>
  <c r="S292" i="17" s="1"/>
  <c r="AM291" i="17" a="1"/>
  <c r="AM291" i="17" s="1"/>
  <c r="S291" i="17" s="1"/>
  <c r="AM290" i="17" a="1"/>
  <c r="AM290" i="17" s="1"/>
  <c r="S290" i="17" s="1"/>
  <c r="AM289" i="17" a="1"/>
  <c r="AM289" i="17" s="1"/>
  <c r="S289" i="17" s="1"/>
  <c r="AM288" i="17" a="1"/>
  <c r="AM288" i="17" s="1"/>
  <c r="S288" i="17" s="1"/>
  <c r="AM287" i="17" a="1"/>
  <c r="AM287" i="17" s="1"/>
  <c r="S287" i="17" s="1"/>
  <c r="AM286" i="17" a="1"/>
  <c r="AM286" i="17" s="1"/>
  <c r="S286" i="17" s="1"/>
  <c r="AM285" i="17" a="1"/>
  <c r="AM285" i="17" s="1"/>
  <c r="S285" i="17" s="1"/>
  <c r="AM284" i="17" a="1"/>
  <c r="AM284" i="17" s="1"/>
  <c r="S284" i="17" s="1"/>
  <c r="AM283" i="17" a="1"/>
  <c r="AM283" i="17" s="1"/>
  <c r="S283" i="17" s="1"/>
  <c r="AM282" i="17" a="1"/>
  <c r="AM282" i="17" s="1"/>
  <c r="S282" i="17" s="1"/>
  <c r="AM281" i="17" a="1"/>
  <c r="AM281" i="17" s="1"/>
  <c r="S281" i="17" s="1"/>
  <c r="AM280" i="17" a="1"/>
  <c r="AM280" i="17" s="1"/>
  <c r="S280" i="17" s="1"/>
  <c r="AM279" i="17" a="1"/>
  <c r="AM279" i="17" s="1"/>
  <c r="S279" i="17" s="1"/>
  <c r="AM278" i="17" a="1"/>
  <c r="AM278" i="17" s="1"/>
  <c r="S278" i="17" s="1"/>
  <c r="AM277" i="17" a="1"/>
  <c r="AM277" i="17" s="1"/>
  <c r="S277" i="17" s="1"/>
  <c r="AM276" i="17" a="1"/>
  <c r="AM276" i="17" s="1"/>
  <c r="S276" i="17" s="1"/>
  <c r="AM275" i="17" a="1"/>
  <c r="AM275" i="17" s="1"/>
  <c r="S275" i="17" s="1"/>
  <c r="AM274" i="17" a="1"/>
  <c r="AM274" i="17" s="1"/>
  <c r="S274" i="17" s="1"/>
  <c r="AM273" i="17" a="1"/>
  <c r="AM273" i="17" s="1"/>
  <c r="S273" i="17" s="1"/>
  <c r="AM272" i="17" a="1"/>
  <c r="AM272" i="17" s="1"/>
  <c r="S272" i="17" s="1"/>
  <c r="AM271" i="17" a="1"/>
  <c r="AM271" i="17" s="1"/>
  <c r="S271" i="17" s="1"/>
  <c r="AM270" i="17" a="1"/>
  <c r="AM270" i="17" s="1"/>
  <c r="S270" i="17" s="1"/>
  <c r="AM269" i="17" a="1"/>
  <c r="AM269" i="17" s="1"/>
  <c r="S269" i="17" s="1"/>
  <c r="AM268" i="17" a="1"/>
  <c r="AM268" i="17" s="1"/>
  <c r="S268" i="17" s="1"/>
  <c r="AM267" i="17" a="1"/>
  <c r="AM267" i="17" s="1"/>
  <c r="S267" i="17" s="1"/>
  <c r="AM266" i="17" a="1"/>
  <c r="AM266" i="17" s="1"/>
  <c r="S266" i="17" s="1"/>
  <c r="AM265" i="17" a="1"/>
  <c r="AM265" i="17" s="1"/>
  <c r="S265" i="17" s="1"/>
  <c r="AM264" i="17" a="1"/>
  <c r="AM264" i="17" s="1"/>
  <c r="S264" i="17" s="1"/>
  <c r="AM263" i="17" a="1"/>
  <c r="AM263" i="17" s="1"/>
  <c r="S263" i="17" s="1"/>
  <c r="AM262" i="17" a="1"/>
  <c r="AM262" i="17" s="1"/>
  <c r="S262" i="17" s="1"/>
  <c r="AM261" i="17" a="1"/>
  <c r="AM261" i="17" s="1"/>
  <c r="S261" i="17" s="1"/>
  <c r="AM260" i="17" a="1"/>
  <c r="AM260" i="17" s="1"/>
  <c r="S260" i="17" s="1"/>
  <c r="AM259" i="17" a="1"/>
  <c r="AM259" i="17" s="1"/>
  <c r="S259" i="17" s="1"/>
  <c r="AM258" i="17" a="1"/>
  <c r="AM258" i="17" s="1"/>
  <c r="S258" i="17" s="1"/>
  <c r="AM257" i="17" a="1"/>
  <c r="AM257" i="17" s="1"/>
  <c r="S257" i="17" s="1"/>
  <c r="AM256" i="17" a="1"/>
  <c r="AM256" i="17" s="1"/>
  <c r="S256" i="17" s="1"/>
  <c r="AM255" i="17" a="1"/>
  <c r="AM255" i="17" s="1"/>
  <c r="S255" i="17" s="1"/>
  <c r="AM254" i="17" a="1"/>
  <c r="AM254" i="17" s="1"/>
  <c r="S254" i="17" s="1"/>
  <c r="AM253" i="17" a="1"/>
  <c r="AM253" i="17" s="1"/>
  <c r="S253" i="17" s="1"/>
  <c r="AM252" i="17" a="1"/>
  <c r="AM252" i="17" s="1"/>
  <c r="S252" i="17" s="1"/>
  <c r="AM251" i="17" a="1"/>
  <c r="AM251" i="17" s="1"/>
  <c r="S251" i="17" s="1"/>
  <c r="AM250" i="17" a="1"/>
  <c r="AM250" i="17" s="1"/>
  <c r="S250" i="17" s="1"/>
  <c r="AM249" i="17" a="1"/>
  <c r="AM249" i="17" s="1"/>
  <c r="S249" i="17" s="1"/>
  <c r="AM248" i="17" a="1"/>
  <c r="AM248" i="17" s="1"/>
  <c r="S248" i="17" s="1"/>
  <c r="AM247" i="17" a="1"/>
  <c r="AM247" i="17" s="1"/>
  <c r="S247" i="17" s="1"/>
  <c r="AM246" i="17" a="1"/>
  <c r="AM246" i="17" s="1"/>
  <c r="S246" i="17" s="1"/>
  <c r="AM245" i="17" a="1"/>
  <c r="AM245" i="17" s="1"/>
  <c r="S245" i="17" s="1"/>
  <c r="AM244" i="17" a="1"/>
  <c r="AM244" i="17" s="1"/>
  <c r="S244" i="17" s="1"/>
  <c r="AM243" i="17" a="1"/>
  <c r="AM243" i="17" s="1"/>
  <c r="S243" i="17" s="1"/>
  <c r="AM242" i="17" a="1"/>
  <c r="AM242" i="17" s="1"/>
  <c r="S242" i="17" s="1"/>
  <c r="AM241" i="17" a="1"/>
  <c r="AM241" i="17" s="1"/>
  <c r="S241" i="17" s="1"/>
  <c r="AM240" i="17" a="1"/>
  <c r="AM240" i="17" s="1"/>
  <c r="S240" i="17" s="1"/>
  <c r="AM239" i="17" a="1"/>
  <c r="AM239" i="17" s="1"/>
  <c r="S239" i="17" s="1"/>
  <c r="AM238" i="17" a="1"/>
  <c r="AM238" i="17" s="1"/>
  <c r="S238" i="17" s="1"/>
  <c r="AM237" i="17" a="1"/>
  <c r="AM237" i="17" s="1"/>
  <c r="S237" i="17" s="1"/>
  <c r="AM236" i="17" a="1"/>
  <c r="AM236" i="17" s="1"/>
  <c r="S236" i="17" s="1"/>
  <c r="AM235" i="17" a="1"/>
  <c r="AM235" i="17" s="1"/>
  <c r="S235" i="17" s="1"/>
  <c r="AM234" i="17" a="1"/>
  <c r="AM234" i="17" s="1"/>
  <c r="S234" i="17" s="1"/>
  <c r="AM233" i="17" a="1"/>
  <c r="AM233" i="17" s="1"/>
  <c r="S233" i="17" s="1"/>
  <c r="AM232" i="17" a="1"/>
  <c r="AM232" i="17" s="1"/>
  <c r="S232" i="17" s="1"/>
  <c r="AM231" i="17" a="1"/>
  <c r="AM231" i="17" s="1"/>
  <c r="S231" i="17" s="1"/>
  <c r="AM230" i="17" a="1"/>
  <c r="AM230" i="17" s="1"/>
  <c r="S230" i="17" s="1"/>
  <c r="AM229" i="17" a="1"/>
  <c r="AM229" i="17" s="1"/>
  <c r="S229" i="17" s="1"/>
  <c r="AM228" i="17" a="1"/>
  <c r="AM228" i="17" s="1"/>
  <c r="S228" i="17" s="1"/>
  <c r="AM227" i="17" a="1"/>
  <c r="AM227" i="17" s="1"/>
  <c r="S227" i="17" s="1"/>
  <c r="AM226" i="17" a="1"/>
  <c r="AM226" i="17" s="1"/>
  <c r="S226" i="17" s="1"/>
  <c r="AM225" i="17" a="1"/>
  <c r="AM225" i="17" s="1"/>
  <c r="S225" i="17" s="1"/>
  <c r="AM224" i="17" a="1"/>
  <c r="AM224" i="17" s="1"/>
  <c r="S224" i="17" s="1"/>
  <c r="AM223" i="17" a="1"/>
  <c r="AM223" i="17" s="1"/>
  <c r="S223" i="17" s="1"/>
  <c r="AM222" i="17" a="1"/>
  <c r="AM222" i="17" s="1"/>
  <c r="S222" i="17" s="1"/>
  <c r="AM221" i="17" a="1"/>
  <c r="AM221" i="17" s="1"/>
  <c r="S221" i="17" s="1"/>
  <c r="AM220" i="17" a="1"/>
  <c r="AM220" i="17" s="1"/>
  <c r="S220" i="17" s="1"/>
  <c r="AM219" i="17" a="1"/>
  <c r="AM219" i="17" s="1"/>
  <c r="S219" i="17" s="1"/>
  <c r="AM218" i="17" a="1"/>
  <c r="AM218" i="17" s="1"/>
  <c r="S218" i="17" s="1"/>
  <c r="AM217" i="17" a="1"/>
  <c r="AM217" i="17" s="1"/>
  <c r="S217" i="17" s="1"/>
  <c r="AM216" i="17" a="1"/>
  <c r="AM216" i="17" s="1"/>
  <c r="S216" i="17" s="1"/>
  <c r="AM215" i="17" a="1"/>
  <c r="AM215" i="17" s="1"/>
  <c r="S215" i="17" s="1"/>
  <c r="AM214" i="17" a="1"/>
  <c r="AM214" i="17" s="1"/>
  <c r="S214" i="17" s="1"/>
  <c r="AM213" i="17" a="1"/>
  <c r="AM213" i="17" s="1"/>
  <c r="S213" i="17" s="1"/>
  <c r="AM212" i="17" a="1"/>
  <c r="AM212" i="17" s="1"/>
  <c r="S212" i="17" s="1"/>
  <c r="AM211" i="17" a="1"/>
  <c r="AM211" i="17" s="1"/>
  <c r="S211" i="17" s="1"/>
  <c r="AM210" i="17" a="1"/>
  <c r="AM210" i="17" s="1"/>
  <c r="S210" i="17" s="1"/>
  <c r="AM209" i="17" a="1"/>
  <c r="AM209" i="17" s="1"/>
  <c r="S209" i="17" s="1"/>
  <c r="AM208" i="17" a="1"/>
  <c r="AM208" i="17" s="1"/>
  <c r="S208" i="17" s="1"/>
  <c r="AM207" i="17" a="1"/>
  <c r="AM207" i="17" s="1"/>
  <c r="S207" i="17" s="1"/>
  <c r="AM206" i="17" a="1"/>
  <c r="AM206" i="17" s="1"/>
  <c r="S206" i="17" s="1"/>
  <c r="AM205" i="17" a="1"/>
  <c r="AM205" i="17" s="1"/>
  <c r="S205" i="17" s="1"/>
  <c r="AM204" i="17" a="1"/>
  <c r="AM204" i="17" s="1"/>
  <c r="S204" i="17" s="1"/>
  <c r="AM203" i="17" a="1"/>
  <c r="AM203" i="17" s="1"/>
  <c r="S203" i="17" s="1"/>
  <c r="AM202" i="17" a="1"/>
  <c r="AM202" i="17" s="1"/>
  <c r="S202" i="17" s="1"/>
  <c r="AM201" i="17" a="1"/>
  <c r="AM201" i="17" s="1"/>
  <c r="S201" i="17" s="1"/>
  <c r="AM200" i="17" a="1"/>
  <c r="AM200" i="17" s="1"/>
  <c r="S200" i="17" s="1"/>
  <c r="AM199" i="17" a="1"/>
  <c r="AM199" i="17" s="1"/>
  <c r="S199" i="17" s="1"/>
  <c r="AM198" i="17" a="1"/>
  <c r="AM198" i="17" s="1"/>
  <c r="S198" i="17" s="1"/>
  <c r="AM197" i="17" a="1"/>
  <c r="AM197" i="17" s="1"/>
  <c r="S197" i="17" s="1"/>
  <c r="AM196" i="17" a="1"/>
  <c r="AM196" i="17" s="1"/>
  <c r="S196" i="17" s="1"/>
  <c r="AM195" i="17" a="1"/>
  <c r="AM195" i="17" s="1"/>
  <c r="S195" i="17" s="1"/>
  <c r="AM194" i="17" a="1"/>
  <c r="AM194" i="17" s="1"/>
  <c r="S194" i="17" s="1"/>
  <c r="AM193" i="17" a="1"/>
  <c r="AM193" i="17" s="1"/>
  <c r="S193" i="17" s="1"/>
  <c r="AM192" i="17" a="1"/>
  <c r="AM192" i="17" s="1"/>
  <c r="S192" i="17" s="1"/>
  <c r="AM191" i="17" a="1"/>
  <c r="AM191" i="17" s="1"/>
  <c r="S191" i="17" s="1"/>
  <c r="AM190" i="17" a="1"/>
  <c r="AM190" i="17" s="1"/>
  <c r="S190" i="17" s="1"/>
  <c r="AM189" i="17" a="1"/>
  <c r="AM189" i="17" s="1"/>
  <c r="S189" i="17" s="1"/>
  <c r="AM188" i="17" a="1"/>
  <c r="AM188" i="17" s="1"/>
  <c r="S188" i="17" s="1"/>
  <c r="AM187" i="17" a="1"/>
  <c r="AM187" i="17" s="1"/>
  <c r="S187" i="17" s="1"/>
  <c r="AM186" i="17" a="1"/>
  <c r="AM186" i="17" s="1"/>
  <c r="S186" i="17" s="1"/>
  <c r="AM185" i="17" a="1"/>
  <c r="AM185" i="17" s="1"/>
  <c r="S185" i="17" s="1"/>
  <c r="AM184" i="17" a="1"/>
  <c r="AM184" i="17" s="1"/>
  <c r="S184" i="17" s="1"/>
  <c r="AM183" i="17" a="1"/>
  <c r="AM183" i="17" s="1"/>
  <c r="S183" i="17" s="1"/>
  <c r="AM182" i="17" a="1"/>
  <c r="AM182" i="17" s="1"/>
  <c r="S182" i="17" s="1"/>
  <c r="AM181" i="17" a="1"/>
  <c r="AM181" i="17" s="1"/>
  <c r="S181" i="17" s="1"/>
  <c r="AM180" i="17" a="1"/>
  <c r="AM180" i="17" s="1"/>
  <c r="S180" i="17" s="1"/>
  <c r="AM179" i="17" a="1"/>
  <c r="AM179" i="17" s="1"/>
  <c r="S179" i="17" s="1"/>
  <c r="AM178" i="17" a="1"/>
  <c r="AM178" i="17" s="1"/>
  <c r="S178" i="17" s="1"/>
  <c r="AM177" i="17" a="1"/>
  <c r="AM177" i="17" s="1"/>
  <c r="S177" i="17" s="1"/>
  <c r="AM176" i="17" a="1"/>
  <c r="AM176" i="17" s="1"/>
  <c r="S176" i="17" s="1"/>
  <c r="AM175" i="17" a="1"/>
  <c r="AM175" i="17" s="1"/>
  <c r="S175" i="17" s="1"/>
  <c r="AM174" i="17" a="1"/>
  <c r="AM174" i="17" s="1"/>
  <c r="S174" i="17" s="1"/>
  <c r="AM173" i="17" a="1"/>
  <c r="AM173" i="17" s="1"/>
  <c r="S173" i="17" s="1"/>
  <c r="AM172" i="17" a="1"/>
  <c r="AM172" i="17" s="1"/>
  <c r="S172" i="17" s="1"/>
  <c r="AM171" i="17" a="1"/>
  <c r="AM171" i="17" s="1"/>
  <c r="S171" i="17" s="1"/>
  <c r="AM170" i="17" a="1"/>
  <c r="AM170" i="17" s="1"/>
  <c r="S170" i="17" s="1"/>
  <c r="AM169" i="17" a="1"/>
  <c r="AM169" i="17" s="1"/>
  <c r="S169" i="17" s="1"/>
  <c r="AM168" i="17" a="1"/>
  <c r="AM168" i="17" s="1"/>
  <c r="S168" i="17" s="1"/>
  <c r="AM167" i="17" a="1"/>
  <c r="AM167" i="17" s="1"/>
  <c r="S167" i="17" s="1"/>
  <c r="AM166" i="17" a="1"/>
  <c r="AM166" i="17" s="1"/>
  <c r="S166" i="17" s="1"/>
  <c r="AM165" i="17" a="1"/>
  <c r="AM165" i="17" s="1"/>
  <c r="S165" i="17" s="1"/>
  <c r="AM164" i="17" a="1"/>
  <c r="AM164" i="17" s="1"/>
  <c r="S164" i="17" s="1"/>
  <c r="AM163" i="17" a="1"/>
  <c r="AM163" i="17" s="1"/>
  <c r="S163" i="17" s="1"/>
  <c r="AM162" i="17" a="1"/>
  <c r="AM162" i="17" s="1"/>
  <c r="S162" i="17" s="1"/>
  <c r="AM161" i="17" a="1"/>
  <c r="AM161" i="17" s="1"/>
  <c r="S161" i="17" s="1"/>
  <c r="AM160" i="17" a="1"/>
  <c r="AM160" i="17" s="1"/>
  <c r="S160" i="17" s="1"/>
  <c r="AM159" i="17" a="1"/>
  <c r="AM159" i="17" s="1"/>
  <c r="S159" i="17" s="1"/>
  <c r="AM158" i="17" a="1"/>
  <c r="AM158" i="17" s="1"/>
  <c r="S158" i="17" s="1"/>
  <c r="AM157" i="17" a="1"/>
  <c r="AM157" i="17" s="1"/>
  <c r="S157" i="17" s="1"/>
  <c r="AM156" i="17" a="1"/>
  <c r="AM156" i="17" s="1"/>
  <c r="S156" i="17" s="1"/>
  <c r="AM155" i="17" a="1"/>
  <c r="AM155" i="17" s="1"/>
  <c r="S155" i="17" s="1"/>
  <c r="AM154" i="17" a="1"/>
  <c r="AM154" i="17" s="1"/>
  <c r="S154" i="17" s="1"/>
  <c r="AM153" i="17" a="1"/>
  <c r="AM153" i="17" s="1"/>
  <c r="S153" i="17" s="1"/>
  <c r="AM152" i="17" a="1"/>
  <c r="AM152" i="17" s="1"/>
  <c r="S152" i="17" s="1"/>
  <c r="AM151" i="17" a="1"/>
  <c r="AM151" i="17" s="1"/>
  <c r="S151" i="17" s="1"/>
  <c r="AM150" i="17" a="1"/>
  <c r="AM150" i="17" s="1"/>
  <c r="S150" i="17" s="1"/>
  <c r="AM149" i="17" a="1"/>
  <c r="AM149" i="17" s="1"/>
  <c r="S149" i="17" s="1"/>
  <c r="AM148" i="17" a="1"/>
  <c r="AM148" i="17" s="1"/>
  <c r="S148" i="17" s="1"/>
  <c r="AM147" i="17" a="1"/>
  <c r="AM147" i="17" s="1"/>
  <c r="S147" i="17" s="1"/>
  <c r="AM146" i="17" a="1"/>
  <c r="AM146" i="17" s="1"/>
  <c r="S146" i="17" s="1"/>
  <c r="AM145" i="17" a="1"/>
  <c r="AM145" i="17" s="1"/>
  <c r="S145" i="17" s="1"/>
  <c r="AM144" i="17" a="1"/>
  <c r="AM144" i="17" s="1"/>
  <c r="S144" i="17" s="1"/>
  <c r="AM143" i="17" a="1"/>
  <c r="AM143" i="17" s="1"/>
  <c r="S143" i="17" s="1"/>
  <c r="AM142" i="17" a="1"/>
  <c r="AM142" i="17" s="1"/>
  <c r="S142" i="17" s="1"/>
  <c r="AM141" i="17" a="1"/>
  <c r="AM141" i="17" s="1"/>
  <c r="S141" i="17" s="1"/>
  <c r="AM140" i="17" a="1"/>
  <c r="AM140" i="17" s="1"/>
  <c r="S140" i="17" s="1"/>
  <c r="AM139" i="17" a="1"/>
  <c r="AM139" i="17" s="1"/>
  <c r="S139" i="17" s="1"/>
  <c r="AM138" i="17" a="1"/>
  <c r="AM138" i="17" s="1"/>
  <c r="S138" i="17" s="1"/>
  <c r="AM137" i="17" a="1"/>
  <c r="AM137" i="17" s="1"/>
  <c r="S137" i="17" s="1"/>
  <c r="AM136" i="17" a="1"/>
  <c r="AM136" i="17" s="1"/>
  <c r="S136" i="17" s="1"/>
  <c r="AM135" i="17" a="1"/>
  <c r="AM135" i="17" s="1"/>
  <c r="S135" i="17" s="1"/>
  <c r="AM134" i="17" a="1"/>
  <c r="AM134" i="17" s="1"/>
  <c r="S134" i="17" s="1"/>
  <c r="AM133" i="17" a="1"/>
  <c r="AM133" i="17" s="1"/>
  <c r="S133" i="17" s="1"/>
  <c r="AM132" i="17" a="1"/>
  <c r="AM132" i="17" s="1"/>
  <c r="S132" i="17" s="1"/>
  <c r="AM131" i="17" a="1"/>
  <c r="AM131" i="17" s="1"/>
  <c r="S131" i="17" s="1"/>
  <c r="AM130" i="17" a="1"/>
  <c r="AM130" i="17" s="1"/>
  <c r="S130" i="17" s="1"/>
  <c r="AM129" i="17" a="1"/>
  <c r="AM129" i="17" s="1"/>
  <c r="S129" i="17" s="1"/>
  <c r="AM128" i="17" a="1"/>
  <c r="AM128" i="17" s="1"/>
  <c r="S128" i="17" s="1"/>
  <c r="AM127" i="17" a="1"/>
  <c r="AM127" i="17" s="1"/>
  <c r="S127" i="17" s="1"/>
  <c r="AM126" i="17" a="1"/>
  <c r="AM126" i="17" s="1"/>
  <c r="S126" i="17" s="1"/>
  <c r="AM125" i="17" a="1"/>
  <c r="AM125" i="17" s="1"/>
  <c r="S125" i="17" s="1"/>
  <c r="AM124" i="17" a="1"/>
  <c r="AM124" i="17" s="1"/>
  <c r="S124" i="17" s="1"/>
  <c r="AM123" i="17" a="1"/>
  <c r="AM123" i="17" s="1"/>
  <c r="S123" i="17" s="1"/>
  <c r="AM122" i="17" a="1"/>
  <c r="AM122" i="17" s="1"/>
  <c r="S122" i="17" s="1"/>
  <c r="AM121" i="17" a="1"/>
  <c r="AM121" i="17" s="1"/>
  <c r="S121" i="17" s="1"/>
  <c r="AM120" i="17" a="1"/>
  <c r="AM120" i="17" s="1"/>
  <c r="S120" i="17" s="1"/>
  <c r="AM119" i="17" a="1"/>
  <c r="AM119" i="17" s="1"/>
  <c r="S119" i="17" s="1"/>
  <c r="AM118" i="17" a="1"/>
  <c r="AM118" i="17" s="1"/>
  <c r="S118" i="17" s="1"/>
  <c r="AM117" i="17" a="1"/>
  <c r="AM117" i="17" s="1"/>
  <c r="S117" i="17" s="1"/>
  <c r="AM116" i="17" a="1"/>
  <c r="AM116" i="17" s="1"/>
  <c r="S116" i="17" s="1"/>
  <c r="AM115" i="17" a="1"/>
  <c r="AM115" i="17" s="1"/>
  <c r="S115" i="17" s="1"/>
  <c r="AM114" i="17" a="1"/>
  <c r="AM114" i="17" s="1"/>
  <c r="S114" i="17" s="1"/>
  <c r="AM113" i="17" a="1"/>
  <c r="AM113" i="17" s="1"/>
  <c r="S113" i="17" s="1"/>
  <c r="AM112" i="17" a="1"/>
  <c r="AM112" i="17" s="1"/>
  <c r="S112" i="17" s="1"/>
  <c r="AM111" i="17" a="1"/>
  <c r="AM111" i="17" s="1"/>
  <c r="S111" i="17" s="1"/>
  <c r="AM110" i="17" a="1"/>
  <c r="AM110" i="17" s="1"/>
  <c r="S110" i="17" s="1"/>
  <c r="AM109" i="17" a="1"/>
  <c r="AM109" i="17" s="1"/>
  <c r="S109" i="17" s="1"/>
  <c r="AM108" i="17" a="1"/>
  <c r="AM108" i="17" s="1"/>
  <c r="S108" i="17" s="1"/>
  <c r="AM107" i="17" a="1"/>
  <c r="AM107" i="17" s="1"/>
  <c r="S107" i="17" s="1"/>
  <c r="AM106" i="17" a="1"/>
  <c r="AM106" i="17" s="1"/>
  <c r="S106" i="17" s="1"/>
  <c r="AM105" i="17" a="1"/>
  <c r="AM105" i="17" s="1"/>
  <c r="S105" i="17" s="1"/>
  <c r="AM104" i="17" a="1"/>
  <c r="AM104" i="17" s="1"/>
  <c r="S104" i="17" s="1"/>
  <c r="AM103" i="17" a="1"/>
  <c r="AM103" i="17" s="1"/>
  <c r="S103" i="17" s="1"/>
  <c r="AM102" i="17" a="1"/>
  <c r="AM102" i="17" s="1"/>
  <c r="S102" i="17" s="1"/>
  <c r="AM101" i="17" a="1"/>
  <c r="AM101" i="17" s="1"/>
  <c r="S101" i="17" s="1"/>
  <c r="AM100" i="17" a="1"/>
  <c r="AM100" i="17" s="1"/>
  <c r="S100" i="17" s="1"/>
  <c r="AM99" i="17" a="1"/>
  <c r="AM99" i="17" s="1"/>
  <c r="S99" i="17" s="1"/>
  <c r="AM98" i="17" a="1"/>
  <c r="AM98" i="17" s="1"/>
  <c r="S98" i="17" s="1"/>
  <c r="AM97" i="17" a="1"/>
  <c r="AM97" i="17" s="1"/>
  <c r="S97" i="17" s="1"/>
  <c r="AM96" i="17" a="1"/>
  <c r="AM96" i="17" s="1"/>
  <c r="S96" i="17" s="1"/>
  <c r="AM95" i="17" a="1"/>
  <c r="AM95" i="17" s="1"/>
  <c r="S95" i="17" s="1"/>
  <c r="AM94" i="17" a="1"/>
  <c r="AM94" i="17" s="1"/>
  <c r="S94" i="17" s="1"/>
  <c r="AM93" i="17" a="1"/>
  <c r="AM93" i="17" s="1"/>
  <c r="S93" i="17" s="1"/>
  <c r="AM92" i="17" a="1"/>
  <c r="AM92" i="17" s="1"/>
  <c r="S92" i="17" s="1"/>
  <c r="AM91" i="17" a="1"/>
  <c r="AM91" i="17" s="1"/>
  <c r="S91" i="17" s="1"/>
  <c r="AM90" i="17" a="1"/>
  <c r="AM90" i="17" s="1"/>
  <c r="S90" i="17" s="1"/>
  <c r="AM89" i="17" a="1"/>
  <c r="AM89" i="17" s="1"/>
  <c r="S89" i="17" s="1"/>
  <c r="AM88" i="17" a="1"/>
  <c r="AM88" i="17" s="1"/>
  <c r="S88" i="17" s="1"/>
  <c r="AM87" i="17" a="1"/>
  <c r="AM87" i="17" s="1"/>
  <c r="S87" i="17" s="1"/>
  <c r="AM86" i="17" a="1"/>
  <c r="AM86" i="17" s="1"/>
  <c r="S86" i="17" s="1"/>
  <c r="AM85" i="17" a="1"/>
  <c r="AM85" i="17" s="1"/>
  <c r="S85" i="17" s="1"/>
  <c r="AM84" i="17" a="1"/>
  <c r="AM84" i="17" s="1"/>
  <c r="S84" i="17" s="1"/>
  <c r="AM83" i="17" a="1"/>
  <c r="AM83" i="17" s="1"/>
  <c r="S83" i="17" s="1"/>
  <c r="AM82" i="17" a="1"/>
  <c r="AM82" i="17" s="1"/>
  <c r="S82" i="17" s="1"/>
  <c r="AM81" i="17" a="1"/>
  <c r="AM81" i="17" s="1"/>
  <c r="S81" i="17" s="1"/>
  <c r="AM80" i="17" a="1"/>
  <c r="AM80" i="17" s="1"/>
  <c r="S80" i="17" s="1"/>
  <c r="AM79" i="17" a="1"/>
  <c r="AM79" i="17" s="1"/>
  <c r="S79" i="17" s="1"/>
  <c r="AM78" i="17" a="1"/>
  <c r="AM78" i="17" s="1"/>
  <c r="S78" i="17" s="1"/>
  <c r="AM77" i="17" a="1"/>
  <c r="AM77" i="17" s="1"/>
  <c r="S77" i="17" s="1"/>
  <c r="AM76" i="17" a="1"/>
  <c r="AM76" i="17" s="1"/>
  <c r="S76" i="17" s="1"/>
  <c r="AM75" i="17" a="1"/>
  <c r="AM75" i="17" s="1"/>
  <c r="S75" i="17" s="1"/>
  <c r="AM74" i="17" a="1"/>
  <c r="AM74" i="17" s="1"/>
  <c r="S74" i="17" s="1"/>
  <c r="AM73" i="17" a="1"/>
  <c r="AM73" i="17" s="1"/>
  <c r="S73" i="17" s="1"/>
  <c r="AM72" i="17" a="1"/>
  <c r="AM72" i="17" s="1"/>
  <c r="S72" i="17" s="1"/>
  <c r="AM71" i="17" a="1"/>
  <c r="AM71" i="17" s="1"/>
  <c r="S71" i="17" s="1"/>
  <c r="AM70" i="17" a="1"/>
  <c r="AM70" i="17" s="1"/>
  <c r="S70" i="17" s="1"/>
  <c r="AM69" i="17" a="1"/>
  <c r="AM69" i="17" s="1"/>
  <c r="S69" i="17" s="1"/>
  <c r="AM68" i="17" a="1"/>
  <c r="AM68" i="17" s="1"/>
  <c r="S68" i="17" s="1"/>
  <c r="AM67" i="17" a="1"/>
  <c r="AM67" i="17" s="1"/>
  <c r="S67" i="17" s="1"/>
  <c r="AM66" i="17" a="1"/>
  <c r="AM66" i="17" s="1"/>
  <c r="S66" i="17" s="1"/>
  <c r="AM65" i="17" a="1"/>
  <c r="AM65" i="17" s="1"/>
  <c r="S65" i="17" s="1"/>
  <c r="AM64" i="17" a="1"/>
  <c r="AM64" i="17" s="1"/>
  <c r="S64" i="17" s="1"/>
  <c r="AM63" i="17" a="1"/>
  <c r="AM63" i="17" s="1"/>
  <c r="S63" i="17" s="1"/>
  <c r="AM62" i="17" a="1"/>
  <c r="AM62" i="17" s="1"/>
  <c r="S62" i="17" s="1"/>
  <c r="AM61" i="17" a="1"/>
  <c r="AM61" i="17" s="1"/>
  <c r="S61" i="17" s="1"/>
  <c r="AM60" i="17" a="1"/>
  <c r="AM60" i="17" s="1"/>
  <c r="S60" i="17" s="1"/>
  <c r="AM59" i="17" a="1"/>
  <c r="AM59" i="17" s="1"/>
  <c r="S59" i="17" s="1"/>
  <c r="AM58" i="17" a="1"/>
  <c r="AM58" i="17" s="1"/>
  <c r="S58" i="17" s="1"/>
  <c r="AM57" i="17" a="1"/>
  <c r="AM57" i="17" s="1"/>
  <c r="S57" i="17" s="1"/>
  <c r="AM56" i="17" a="1"/>
  <c r="AM56" i="17" s="1"/>
  <c r="S56" i="17" s="1"/>
  <c r="AM55" i="17" a="1"/>
  <c r="AM55" i="17" s="1"/>
  <c r="S55" i="17" s="1"/>
  <c r="AM54" i="17" a="1"/>
  <c r="AM54" i="17" s="1"/>
  <c r="S54" i="17" s="1"/>
  <c r="AM53" i="17" a="1"/>
  <c r="AM53" i="17" s="1"/>
  <c r="S53" i="17" s="1"/>
  <c r="AM52" i="17" a="1"/>
  <c r="AM52" i="17" s="1"/>
  <c r="S52" i="17" s="1"/>
  <c r="AM51" i="17" a="1"/>
  <c r="AM51" i="17" s="1"/>
  <c r="S51" i="17" s="1"/>
  <c r="AM50" i="17" a="1"/>
  <c r="AM50" i="17" s="1"/>
  <c r="S50" i="17" s="1"/>
  <c r="AM49" i="17" a="1"/>
  <c r="AM49" i="17" s="1"/>
  <c r="S49" i="17" s="1"/>
  <c r="AM48" i="17" a="1"/>
  <c r="AM48" i="17" s="1"/>
  <c r="S48" i="17" s="1"/>
  <c r="AM47" i="17" a="1"/>
  <c r="AM47" i="17" s="1"/>
  <c r="S47" i="17" s="1"/>
  <c r="AM46" i="17" a="1"/>
  <c r="AM46" i="17" s="1"/>
  <c r="S46" i="17" s="1"/>
  <c r="AM45" i="17" a="1"/>
  <c r="AM45" i="17" s="1"/>
  <c r="S45" i="17" s="1"/>
  <c r="AM44" i="17" a="1"/>
  <c r="AM44" i="17" s="1"/>
  <c r="S44" i="17" s="1"/>
  <c r="AM43" i="17" a="1"/>
  <c r="AM43" i="17" s="1"/>
  <c r="S43" i="17" s="1"/>
  <c r="AM42" i="17" a="1"/>
  <c r="AM42" i="17" s="1"/>
  <c r="S42" i="17" s="1"/>
  <c r="AM41" i="17" a="1"/>
  <c r="AM41" i="17" s="1"/>
  <c r="S41" i="17" s="1"/>
  <c r="AM40" i="17" a="1"/>
  <c r="AM40" i="17" s="1"/>
  <c r="S40" i="17" s="1"/>
  <c r="AM39" i="17" a="1"/>
  <c r="AM39" i="17" s="1"/>
  <c r="S39" i="17" s="1"/>
  <c r="AM38" i="17" a="1"/>
  <c r="AM38" i="17" s="1"/>
  <c r="S38" i="17" s="1"/>
  <c r="AM37" i="17" a="1"/>
  <c r="AM37" i="17" s="1"/>
  <c r="S37" i="17" s="1"/>
  <c r="AM36" i="17" a="1"/>
  <c r="AM36" i="17" s="1"/>
  <c r="S36" i="17" s="1"/>
  <c r="AM35" i="17" a="1"/>
  <c r="AM35" i="17" s="1"/>
  <c r="S35" i="17" s="1"/>
  <c r="AM34" i="17" a="1"/>
  <c r="AM34" i="17" s="1"/>
  <c r="S34" i="17" s="1"/>
  <c r="AM33" i="17" a="1"/>
  <c r="AM33" i="17" s="1"/>
  <c r="S33" i="17" s="1"/>
  <c r="AM32" i="17" a="1"/>
  <c r="AM32" i="17" s="1"/>
  <c r="S32" i="17" s="1"/>
  <c r="AM31" i="17" a="1"/>
  <c r="AM31" i="17" s="1"/>
  <c r="S31" i="17" s="1"/>
  <c r="AM30" i="17" a="1"/>
  <c r="AM30" i="17" s="1"/>
  <c r="S30" i="17" s="1"/>
  <c r="AM29" i="17" a="1"/>
  <c r="AM29" i="17" s="1"/>
  <c r="S29" i="17" s="1"/>
  <c r="AM28" i="17" a="1"/>
  <c r="AM28" i="17" s="1"/>
  <c r="S28" i="17" s="1"/>
  <c r="AM27" i="17" a="1"/>
  <c r="AM27" i="17" s="1"/>
  <c r="S27" i="17" s="1"/>
  <c r="AM26" i="17" a="1"/>
  <c r="AM26" i="17" s="1"/>
  <c r="S26" i="17" s="1"/>
  <c r="AM25" i="17" a="1"/>
  <c r="AM25" i="17" s="1"/>
  <c r="S25" i="17" s="1"/>
  <c r="AM24" i="17" a="1"/>
  <c r="AM24" i="17" s="1"/>
  <c r="S24" i="17" s="1"/>
  <c r="AM23" i="17" a="1"/>
  <c r="AM23" i="17" s="1"/>
  <c r="S23" i="17" s="1"/>
  <c r="AM22" i="17" a="1"/>
  <c r="AM22" i="17" s="1"/>
  <c r="S22" i="17" s="1"/>
  <c r="AM21" i="17" a="1"/>
  <c r="AM21" i="17" s="1"/>
  <c r="S21" i="17" s="1"/>
  <c r="AM20" i="17" a="1"/>
  <c r="AM20" i="17" s="1"/>
  <c r="S20" i="17" s="1"/>
  <c r="AM19" i="17" a="1"/>
  <c r="AM19" i="17" s="1"/>
  <c r="S19" i="17" s="1"/>
  <c r="AM18" i="17" a="1"/>
  <c r="AM18" i="17" s="1"/>
  <c r="S18" i="17" s="1"/>
  <c r="AM17" i="17" a="1"/>
  <c r="AM17" i="17" s="1"/>
  <c r="S17" i="17" s="1"/>
  <c r="AM16" i="17" a="1"/>
  <c r="AM16" i="17" s="1"/>
  <c r="S16" i="17" s="1"/>
  <c r="AM15" i="17" a="1"/>
  <c r="AM15" i="17" s="1"/>
  <c r="S15" i="17" s="1"/>
  <c r="AM14" i="17" a="1"/>
  <c r="AM14" i="17" s="1"/>
  <c r="S14" i="17" s="1"/>
  <c r="R1009" i="17"/>
  <c r="R981" i="17"/>
  <c r="R953" i="17"/>
  <c r="R942" i="17"/>
  <c r="R892" i="17"/>
  <c r="R890" i="17"/>
  <c r="R848" i="17"/>
  <c r="R834" i="17"/>
  <c r="R827" i="17"/>
  <c r="R823" i="17"/>
  <c r="R822" i="17"/>
  <c r="R806" i="17"/>
  <c r="R799" i="17"/>
  <c r="R792" i="17"/>
  <c r="R783" i="17"/>
  <c r="R757" i="17"/>
  <c r="R676" i="17"/>
  <c r="R674" i="17"/>
  <c r="R638" i="17"/>
  <c r="R603" i="17"/>
  <c r="R546" i="17"/>
  <c r="R545" i="17"/>
  <c r="R533" i="17"/>
  <c r="R515" i="17"/>
  <c r="R501" i="17"/>
  <c r="R477" i="17"/>
  <c r="R475" i="17"/>
  <c r="R466" i="17"/>
  <c r="R438" i="17"/>
  <c r="R382" i="17"/>
  <c r="R349" i="17"/>
  <c r="R152" i="17"/>
  <c r="R94" i="17"/>
  <c r="R58" i="17"/>
  <c r="S852" i="17"/>
  <c r="R1016" i="17"/>
  <c r="R960" i="17"/>
  <c r="R920" i="17"/>
  <c r="R905" i="17"/>
  <c r="R904" i="17"/>
  <c r="R785" i="17"/>
  <c r="R778" i="17"/>
  <c r="R766" i="17"/>
  <c r="R753" i="17"/>
  <c r="R752" i="17"/>
  <c r="R718" i="17"/>
  <c r="R687" i="17"/>
  <c r="R685" i="17"/>
  <c r="R662" i="17"/>
  <c r="R596" i="17"/>
  <c r="R586" i="17"/>
  <c r="R584" i="17"/>
  <c r="R504" i="17"/>
  <c r="R491" i="17"/>
  <c r="R363" i="17"/>
  <c r="R262" i="17"/>
  <c r="R1018" i="17"/>
  <c r="R813" i="17"/>
  <c r="R659" i="17"/>
  <c r="R463" i="17"/>
  <c r="N4" i="15"/>
  <c r="U4" i="15"/>
  <c r="U5" i="15"/>
  <c r="T4" i="15"/>
  <c r="T5" i="15"/>
  <c r="S4" i="15"/>
  <c r="S5" i="15"/>
  <c r="R4" i="15"/>
  <c r="R5" i="15"/>
  <c r="Q4" i="15"/>
  <c r="Q5" i="15"/>
  <c r="P4" i="15"/>
  <c r="P5" i="15"/>
  <c r="O4" i="15"/>
  <c r="O5" i="15"/>
  <c r="N5" i="15"/>
  <c r="AA46" i="15"/>
  <c r="AA45" i="15"/>
  <c r="AA44" i="15"/>
  <c r="AA43" i="15"/>
  <c r="AA42" i="15"/>
  <c r="AA41" i="15"/>
  <c r="AA26" i="15"/>
  <c r="AA27" i="15"/>
  <c r="AA28" i="15"/>
  <c r="AA29" i="15"/>
  <c r="AA30" i="15"/>
  <c r="AA31" i="15"/>
  <c r="AA32" i="15"/>
  <c r="AA25" i="15"/>
  <c r="AF44" i="1"/>
  <c r="AF49" i="1"/>
  <c r="AF48" i="1"/>
  <c r="AF47" i="1"/>
  <c r="AF46" i="1"/>
  <c r="AF45" i="1"/>
  <c r="AF32" i="1"/>
  <c r="AF31" i="1"/>
  <c r="AF30" i="1"/>
  <c r="AF29" i="1"/>
  <c r="AF28" i="1"/>
  <c r="AF27" i="1"/>
  <c r="AF26" i="1"/>
  <c r="AF25" i="1"/>
  <c r="P5" i="12"/>
  <c r="S4" i="12"/>
  <c r="R4" i="12"/>
  <c r="Q4" i="12"/>
  <c r="P4" i="12"/>
  <c r="AA36" i="12"/>
  <c r="AA35" i="12"/>
  <c r="AA32" i="12"/>
  <c r="AA31" i="12"/>
  <c r="AA16" i="12"/>
  <c r="AA15" i="12"/>
  <c r="AA12" i="12"/>
  <c r="AA11" i="12"/>
  <c r="M32" i="12"/>
  <c r="M12" i="12"/>
  <c r="D39" i="12"/>
  <c r="D50" i="15" s="1"/>
  <c r="D19" i="12"/>
  <c r="M19" i="12" s="1"/>
  <c r="W4" i="12" l="1"/>
  <c r="W5" i="12"/>
  <c r="X4" i="12"/>
  <c r="AA14" i="17"/>
  <c r="AA15" i="17"/>
  <c r="AA16" i="17"/>
  <c r="AA17" i="17"/>
  <c r="AA18" i="17"/>
  <c r="AA19" i="17"/>
  <c r="AA20" i="17"/>
  <c r="AA21" i="17"/>
  <c r="AA22" i="17"/>
  <c r="AA23" i="17"/>
  <c r="AA24" i="17"/>
  <c r="AA25" i="17"/>
  <c r="AA26" i="17"/>
  <c r="AA27" i="17"/>
  <c r="AA28" i="17"/>
  <c r="AA29" i="17"/>
  <c r="AA30" i="17"/>
  <c r="AA31" i="17"/>
  <c r="AA32" i="17"/>
  <c r="AA33" i="17"/>
  <c r="AA34" i="17"/>
  <c r="AA35"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A77" i="17"/>
  <c r="AA78" i="17"/>
  <c r="AA79" i="17"/>
  <c r="AA80" i="17"/>
  <c r="AA81" i="17"/>
  <c r="AA82" i="17"/>
  <c r="AA83" i="17"/>
  <c r="AA84" i="17"/>
  <c r="AA85" i="17"/>
  <c r="AA86" i="17"/>
  <c r="AA87" i="17"/>
  <c r="AA88" i="17"/>
  <c r="AA89" i="17"/>
  <c r="AA90" i="17"/>
  <c r="AA91" i="17"/>
  <c r="AA92" i="17"/>
  <c r="AA93" i="17"/>
  <c r="AA94" i="17"/>
  <c r="AA95" i="17"/>
  <c r="AA96" i="17"/>
  <c r="AA97" i="17"/>
  <c r="AA98" i="17"/>
  <c r="AA99" i="17"/>
  <c r="AA100" i="17"/>
  <c r="AA101" i="17"/>
  <c r="AA102" i="17"/>
  <c r="AA103" i="17"/>
  <c r="AA104" i="17"/>
  <c r="AA105" i="17"/>
  <c r="AA106" i="17"/>
  <c r="AA107" i="17"/>
  <c r="AA108" i="17"/>
  <c r="AA109" i="17"/>
  <c r="AA110" i="17"/>
  <c r="AA111" i="17"/>
  <c r="AA112" i="17"/>
  <c r="AA113" i="17"/>
  <c r="AA114" i="17"/>
  <c r="AA115" i="17"/>
  <c r="AA116" i="17"/>
  <c r="AA117" i="17"/>
  <c r="AA118" i="17"/>
  <c r="AA119" i="17"/>
  <c r="AA120" i="17"/>
  <c r="AA121" i="17"/>
  <c r="AA122" i="17"/>
  <c r="AA123" i="17"/>
  <c r="AA124" i="17"/>
  <c r="AA125" i="17"/>
  <c r="AA126" i="17"/>
  <c r="AA127" i="17"/>
  <c r="AA128" i="17"/>
  <c r="AA129" i="17"/>
  <c r="AA130" i="17"/>
  <c r="AA131" i="17"/>
  <c r="AA132" i="17"/>
  <c r="AA133" i="17"/>
  <c r="AA134" i="17"/>
  <c r="AA135" i="17"/>
  <c r="AA136" i="17"/>
  <c r="AA137" i="17"/>
  <c r="AA138" i="17"/>
  <c r="AA139" i="17"/>
  <c r="AA140" i="17"/>
  <c r="AA141" i="17"/>
  <c r="AA142" i="17"/>
  <c r="AA143" i="17"/>
  <c r="AA144" i="17"/>
  <c r="AA145" i="17"/>
  <c r="AA146" i="17"/>
  <c r="AA147" i="17"/>
  <c r="AA148" i="17"/>
  <c r="AA149" i="17"/>
  <c r="AA150" i="17"/>
  <c r="AA151" i="17"/>
  <c r="AA152" i="17"/>
  <c r="AA153" i="17"/>
  <c r="AA154" i="17"/>
  <c r="AA155" i="17"/>
  <c r="AA156" i="17"/>
  <c r="AA157" i="17"/>
  <c r="AA158" i="17"/>
  <c r="AA159" i="17"/>
  <c r="AA160" i="17"/>
  <c r="AA161" i="17"/>
  <c r="AA162" i="17"/>
  <c r="AA163" i="17"/>
  <c r="AA164" i="17"/>
  <c r="AA165" i="17"/>
  <c r="AA166" i="17"/>
  <c r="AA167" i="17"/>
  <c r="AA168" i="17"/>
  <c r="AA169" i="17"/>
  <c r="AA170" i="17"/>
  <c r="AA171" i="17"/>
  <c r="AA172" i="17"/>
  <c r="AA173" i="17"/>
  <c r="AA174" i="17"/>
  <c r="AA175" i="17"/>
  <c r="AA176" i="17"/>
  <c r="AA177" i="17"/>
  <c r="AA178" i="17"/>
  <c r="AA179" i="17"/>
  <c r="AA180" i="17"/>
  <c r="AA181" i="17"/>
  <c r="AA182" i="17"/>
  <c r="AA183" i="17"/>
  <c r="AA184" i="17"/>
  <c r="AA185" i="17"/>
  <c r="AA186" i="17"/>
  <c r="AA187" i="17"/>
  <c r="AA188" i="17"/>
  <c r="AA189" i="17"/>
  <c r="AA190" i="17"/>
  <c r="AA191" i="17"/>
  <c r="AA192" i="17"/>
  <c r="AA193" i="17"/>
  <c r="AA194" i="17"/>
  <c r="AA195" i="17"/>
  <c r="AA196" i="17"/>
  <c r="AA197" i="17"/>
  <c r="AA198" i="17"/>
  <c r="AA199" i="17"/>
  <c r="AA200" i="17"/>
  <c r="AA201" i="17"/>
  <c r="AA202" i="17"/>
  <c r="AA203" i="17"/>
  <c r="AA204" i="17"/>
  <c r="AA205" i="17"/>
  <c r="AA206" i="17"/>
  <c r="AA207" i="17"/>
  <c r="AA208" i="17"/>
  <c r="AA209" i="17"/>
  <c r="AA210" i="17"/>
  <c r="AA211" i="17"/>
  <c r="AA212" i="17"/>
  <c r="AA213" i="17"/>
  <c r="AA214" i="17"/>
  <c r="AA215" i="17"/>
  <c r="AA216" i="17"/>
  <c r="AA217" i="17"/>
  <c r="AA218" i="17"/>
  <c r="AA219" i="17"/>
  <c r="AA220" i="17"/>
  <c r="AA221" i="17"/>
  <c r="AA222" i="17"/>
  <c r="AA223" i="17"/>
  <c r="AA224" i="17"/>
  <c r="AA225" i="17"/>
  <c r="AA226" i="17"/>
  <c r="AA227" i="17"/>
  <c r="AA228" i="17"/>
  <c r="AA229" i="17"/>
  <c r="AA230" i="17"/>
  <c r="AA231" i="17"/>
  <c r="AA232" i="17"/>
  <c r="AA233" i="17"/>
  <c r="AA234" i="17"/>
  <c r="AA235" i="17"/>
  <c r="AA236" i="17"/>
  <c r="AA237" i="17"/>
  <c r="AA238" i="17"/>
  <c r="AA239" i="17"/>
  <c r="AA240" i="17"/>
  <c r="AA241" i="17"/>
  <c r="AA242" i="17"/>
  <c r="AA243" i="17"/>
  <c r="AA244" i="17"/>
  <c r="AA245" i="17"/>
  <c r="AA246" i="17"/>
  <c r="AA247" i="17"/>
  <c r="AA248" i="17"/>
  <c r="AA249" i="17"/>
  <c r="AA250" i="17"/>
  <c r="AA251" i="17"/>
  <c r="AA252" i="17"/>
  <c r="AA253" i="17"/>
  <c r="AA254" i="17"/>
  <c r="AA255" i="17"/>
  <c r="AA256" i="17"/>
  <c r="AA257" i="17"/>
  <c r="AA258" i="17"/>
  <c r="AA259" i="17"/>
  <c r="AA260" i="17"/>
  <c r="AA261" i="17"/>
  <c r="AA262" i="17"/>
  <c r="AA263" i="17"/>
  <c r="AA264" i="17"/>
  <c r="AA265" i="17"/>
  <c r="AA266" i="17"/>
  <c r="AA267" i="17"/>
  <c r="AA268" i="17"/>
  <c r="AA269" i="17"/>
  <c r="AA270" i="17"/>
  <c r="AA271" i="17"/>
  <c r="AA272" i="17"/>
  <c r="AA273" i="17"/>
  <c r="AA274" i="17"/>
  <c r="AA275" i="17"/>
  <c r="AA276" i="17"/>
  <c r="AA277" i="17"/>
  <c r="AA278" i="17"/>
  <c r="AA279" i="17"/>
  <c r="AA280" i="17"/>
  <c r="AA281" i="17"/>
  <c r="AA282" i="17"/>
  <c r="AA283" i="17"/>
  <c r="AA284" i="17"/>
  <c r="AA285" i="17"/>
  <c r="AA286" i="17"/>
  <c r="AA287" i="17"/>
  <c r="AA288" i="17"/>
  <c r="AA289" i="17"/>
  <c r="AA290" i="17"/>
  <c r="AA291" i="17"/>
  <c r="AA292" i="17"/>
  <c r="AA293" i="17"/>
  <c r="AA294" i="17"/>
  <c r="AA295" i="17"/>
  <c r="AA296" i="17"/>
  <c r="AA297" i="17"/>
  <c r="AA298" i="17"/>
  <c r="AA299" i="17"/>
  <c r="AA300" i="17"/>
  <c r="AA301" i="17"/>
  <c r="AA302" i="17"/>
  <c r="AA303" i="17"/>
  <c r="AA304" i="17"/>
  <c r="AA305" i="17"/>
  <c r="AA306" i="17"/>
  <c r="AA307" i="17"/>
  <c r="AA308" i="17"/>
  <c r="AA309" i="17"/>
  <c r="AA310" i="17"/>
  <c r="AA311" i="17"/>
  <c r="AA312" i="17"/>
  <c r="AA313" i="17"/>
  <c r="AA314" i="17"/>
  <c r="AA315" i="17"/>
  <c r="AA316" i="17"/>
  <c r="AA317" i="17"/>
  <c r="AA318" i="17"/>
  <c r="AA319" i="17"/>
  <c r="AA320" i="17"/>
  <c r="AA321" i="17"/>
  <c r="AA322" i="17"/>
  <c r="AA323" i="17"/>
  <c r="AA324" i="17"/>
  <c r="AA325" i="17"/>
  <c r="AA326" i="17"/>
  <c r="AA327" i="17"/>
  <c r="AA328" i="17"/>
  <c r="AA329" i="17"/>
  <c r="AA330" i="17"/>
  <c r="AA331" i="17"/>
  <c r="AA332" i="17"/>
  <c r="AA333" i="17"/>
  <c r="AA334" i="17"/>
  <c r="AA335" i="17"/>
  <c r="AA336" i="17"/>
  <c r="AA337" i="17"/>
  <c r="AA338" i="17"/>
  <c r="AA339" i="17"/>
  <c r="AA340" i="17"/>
  <c r="AA341" i="17"/>
  <c r="AA342" i="17"/>
  <c r="AA343" i="17"/>
  <c r="AA344" i="17"/>
  <c r="AA345" i="17"/>
  <c r="AA346" i="17"/>
  <c r="AA347" i="17"/>
  <c r="AA348" i="17"/>
  <c r="AA349" i="17"/>
  <c r="AA350" i="17"/>
  <c r="AA351" i="17"/>
  <c r="AA352" i="17"/>
  <c r="AA353" i="17"/>
  <c r="AA354" i="17"/>
  <c r="AA355" i="17"/>
  <c r="AA356" i="17"/>
  <c r="AA357" i="17"/>
  <c r="AA358" i="17"/>
  <c r="AA359" i="17"/>
  <c r="AA360" i="17"/>
  <c r="AA361" i="17"/>
  <c r="AA362" i="17"/>
  <c r="AA363" i="17"/>
  <c r="AA364" i="17"/>
  <c r="AA365" i="17"/>
  <c r="AA366" i="17"/>
  <c r="AA367" i="17"/>
  <c r="AA368" i="17"/>
  <c r="AA369" i="17"/>
  <c r="AA370" i="17"/>
  <c r="AA371" i="17"/>
  <c r="AA372" i="17"/>
  <c r="AA373" i="17"/>
  <c r="AA374" i="17"/>
  <c r="AA375" i="17"/>
  <c r="AA376" i="17"/>
  <c r="AA377" i="17"/>
  <c r="AA378" i="17"/>
  <c r="AA379" i="17"/>
  <c r="AA380" i="17"/>
  <c r="AA381" i="17"/>
  <c r="AA382" i="17"/>
  <c r="AA383" i="17"/>
  <c r="AA384" i="17"/>
  <c r="AA385" i="17"/>
  <c r="AA386" i="17"/>
  <c r="AA387" i="17"/>
  <c r="AA388" i="17"/>
  <c r="AA389" i="17"/>
  <c r="AA390" i="17"/>
  <c r="AA391" i="17"/>
  <c r="AA392" i="17"/>
  <c r="AA393" i="17"/>
  <c r="AA394" i="17"/>
  <c r="AA395" i="17"/>
  <c r="AA396" i="17"/>
  <c r="AA397" i="17"/>
  <c r="AA398" i="17"/>
  <c r="AA399" i="17"/>
  <c r="AA400" i="17"/>
  <c r="AA401" i="17"/>
  <c r="AA402" i="17"/>
  <c r="AA403" i="17"/>
  <c r="AA404" i="17"/>
  <c r="AA405" i="17"/>
  <c r="AA406" i="17"/>
  <c r="AA407" i="17"/>
  <c r="AA408" i="17"/>
  <c r="AA409" i="17"/>
  <c r="AA410" i="17"/>
  <c r="AA411" i="17"/>
  <c r="AA412" i="17"/>
  <c r="AA413" i="17"/>
  <c r="AA414" i="17"/>
  <c r="AA415" i="17"/>
  <c r="AA416" i="17"/>
  <c r="AA417" i="17"/>
  <c r="AA418" i="17"/>
  <c r="AA419" i="17"/>
  <c r="AA420" i="17"/>
  <c r="AA421" i="17"/>
  <c r="AA422" i="17"/>
  <c r="AA423" i="17"/>
  <c r="AA424" i="17"/>
  <c r="AA425" i="17"/>
  <c r="AA426" i="17"/>
  <c r="AA427" i="17"/>
  <c r="AA428" i="17"/>
  <c r="AA429" i="17"/>
  <c r="AA430" i="17"/>
  <c r="AA431" i="17"/>
  <c r="AA432" i="17"/>
  <c r="AA433" i="17"/>
  <c r="AA434" i="17"/>
  <c r="AA435" i="17"/>
  <c r="AA436" i="17"/>
  <c r="AA437" i="17"/>
  <c r="AA438" i="17"/>
  <c r="AA439" i="17"/>
  <c r="AA440" i="17"/>
  <c r="AA441" i="17"/>
  <c r="AA442" i="17"/>
  <c r="AA443" i="17"/>
  <c r="AA444" i="17"/>
  <c r="AA445" i="17"/>
  <c r="AA446" i="17"/>
  <c r="AA447" i="17"/>
  <c r="AA448" i="17"/>
  <c r="AA449" i="17"/>
  <c r="AA450" i="17"/>
  <c r="AA451" i="17"/>
  <c r="AA452" i="17"/>
  <c r="AA453" i="17"/>
  <c r="AA454" i="17"/>
  <c r="AA455" i="17"/>
  <c r="AA456" i="17"/>
  <c r="AA457" i="17"/>
  <c r="AA458" i="17"/>
  <c r="AA459" i="17"/>
  <c r="AA460" i="17"/>
  <c r="AA461" i="17"/>
  <c r="AA462" i="17"/>
  <c r="AA463" i="17"/>
  <c r="AA464" i="17"/>
  <c r="AA465" i="17"/>
  <c r="AA466" i="17"/>
  <c r="AA467" i="17"/>
  <c r="AA468" i="17"/>
  <c r="AA469" i="17"/>
  <c r="AA470" i="17"/>
  <c r="AA471" i="17"/>
  <c r="AA472" i="17"/>
  <c r="AA473" i="17"/>
  <c r="AA474" i="17"/>
  <c r="AA475" i="17"/>
  <c r="AA476" i="17"/>
  <c r="AA477" i="17"/>
  <c r="AA478" i="17"/>
  <c r="AA479" i="17"/>
  <c r="AA480" i="17"/>
  <c r="AA481" i="17"/>
  <c r="AA482" i="17"/>
  <c r="AA483" i="17"/>
  <c r="AA484" i="17"/>
  <c r="AA485" i="17"/>
  <c r="AA486" i="17"/>
  <c r="AA487" i="17"/>
  <c r="AA488" i="17"/>
  <c r="AA489" i="17"/>
  <c r="AA490" i="17"/>
  <c r="AA491" i="17"/>
  <c r="AA492" i="17"/>
  <c r="AA493" i="17"/>
  <c r="AA494" i="17"/>
  <c r="AA495" i="17"/>
  <c r="AA496" i="17"/>
  <c r="AA497" i="17"/>
  <c r="AA498" i="17"/>
  <c r="AA499" i="17"/>
  <c r="AA500" i="17"/>
  <c r="AA501" i="17"/>
  <c r="AA502" i="17"/>
  <c r="AA503" i="17"/>
  <c r="AA504" i="17"/>
  <c r="AA505" i="17"/>
  <c r="AA506" i="17"/>
  <c r="AA507" i="17"/>
  <c r="AA508" i="17"/>
  <c r="AA509" i="17"/>
  <c r="AA510" i="17"/>
  <c r="AA511" i="17"/>
  <c r="AA512" i="17"/>
  <c r="AA513" i="17"/>
  <c r="AA514" i="17"/>
  <c r="AA515" i="17"/>
  <c r="AA516" i="17"/>
  <c r="AA517" i="17"/>
  <c r="AA518" i="17"/>
  <c r="AA519" i="17"/>
  <c r="AA520" i="17"/>
  <c r="AA521" i="17"/>
  <c r="AA522" i="17"/>
  <c r="AA523" i="17"/>
  <c r="AA524" i="17"/>
  <c r="AA525" i="17"/>
  <c r="AA526" i="17"/>
  <c r="AA527" i="17"/>
  <c r="AA528" i="17"/>
  <c r="AA529" i="17"/>
  <c r="AA530" i="17"/>
  <c r="AA531" i="17"/>
  <c r="AA532" i="17"/>
  <c r="AA533" i="17"/>
  <c r="AA534" i="17"/>
  <c r="AA535" i="17"/>
  <c r="AA536" i="17"/>
  <c r="AA537" i="17"/>
  <c r="AA538" i="17"/>
  <c r="AA539" i="17"/>
  <c r="AA540" i="17"/>
  <c r="AA541" i="17"/>
  <c r="AA542" i="17"/>
  <c r="AA543" i="17"/>
  <c r="AA544" i="17"/>
  <c r="AA545" i="17"/>
  <c r="AA546" i="17"/>
  <c r="AA547" i="17"/>
  <c r="AA548" i="17"/>
  <c r="AA549" i="17"/>
  <c r="AA550" i="17"/>
  <c r="AA551" i="17"/>
  <c r="AA552" i="17"/>
  <c r="AA553" i="17"/>
  <c r="AA554" i="17"/>
  <c r="AA555" i="17"/>
  <c r="AA556" i="17"/>
  <c r="AA557" i="17"/>
  <c r="AA558" i="17"/>
  <c r="AA559" i="17"/>
  <c r="AA560" i="17"/>
  <c r="AA561" i="17"/>
  <c r="AA562" i="17"/>
  <c r="AA563" i="17"/>
  <c r="AA564" i="17"/>
  <c r="AA565" i="17"/>
  <c r="AA566" i="17"/>
  <c r="AA567" i="17"/>
  <c r="AA568" i="17"/>
  <c r="AA569" i="17"/>
  <c r="AA570" i="17"/>
  <c r="AA571" i="17"/>
  <c r="AA572" i="17"/>
  <c r="AA573" i="17"/>
  <c r="AA574" i="17"/>
  <c r="AA575" i="17"/>
  <c r="AA576" i="17"/>
  <c r="AA577" i="17"/>
  <c r="AA578" i="17"/>
  <c r="AA579" i="17"/>
  <c r="AA580" i="17"/>
  <c r="AA581" i="17"/>
  <c r="AA582" i="17"/>
  <c r="AA583" i="17"/>
  <c r="AA584" i="17"/>
  <c r="AA585" i="17"/>
  <c r="AA586" i="17"/>
  <c r="AA587" i="17"/>
  <c r="AA588" i="17"/>
  <c r="AA589" i="17"/>
  <c r="AA590" i="17"/>
  <c r="AA591" i="17"/>
  <c r="AA592" i="17"/>
  <c r="AA593" i="17"/>
  <c r="AA594" i="17"/>
  <c r="AA595" i="17"/>
  <c r="AA596" i="17"/>
  <c r="AA597" i="17"/>
  <c r="AA598" i="17"/>
  <c r="AA599" i="17"/>
  <c r="AA600" i="17"/>
  <c r="AA601" i="17"/>
  <c r="AA602" i="17"/>
  <c r="AA603" i="17"/>
  <c r="AA604" i="17"/>
  <c r="AA605" i="17"/>
  <c r="AA606" i="17"/>
  <c r="AA607" i="17"/>
  <c r="AA608" i="17"/>
  <c r="AA609" i="17"/>
  <c r="AA610" i="17"/>
  <c r="AA611" i="17"/>
  <c r="AA612" i="17"/>
  <c r="AA613" i="17"/>
  <c r="AA614" i="17"/>
  <c r="AA615" i="17"/>
  <c r="AA616" i="17"/>
  <c r="AA617" i="17"/>
  <c r="AA618" i="17"/>
  <c r="AA619" i="17"/>
  <c r="AA620" i="17"/>
  <c r="AA621" i="17"/>
  <c r="AA622" i="17"/>
  <c r="AA623" i="17"/>
  <c r="AA624" i="17"/>
  <c r="AA625" i="17"/>
  <c r="AA626" i="17"/>
  <c r="AA627" i="17"/>
  <c r="AA628" i="17"/>
  <c r="AA629" i="17"/>
  <c r="AA630" i="17"/>
  <c r="AA631" i="17"/>
  <c r="AA632" i="17"/>
  <c r="AA633" i="17"/>
  <c r="AA634" i="17"/>
  <c r="AA635" i="17"/>
  <c r="AA636" i="17"/>
  <c r="AA637" i="17"/>
  <c r="AA638" i="17"/>
  <c r="AA639" i="17"/>
  <c r="AA640" i="17"/>
  <c r="AA641" i="17"/>
  <c r="AA642" i="17"/>
  <c r="AA643" i="17"/>
  <c r="AA644" i="17"/>
  <c r="AA645" i="17"/>
  <c r="AA646" i="17"/>
  <c r="AA647" i="17"/>
  <c r="AA648" i="17"/>
  <c r="AA649" i="17"/>
  <c r="AA650" i="17"/>
  <c r="AA651" i="17"/>
  <c r="AA652" i="17"/>
  <c r="AA653" i="17"/>
  <c r="AA654" i="17"/>
  <c r="AA655" i="17"/>
  <c r="AA656" i="17"/>
  <c r="AA657" i="17"/>
  <c r="AA658" i="17"/>
  <c r="AA659" i="17"/>
  <c r="AA660" i="17"/>
  <c r="AA661" i="17"/>
  <c r="AA662" i="17"/>
  <c r="AA663" i="17"/>
  <c r="AA664" i="17"/>
  <c r="AA665" i="17"/>
  <c r="AA666" i="17"/>
  <c r="AA667" i="17"/>
  <c r="AA668" i="17"/>
  <c r="AA669" i="17"/>
  <c r="AA670" i="17"/>
  <c r="AA671" i="17"/>
  <c r="AA672" i="17"/>
  <c r="AA673" i="17"/>
  <c r="AA674" i="17"/>
  <c r="AA675" i="17"/>
  <c r="AA676" i="17"/>
  <c r="AA677" i="17"/>
  <c r="AA678" i="17"/>
  <c r="AA679" i="17"/>
  <c r="AA680" i="17"/>
  <c r="AA681" i="17"/>
  <c r="AA682" i="17"/>
  <c r="AA683" i="17"/>
  <c r="AA684" i="17"/>
  <c r="AA685" i="17"/>
  <c r="AA686" i="17"/>
  <c r="AA687" i="17"/>
  <c r="AA688" i="17"/>
  <c r="AA689" i="17"/>
  <c r="AA690" i="17"/>
  <c r="AA691" i="17"/>
  <c r="AA692" i="17"/>
  <c r="AA693" i="17"/>
  <c r="AA694" i="17"/>
  <c r="AA695" i="17"/>
  <c r="AA696" i="17"/>
  <c r="AA697" i="17"/>
  <c r="AA698" i="17"/>
  <c r="AA699" i="17"/>
  <c r="AA700" i="17"/>
  <c r="AA701" i="17"/>
  <c r="AA702" i="17"/>
  <c r="AA703" i="17"/>
  <c r="AA704" i="17"/>
  <c r="AA705" i="17"/>
  <c r="AA706" i="17"/>
  <c r="AA707" i="17"/>
  <c r="AA708" i="17"/>
  <c r="AA709" i="17"/>
  <c r="AA710" i="17"/>
  <c r="AA711" i="17"/>
  <c r="AA712" i="17"/>
  <c r="AA713" i="17"/>
  <c r="AA714" i="17"/>
  <c r="AA715" i="17"/>
  <c r="AA716" i="17"/>
  <c r="AA717" i="17"/>
  <c r="AA718" i="17"/>
  <c r="AA719" i="17"/>
  <c r="AA720" i="17"/>
  <c r="AA721" i="17"/>
  <c r="AA722" i="17"/>
  <c r="AA723" i="17"/>
  <c r="AA724" i="17"/>
  <c r="AA725" i="17"/>
  <c r="AA726" i="17"/>
  <c r="AA727" i="17"/>
  <c r="AA728" i="17"/>
  <c r="AA729" i="17"/>
  <c r="AA730" i="17"/>
  <c r="AA731" i="17"/>
  <c r="AA732" i="17"/>
  <c r="AA733" i="17"/>
  <c r="AA734" i="17"/>
  <c r="AA735" i="17"/>
  <c r="AA736" i="17"/>
  <c r="AA737" i="17"/>
  <c r="AA738" i="17"/>
  <c r="AA739" i="17"/>
  <c r="AA740" i="17"/>
  <c r="AA741" i="17"/>
  <c r="AA742" i="17"/>
  <c r="AA743" i="17"/>
  <c r="AA744" i="17"/>
  <c r="AA745" i="17"/>
  <c r="AA746" i="17"/>
  <c r="AA747" i="17"/>
  <c r="AA748" i="17"/>
  <c r="AA749" i="17"/>
  <c r="AA750" i="17"/>
  <c r="AA751" i="17"/>
  <c r="AA752" i="17"/>
  <c r="AA753" i="17"/>
  <c r="AA754" i="17"/>
  <c r="AA755" i="17"/>
  <c r="AA756" i="17"/>
  <c r="AA757" i="17"/>
  <c r="AA758" i="17"/>
  <c r="AA759" i="17"/>
  <c r="AA760" i="17"/>
  <c r="AA761" i="17"/>
  <c r="AA762" i="17"/>
  <c r="AA763" i="17"/>
  <c r="AA764" i="17"/>
  <c r="AA765" i="17"/>
  <c r="AA766" i="17"/>
  <c r="AA767" i="17"/>
  <c r="AA768" i="17"/>
  <c r="AA769" i="17"/>
  <c r="AA770" i="17"/>
  <c r="AA771" i="17"/>
  <c r="AA772" i="17"/>
  <c r="AA773" i="17"/>
  <c r="AA774" i="17"/>
  <c r="AA775" i="17"/>
  <c r="AA776" i="17"/>
  <c r="AA777" i="17"/>
  <c r="AA778" i="17"/>
  <c r="AA779" i="17"/>
  <c r="AA780" i="17"/>
  <c r="AA781" i="17"/>
  <c r="AA782" i="17"/>
  <c r="AA783" i="17"/>
  <c r="AA784" i="17"/>
  <c r="AA785" i="17"/>
  <c r="AA786" i="17"/>
  <c r="AA787" i="17"/>
  <c r="AA788" i="17"/>
  <c r="AA789" i="17"/>
  <c r="AA790" i="17"/>
  <c r="AA791" i="17"/>
  <c r="AA792" i="17"/>
  <c r="AA793" i="17"/>
  <c r="AA794" i="17"/>
  <c r="AA795" i="17"/>
  <c r="AA796" i="17"/>
  <c r="AA797" i="17"/>
  <c r="AA798" i="17"/>
  <c r="AA799" i="17"/>
  <c r="AA800" i="17"/>
  <c r="AA801" i="17"/>
  <c r="AA802" i="17"/>
  <c r="AA803" i="17"/>
  <c r="AA804" i="17"/>
  <c r="AA805" i="17"/>
  <c r="AA806" i="17"/>
  <c r="AA807" i="17"/>
  <c r="AA808" i="17"/>
  <c r="AA809" i="17"/>
  <c r="AA810" i="17"/>
  <c r="AA811" i="17"/>
  <c r="AA812" i="17"/>
  <c r="AA813" i="17"/>
  <c r="AA814" i="17"/>
  <c r="AA815" i="17"/>
  <c r="AA816" i="17"/>
  <c r="AA817" i="17"/>
  <c r="AA818" i="17"/>
  <c r="AA819" i="17"/>
  <c r="AA820" i="17"/>
  <c r="AA821" i="17"/>
  <c r="AA822" i="17"/>
  <c r="AA823" i="17"/>
  <c r="AA824" i="17"/>
  <c r="AA825" i="17"/>
  <c r="AA826" i="17"/>
  <c r="AA827" i="17"/>
  <c r="AA828" i="17"/>
  <c r="AA829" i="17"/>
  <c r="AA830" i="17"/>
  <c r="AA831" i="17"/>
  <c r="AA832" i="17"/>
  <c r="AA833" i="17"/>
  <c r="AA834" i="17"/>
  <c r="AA835" i="17"/>
  <c r="AA836" i="17"/>
  <c r="AA837" i="17"/>
  <c r="AA838" i="17"/>
  <c r="AA839" i="17"/>
  <c r="AA840" i="17"/>
  <c r="AA841" i="17"/>
  <c r="AA842" i="17"/>
  <c r="AA843" i="17"/>
  <c r="AA844" i="17"/>
  <c r="AA845" i="17"/>
  <c r="AA846" i="17"/>
  <c r="AA847" i="17"/>
  <c r="AA848" i="17"/>
  <c r="AA849" i="17"/>
  <c r="AA850" i="17"/>
  <c r="AA851" i="17"/>
  <c r="AA852" i="17"/>
  <c r="AA853" i="17"/>
  <c r="AA854" i="17"/>
  <c r="AA855" i="17"/>
  <c r="AA856" i="17"/>
  <c r="AA857" i="17"/>
  <c r="AA858" i="17"/>
  <c r="AA859" i="17"/>
  <c r="AA860" i="17"/>
  <c r="AA861" i="17"/>
  <c r="AA862" i="17"/>
  <c r="AA863" i="17"/>
  <c r="AA864" i="17"/>
  <c r="AA865" i="17"/>
  <c r="AA866" i="17"/>
  <c r="AA867" i="17"/>
  <c r="AA868" i="17"/>
  <c r="AA869" i="17"/>
  <c r="AA870" i="17"/>
  <c r="AA871" i="17"/>
  <c r="AA872" i="17"/>
  <c r="AA873" i="17"/>
  <c r="AA874" i="17"/>
  <c r="AA875" i="17"/>
  <c r="AA876" i="17"/>
  <c r="AA877" i="17"/>
  <c r="AA878" i="17"/>
  <c r="AA879" i="17"/>
  <c r="AA880" i="17"/>
  <c r="AA881" i="17"/>
  <c r="AA882" i="17"/>
  <c r="AA883" i="17"/>
  <c r="AA884" i="17"/>
  <c r="AA885" i="17"/>
  <c r="AA886" i="17"/>
  <c r="AA887" i="17"/>
  <c r="AA888" i="17"/>
  <c r="AA889" i="17"/>
  <c r="AA890" i="17"/>
  <c r="AA891" i="17"/>
  <c r="AA892" i="17"/>
  <c r="AA893" i="17"/>
  <c r="AA894" i="17"/>
  <c r="AA895" i="17"/>
  <c r="AA896" i="17"/>
  <c r="AA897" i="17"/>
  <c r="AA898" i="17"/>
  <c r="AA899" i="17"/>
  <c r="AA900" i="17"/>
  <c r="AA901" i="17"/>
  <c r="AA902" i="17"/>
  <c r="AA903" i="17"/>
  <c r="AA904" i="17"/>
  <c r="AA905" i="17"/>
  <c r="AA906" i="17"/>
  <c r="AA907" i="17"/>
  <c r="AA908" i="17"/>
  <c r="AA909" i="17"/>
  <c r="AA910" i="17"/>
  <c r="AA911" i="17"/>
  <c r="AA912" i="17"/>
  <c r="AA913" i="17"/>
  <c r="AA914" i="17"/>
  <c r="AA915" i="17"/>
  <c r="AA916" i="17"/>
  <c r="AA917" i="17"/>
  <c r="AA918" i="17"/>
  <c r="AA919" i="17"/>
  <c r="AA920" i="17"/>
  <c r="AA921" i="17"/>
  <c r="AA922" i="17"/>
  <c r="AA923" i="17"/>
  <c r="AA924" i="17"/>
  <c r="AA925" i="17"/>
  <c r="AA926" i="17"/>
  <c r="AA927" i="17"/>
  <c r="AA928" i="17"/>
  <c r="AA929" i="17"/>
  <c r="AA930" i="17"/>
  <c r="AA931" i="17"/>
  <c r="AA932" i="17"/>
  <c r="AA933" i="17"/>
  <c r="AA934" i="17"/>
  <c r="AA935" i="17"/>
  <c r="AA936" i="17"/>
  <c r="AA937" i="17"/>
  <c r="AA938" i="17"/>
  <c r="AA939" i="17"/>
  <c r="AA940" i="17"/>
  <c r="AA941" i="17"/>
  <c r="AA942" i="17"/>
  <c r="AA943" i="17"/>
  <c r="AA944" i="17"/>
  <c r="AA945" i="17"/>
  <c r="AA946" i="17"/>
  <c r="AA947" i="17"/>
  <c r="AA948" i="17"/>
  <c r="AA949" i="17"/>
  <c r="AA950" i="17"/>
  <c r="AA951" i="17"/>
  <c r="AA952" i="17"/>
  <c r="AA953" i="17"/>
  <c r="AA954" i="17"/>
  <c r="AA955" i="17"/>
  <c r="AA956" i="17"/>
  <c r="AA957" i="17"/>
  <c r="AA958" i="17"/>
  <c r="AA959" i="17"/>
  <c r="AA960" i="17"/>
  <c r="AA961" i="17"/>
  <c r="AA962" i="17"/>
  <c r="AA963" i="17"/>
  <c r="AA964" i="17"/>
  <c r="AA965" i="17"/>
  <c r="AA966" i="17"/>
  <c r="AA967" i="17"/>
  <c r="AA968" i="17"/>
  <c r="AA969" i="17"/>
  <c r="AA970" i="17"/>
  <c r="AA971" i="17"/>
  <c r="AA972" i="17"/>
  <c r="AA973" i="17"/>
  <c r="AA974" i="17"/>
  <c r="AA975" i="17"/>
  <c r="AA976" i="17"/>
  <c r="AA977" i="17"/>
  <c r="AA978" i="17"/>
  <c r="AA979" i="17"/>
  <c r="AA980" i="17"/>
  <c r="AA981" i="17"/>
  <c r="AA982" i="17"/>
  <c r="AA983" i="17"/>
  <c r="AA984" i="17"/>
  <c r="AA985" i="17"/>
  <c r="AA986" i="17"/>
  <c r="AA987" i="17"/>
  <c r="AA988" i="17"/>
  <c r="AA989" i="17"/>
  <c r="AA990" i="17"/>
  <c r="AA991" i="17"/>
  <c r="AA992" i="17"/>
  <c r="AA993" i="17"/>
  <c r="AA994" i="17"/>
  <c r="AA995" i="17"/>
  <c r="AA996" i="17"/>
  <c r="AA997" i="17"/>
  <c r="AA998" i="17"/>
  <c r="AA999" i="17"/>
  <c r="AA1000" i="17"/>
  <c r="AA1001" i="17"/>
  <c r="AA1002" i="17"/>
  <c r="AA1003" i="17"/>
  <c r="AA1004" i="17"/>
  <c r="AA1005" i="17"/>
  <c r="AA1006" i="17"/>
  <c r="AA1007" i="17"/>
  <c r="AA1008" i="17"/>
  <c r="AA1009" i="17"/>
  <c r="AA1010" i="17"/>
  <c r="AA1011" i="17"/>
  <c r="AA1012" i="17"/>
  <c r="AA1013" i="17"/>
  <c r="AA1014" i="17"/>
  <c r="AA1015" i="17"/>
  <c r="AA1016" i="17"/>
  <c r="AA1017" i="17"/>
  <c r="AA1018" i="17"/>
  <c r="AA1019" i="17"/>
  <c r="AA1020" i="17"/>
  <c r="AA1021" i="17"/>
  <c r="AA1022" i="17"/>
  <c r="AA13" i="17"/>
  <c r="W13" i="17"/>
  <c r="W1014" i="17"/>
  <c r="W1013" i="17"/>
  <c r="W1000" i="17"/>
  <c r="W998" i="17"/>
  <c r="W997" i="17"/>
  <c r="W986" i="17"/>
  <c r="W984" i="17"/>
  <c r="W972" i="17"/>
  <c r="W969" i="17"/>
  <c r="W958" i="17"/>
  <c r="W944" i="17"/>
  <c r="W942" i="17"/>
  <c r="W930" i="17"/>
  <c r="W916" i="17"/>
  <c r="W900" i="17"/>
  <c r="W885" i="17"/>
  <c r="W843" i="17"/>
  <c r="W816" i="17"/>
  <c r="W802" i="17"/>
  <c r="W773" i="17"/>
  <c r="W761" i="17"/>
  <c r="W745" i="17"/>
  <c r="W731" i="17"/>
  <c r="W705" i="17"/>
  <c r="W675" i="17"/>
  <c r="W664" i="17"/>
  <c r="W662" i="17"/>
  <c r="W661" i="17"/>
  <c r="W650" i="17"/>
  <c r="W648" i="17"/>
  <c r="W636" i="17"/>
  <c r="W633" i="17"/>
  <c r="W620" i="17"/>
  <c r="W608" i="17"/>
  <c r="W606" i="17"/>
  <c r="W584" i="17"/>
  <c r="W566" i="17"/>
  <c r="W564" i="17"/>
  <c r="W556" i="17"/>
  <c r="W549" i="17"/>
  <c r="W545" i="17"/>
  <c r="W536" i="17"/>
  <c r="W535" i="17"/>
  <c r="W521" i="17"/>
  <c r="W510" i="17"/>
  <c r="W508" i="17"/>
  <c r="W507" i="17"/>
  <c r="W493" i="17"/>
  <c r="W480" i="17"/>
  <c r="W468" i="17"/>
  <c r="W465" i="17"/>
  <c r="W458" i="17"/>
  <c r="W453" i="17"/>
  <c r="W452" i="17"/>
  <c r="W430" i="17"/>
  <c r="W426" i="17"/>
  <c r="W424" i="17"/>
  <c r="W423" i="17"/>
  <c r="W410" i="17"/>
  <c r="W396" i="17"/>
  <c r="W395" i="17"/>
  <c r="W382" i="17"/>
  <c r="W381" i="17"/>
  <c r="W367" i="17"/>
  <c r="W356" i="17"/>
  <c r="W354" i="17"/>
  <c r="W349" i="17"/>
  <c r="W341" i="17"/>
  <c r="W328" i="17"/>
  <c r="W321" i="17"/>
  <c r="W318" i="17"/>
  <c r="W311" i="17"/>
  <c r="W298" i="17"/>
  <c r="W290" i="17"/>
  <c r="W272" i="17"/>
  <c r="W270" i="17"/>
  <c r="W269" i="17"/>
  <c r="W258" i="17"/>
  <c r="W255" i="17"/>
  <c r="W244" i="17"/>
  <c r="W242" i="17"/>
  <c r="W230" i="17"/>
  <c r="W229" i="17"/>
  <c r="W227" i="17"/>
  <c r="W213" i="17"/>
  <c r="W193" i="17"/>
  <c r="W185" i="17"/>
  <c r="W150" i="17"/>
  <c r="W143" i="17"/>
  <c r="W136" i="17"/>
  <c r="W117" i="17"/>
  <c r="W116" i="17"/>
  <c r="W115" i="17"/>
  <c r="W108" i="17"/>
  <c r="W102" i="17"/>
  <c r="W101" i="17"/>
  <c r="W89" i="17"/>
  <c r="W88" i="17"/>
  <c r="W80" i="17"/>
  <c r="W73" i="17"/>
  <c r="W60" i="17"/>
  <c r="W52" i="17"/>
  <c r="W47" i="17"/>
  <c r="W46" i="17"/>
  <c r="W40" i="17"/>
  <c r="W19" i="17"/>
  <c r="W18" i="17"/>
  <c r="V19" i="17"/>
  <c r="V25" i="17"/>
  <c r="V29" i="17"/>
  <c r="V32" i="17"/>
  <c r="V33" i="17"/>
  <c r="V42" i="17"/>
  <c r="V53" i="17"/>
  <c r="W54" i="17"/>
  <c r="V60" i="17"/>
  <c r="V80" i="17"/>
  <c r="V81" i="17"/>
  <c r="W82" i="17"/>
  <c r="V88" i="17"/>
  <c r="V95" i="17"/>
  <c r="V102" i="17"/>
  <c r="V110" i="17"/>
  <c r="V129" i="17"/>
  <c r="V130" i="17"/>
  <c r="V131" i="17"/>
  <c r="V137" i="17"/>
  <c r="V144" i="17"/>
  <c r="V151" i="17"/>
  <c r="V152" i="17"/>
  <c r="V172" i="17"/>
  <c r="V175" i="17"/>
  <c r="V177" i="17"/>
  <c r="W178" i="17"/>
  <c r="W187" i="17"/>
  <c r="V188" i="17"/>
  <c r="W192" i="17"/>
  <c r="W194" i="17"/>
  <c r="V207" i="17"/>
  <c r="V214" i="17"/>
  <c r="V215" i="17"/>
  <c r="W215" i="17"/>
  <c r="V216" i="17"/>
  <c r="W219" i="17"/>
  <c r="W220" i="17"/>
  <c r="V223" i="17"/>
  <c r="W223" i="17"/>
  <c r="V231" i="17"/>
  <c r="W233" i="17"/>
  <c r="W234" i="17"/>
  <c r="V235" i="17"/>
  <c r="V237" i="17"/>
  <c r="W237" i="17"/>
  <c r="V242" i="17"/>
  <c r="W243" i="17"/>
  <c r="W248" i="17"/>
  <c r="V249" i="17"/>
  <c r="W251" i="17"/>
  <c r="V255" i="17"/>
  <c r="V258" i="17"/>
  <c r="V263" i="17"/>
  <c r="W263" i="17"/>
  <c r="W264" i="17"/>
  <c r="W265" i="17"/>
  <c r="V272" i="17"/>
  <c r="V276" i="17"/>
  <c r="W276" i="17"/>
  <c r="V278" i="17"/>
  <c r="V279" i="17"/>
  <c r="W279" i="17"/>
  <c r="V284" i="17"/>
  <c r="W292" i="17"/>
  <c r="W296" i="17"/>
  <c r="V298" i="17"/>
  <c r="V314" i="17"/>
  <c r="W317" i="17"/>
  <c r="V319" i="17"/>
  <c r="V321" i="17"/>
  <c r="V327" i="17"/>
  <c r="W331" i="17"/>
  <c r="W332" i="17"/>
  <c r="W334" i="17"/>
  <c r="V335" i="17"/>
  <c r="W335" i="17"/>
  <c r="V340" i="17"/>
  <c r="V342" i="17"/>
  <c r="W342" i="17"/>
  <c r="V349" i="17"/>
  <c r="W353" i="17"/>
  <c r="V365" i="17"/>
  <c r="V368" i="17"/>
  <c r="V384" i="17"/>
  <c r="V388" i="17"/>
  <c r="V389" i="17"/>
  <c r="W391" i="17"/>
  <c r="W394" i="17"/>
  <c r="V398" i="17"/>
  <c r="W402" i="17"/>
  <c r="V410" i="17"/>
  <c r="V412" i="17"/>
  <c r="W416" i="17"/>
  <c r="V419" i="17"/>
  <c r="W419" i="17"/>
  <c r="V426" i="17"/>
  <c r="V432" i="17"/>
  <c r="W432" i="17"/>
  <c r="V433" i="17"/>
  <c r="W433" i="17"/>
  <c r="V443" i="17"/>
  <c r="W460" i="17"/>
  <c r="W461" i="17"/>
  <c r="V465" i="17"/>
  <c r="W479" i="17"/>
  <c r="W485" i="17"/>
  <c r="V486" i="17"/>
  <c r="V488" i="17"/>
  <c r="W488" i="17"/>
  <c r="V494" i="17"/>
  <c r="V497" i="17"/>
  <c r="W500" i="17"/>
  <c r="V503" i="17"/>
  <c r="W506" i="17"/>
  <c r="V509" i="17"/>
  <c r="V510" i="17"/>
  <c r="W513" i="17"/>
  <c r="V517" i="17"/>
  <c r="W517" i="17"/>
  <c r="V518" i="17"/>
  <c r="V524" i="17"/>
  <c r="V540" i="17"/>
  <c r="V542" i="17"/>
  <c r="W543" i="17"/>
  <c r="V545" i="17"/>
  <c r="V552" i="17"/>
  <c r="V553" i="17"/>
  <c r="V558" i="17"/>
  <c r="W562" i="17"/>
  <c r="V566" i="17"/>
  <c r="V573" i="17"/>
  <c r="W573" i="17"/>
  <c r="W586" i="17"/>
  <c r="V593" i="17"/>
  <c r="W598" i="17"/>
  <c r="V601" i="17"/>
  <c r="V615" i="17"/>
  <c r="W615" i="17"/>
  <c r="W626" i="17"/>
  <c r="V629" i="17"/>
  <c r="W632" i="17"/>
  <c r="V636" i="17"/>
  <c r="W640" i="17"/>
  <c r="V646" i="17"/>
  <c r="W657" i="17"/>
  <c r="W667" i="17"/>
  <c r="W668" i="17"/>
  <c r="V671" i="17"/>
  <c r="W671" i="17"/>
  <c r="W674" i="17"/>
  <c r="W682" i="17"/>
  <c r="W683" i="17"/>
  <c r="V688" i="17"/>
  <c r="V699" i="17"/>
  <c r="V706" i="17"/>
  <c r="W709" i="17"/>
  <c r="V720" i="17"/>
  <c r="W723" i="17"/>
  <c r="V748" i="17"/>
  <c r="V752" i="17"/>
  <c r="V755" i="17"/>
  <c r="V762" i="17"/>
  <c r="W766" i="17"/>
  <c r="V781" i="17"/>
  <c r="V785" i="17"/>
  <c r="W786" i="17"/>
  <c r="V797" i="17"/>
  <c r="V804" i="17"/>
  <c r="W808" i="17"/>
  <c r="V811" i="17"/>
  <c r="V813" i="17"/>
  <c r="V818" i="17"/>
  <c r="V824" i="17"/>
  <c r="V825" i="17"/>
  <c r="V832" i="17"/>
  <c r="V839" i="17"/>
  <c r="V846" i="17"/>
  <c r="V853" i="17"/>
  <c r="V860" i="17"/>
  <c r="V867" i="17"/>
  <c r="V874" i="17"/>
  <c r="W877" i="17"/>
  <c r="W878" i="17"/>
  <c r="V880" i="17"/>
  <c r="V888" i="17"/>
  <c r="W892" i="17"/>
  <c r="W923" i="17"/>
  <c r="W934" i="17"/>
  <c r="W937" i="17"/>
  <c r="V947" i="17"/>
  <c r="V948" i="17"/>
  <c r="W951" i="17"/>
  <c r="V956" i="17"/>
  <c r="W965" i="17"/>
  <c r="W976" i="17"/>
  <c r="W977" i="17"/>
  <c r="W979" i="17"/>
  <c r="W989" i="17"/>
  <c r="W990" i="17"/>
  <c r="W993" i="17"/>
  <c r="W1007" i="17"/>
  <c r="W1010" i="17"/>
  <c r="V1019" i="17"/>
  <c r="W1021" i="17"/>
  <c r="W198" i="17"/>
  <c r="W205" i="17"/>
  <c r="W212" i="17"/>
  <c r="W226" i="17"/>
  <c r="W240" i="17"/>
  <c r="W247" i="17"/>
  <c r="W254" i="17"/>
  <c r="W261" i="17"/>
  <c r="W268" i="17"/>
  <c r="W275" i="17"/>
  <c r="W282" i="17"/>
  <c r="W289" i="17"/>
  <c r="W303" i="17"/>
  <c r="W310" i="17"/>
  <c r="W324" i="17"/>
  <c r="W338" i="17"/>
  <c r="W345" i="17"/>
  <c r="W352" i="17"/>
  <c r="W359" i="17"/>
  <c r="W366" i="17"/>
  <c r="W373" i="17"/>
  <c r="W380" i="17"/>
  <c r="W387" i="17"/>
  <c r="W401" i="17"/>
  <c r="W408" i="17"/>
  <c r="W415" i="17"/>
  <c r="W422" i="17"/>
  <c r="W429" i="17"/>
  <c r="W436" i="17"/>
  <c r="W443" i="17"/>
  <c r="W450" i="17"/>
  <c r="W457" i="17"/>
  <c r="W464" i="17"/>
  <c r="W471" i="17"/>
  <c r="W478" i="17"/>
  <c r="W492" i="17"/>
  <c r="W499" i="17"/>
  <c r="W520" i="17"/>
  <c r="W527" i="17"/>
  <c r="W534" i="17"/>
  <c r="W541" i="17"/>
  <c r="W548" i="17"/>
  <c r="W555" i="17"/>
  <c r="W569" i="17"/>
  <c r="W576" i="17"/>
  <c r="W583" i="17"/>
  <c r="W590" i="17"/>
  <c r="W597" i="17"/>
  <c r="W604" i="17"/>
  <c r="W611" i="17"/>
  <c r="W618" i="17"/>
  <c r="W625" i="17"/>
  <c r="W639" i="17"/>
  <c r="W646" i="17"/>
  <c r="W653" i="17"/>
  <c r="W660" i="17"/>
  <c r="W681" i="17"/>
  <c r="W688" i="17"/>
  <c r="W695" i="17"/>
  <c r="W702" i="17"/>
  <c r="W716" i="17"/>
  <c r="W730" i="17"/>
  <c r="W737" i="17"/>
  <c r="W744" i="17"/>
  <c r="W751" i="17"/>
  <c r="W758" i="17"/>
  <c r="W765" i="17"/>
  <c r="W772" i="17"/>
  <c r="W779" i="17"/>
  <c r="U13" i="17"/>
  <c r="Q13" i="17" s="1"/>
  <c r="Z13" i="17"/>
  <c r="Z21" i="17"/>
  <c r="Z1022" i="17"/>
  <c r="Y1022" i="17"/>
  <c r="X1022" i="17"/>
  <c r="W1022" i="17"/>
  <c r="U1022" i="17"/>
  <c r="Q1022" i="17" s="1"/>
  <c r="Z1021" i="17"/>
  <c r="Y1021" i="17"/>
  <c r="X1021" i="17"/>
  <c r="U1021" i="17"/>
  <c r="Q1021" i="17" s="1"/>
  <c r="Z1020" i="17"/>
  <c r="Y1020" i="17"/>
  <c r="X1020" i="17"/>
  <c r="U1020" i="17"/>
  <c r="Q1020" i="17" s="1"/>
  <c r="Z1019" i="17"/>
  <c r="Y1019" i="17"/>
  <c r="X1019" i="17"/>
  <c r="U1019" i="17"/>
  <c r="Q1019" i="17" s="1"/>
  <c r="Z1018" i="17"/>
  <c r="Y1018" i="17"/>
  <c r="X1018" i="17"/>
  <c r="V1018" i="17"/>
  <c r="U1018" i="17"/>
  <c r="Q1018" i="17" s="1"/>
  <c r="Z1017" i="17"/>
  <c r="Y1017" i="17"/>
  <c r="X1017" i="17"/>
  <c r="W1017" i="17"/>
  <c r="V1017" i="17"/>
  <c r="U1017" i="17"/>
  <c r="Q1017" i="17" s="1"/>
  <c r="Z1016" i="17"/>
  <c r="Y1016" i="17"/>
  <c r="X1016" i="17"/>
  <c r="W1016" i="17"/>
  <c r="V1016" i="17"/>
  <c r="U1016" i="17"/>
  <c r="Q1016" i="17" s="1"/>
  <c r="Z1015" i="17"/>
  <c r="Y1015" i="17"/>
  <c r="X1015" i="17"/>
  <c r="W1015" i="17"/>
  <c r="U1015" i="17"/>
  <c r="Q1015" i="17" s="1"/>
  <c r="Z1014" i="17"/>
  <c r="Y1014" i="17"/>
  <c r="X1014" i="17"/>
  <c r="U1014" i="17"/>
  <c r="Q1014" i="17" s="1"/>
  <c r="Z1013" i="17"/>
  <c r="Y1013" i="17"/>
  <c r="X1013" i="17"/>
  <c r="U1013" i="17"/>
  <c r="Q1013" i="17" s="1"/>
  <c r="Z1012" i="17"/>
  <c r="Y1012" i="17"/>
  <c r="X1012" i="17"/>
  <c r="U1012" i="17"/>
  <c r="Q1012" i="17" s="1"/>
  <c r="Z1011" i="17"/>
  <c r="Y1011" i="17"/>
  <c r="X1011" i="17"/>
  <c r="V1011" i="17"/>
  <c r="U1011" i="17"/>
  <c r="Q1011" i="17" s="1"/>
  <c r="Z1010" i="17"/>
  <c r="Y1010" i="17"/>
  <c r="X1010" i="17"/>
  <c r="V1010" i="17"/>
  <c r="U1010" i="17"/>
  <c r="Q1010" i="17" s="1"/>
  <c r="Z1009" i="17"/>
  <c r="Y1009" i="17"/>
  <c r="X1009" i="17"/>
  <c r="W1009" i="17"/>
  <c r="V1009" i="17"/>
  <c r="U1009" i="17"/>
  <c r="Q1009" i="17" s="1"/>
  <c r="Z1008" i="17"/>
  <c r="Y1008" i="17"/>
  <c r="X1008" i="17"/>
  <c r="W1008" i="17"/>
  <c r="V1008" i="17"/>
  <c r="U1008" i="17"/>
  <c r="Q1008" i="17" s="1"/>
  <c r="Z1007" i="17"/>
  <c r="Y1007" i="17"/>
  <c r="X1007" i="17"/>
  <c r="U1007" i="17"/>
  <c r="Q1007" i="17" s="1"/>
  <c r="Z1006" i="17"/>
  <c r="Y1006" i="17"/>
  <c r="X1006" i="17"/>
  <c r="U1006" i="17"/>
  <c r="Q1006" i="17" s="1"/>
  <c r="Z1005" i="17"/>
  <c r="Y1005" i="17"/>
  <c r="X1005" i="17"/>
  <c r="W1005" i="17"/>
  <c r="U1005" i="17"/>
  <c r="Q1005" i="17" s="1"/>
  <c r="Z1004" i="17"/>
  <c r="Y1004" i="17"/>
  <c r="X1004" i="17"/>
  <c r="V1004" i="17"/>
  <c r="U1004" i="17"/>
  <c r="Q1004" i="17" s="1"/>
  <c r="Z1003" i="17"/>
  <c r="Y1003" i="17"/>
  <c r="X1003" i="17"/>
  <c r="W1003" i="17"/>
  <c r="V1003" i="17"/>
  <c r="U1003" i="17"/>
  <c r="Q1003" i="17" s="1"/>
  <c r="Z1002" i="17"/>
  <c r="Y1002" i="17"/>
  <c r="X1002" i="17"/>
  <c r="W1002" i="17"/>
  <c r="V1002" i="17"/>
  <c r="U1002" i="17"/>
  <c r="Q1002" i="17" s="1"/>
  <c r="Z1001" i="17"/>
  <c r="Y1001" i="17"/>
  <c r="X1001" i="17"/>
  <c r="W1001" i="17"/>
  <c r="V1001" i="17"/>
  <c r="U1001" i="17"/>
  <c r="Q1001" i="17" s="1"/>
  <c r="Z1000" i="17"/>
  <c r="Y1000" i="17"/>
  <c r="X1000" i="17"/>
  <c r="U1000" i="17"/>
  <c r="Q1000" i="17" s="1"/>
  <c r="Z999" i="17"/>
  <c r="Y999" i="17"/>
  <c r="X999" i="17"/>
  <c r="U999" i="17"/>
  <c r="Q999" i="17" s="1"/>
  <c r="Z998" i="17"/>
  <c r="Y998" i="17"/>
  <c r="X998" i="17"/>
  <c r="U998" i="17"/>
  <c r="Q998" i="17" s="1"/>
  <c r="Z997" i="17"/>
  <c r="Y997" i="17"/>
  <c r="X997" i="17"/>
  <c r="V997" i="17"/>
  <c r="U997" i="17"/>
  <c r="Q997" i="17" s="1"/>
  <c r="Z996" i="17"/>
  <c r="Y996" i="17"/>
  <c r="X996" i="17"/>
  <c r="W996" i="17"/>
  <c r="V996" i="17"/>
  <c r="U996" i="17"/>
  <c r="Q996" i="17" s="1"/>
  <c r="Z995" i="17"/>
  <c r="Y995" i="17"/>
  <c r="X995" i="17"/>
  <c r="W995" i="17"/>
  <c r="U995" i="17"/>
  <c r="Q995" i="17" s="1"/>
  <c r="Z994" i="17"/>
  <c r="Y994" i="17"/>
  <c r="X994" i="17"/>
  <c r="W994" i="17"/>
  <c r="V994" i="17"/>
  <c r="U994" i="17"/>
  <c r="Q994" i="17" s="1"/>
  <c r="Z993" i="17"/>
  <c r="Y993" i="17"/>
  <c r="X993" i="17"/>
  <c r="U993" i="17"/>
  <c r="Q993" i="17" s="1"/>
  <c r="Z992" i="17"/>
  <c r="Y992" i="17"/>
  <c r="X992" i="17"/>
  <c r="U992" i="17"/>
  <c r="Q992" i="17" s="1"/>
  <c r="Z991" i="17"/>
  <c r="Y991" i="17"/>
  <c r="X991" i="17"/>
  <c r="W991" i="17"/>
  <c r="U991" i="17"/>
  <c r="Q991" i="17" s="1"/>
  <c r="Z990" i="17"/>
  <c r="Y990" i="17"/>
  <c r="X990" i="17"/>
  <c r="V990" i="17"/>
  <c r="U990" i="17"/>
  <c r="Q990" i="17" s="1"/>
  <c r="Z989" i="17"/>
  <c r="Y989" i="17"/>
  <c r="X989" i="17"/>
  <c r="V989" i="17"/>
  <c r="U989" i="17"/>
  <c r="Q989" i="17" s="1"/>
  <c r="Z988" i="17"/>
  <c r="Y988" i="17"/>
  <c r="X988" i="17"/>
  <c r="W988" i="17"/>
  <c r="V988" i="17"/>
  <c r="U988" i="17"/>
  <c r="Q988" i="17" s="1"/>
  <c r="Z987" i="17"/>
  <c r="Y987" i="17"/>
  <c r="X987" i="17"/>
  <c r="W987" i="17"/>
  <c r="V987" i="17"/>
  <c r="U987" i="17"/>
  <c r="Q987" i="17" s="1"/>
  <c r="Z986" i="17"/>
  <c r="Y986" i="17"/>
  <c r="X986" i="17"/>
  <c r="U986" i="17"/>
  <c r="Q986" i="17" s="1"/>
  <c r="Z985" i="17"/>
  <c r="Y985" i="17"/>
  <c r="X985" i="17"/>
  <c r="U985" i="17"/>
  <c r="Q985" i="17" s="1"/>
  <c r="Z984" i="17"/>
  <c r="Y984" i="17"/>
  <c r="X984" i="17"/>
  <c r="U984" i="17"/>
  <c r="Q984" i="17" s="1"/>
  <c r="Z983" i="17"/>
  <c r="Y983" i="17"/>
  <c r="X983" i="17"/>
  <c r="V983" i="17"/>
  <c r="U983" i="17"/>
  <c r="Q983" i="17" s="1"/>
  <c r="Z982" i="17"/>
  <c r="Y982" i="17"/>
  <c r="X982" i="17"/>
  <c r="V982" i="17"/>
  <c r="U982" i="17"/>
  <c r="Q982" i="17" s="1"/>
  <c r="Z981" i="17"/>
  <c r="Y981" i="17"/>
  <c r="X981" i="17"/>
  <c r="W981" i="17"/>
  <c r="V981" i="17"/>
  <c r="U981" i="17"/>
  <c r="Q981" i="17" s="1"/>
  <c r="Z980" i="17"/>
  <c r="Y980" i="17"/>
  <c r="X980" i="17"/>
  <c r="W980" i="17"/>
  <c r="V980" i="17"/>
  <c r="U980" i="17"/>
  <c r="Q980" i="17" s="1"/>
  <c r="Z979" i="17"/>
  <c r="Y979" i="17"/>
  <c r="X979" i="17"/>
  <c r="U979" i="17"/>
  <c r="Q979" i="17" s="1"/>
  <c r="Z978" i="17"/>
  <c r="Y978" i="17"/>
  <c r="X978" i="17"/>
  <c r="U978" i="17"/>
  <c r="Q978" i="17" s="1"/>
  <c r="Z977" i="17"/>
  <c r="Y977" i="17"/>
  <c r="X977" i="17"/>
  <c r="U977" i="17"/>
  <c r="Q977" i="17" s="1"/>
  <c r="Z976" i="17"/>
  <c r="Y976" i="17"/>
  <c r="X976" i="17"/>
  <c r="U976" i="17"/>
  <c r="Q976" i="17" s="1"/>
  <c r="Z975" i="17"/>
  <c r="Y975" i="17"/>
  <c r="X975" i="17"/>
  <c r="W975" i="17"/>
  <c r="V975" i="17"/>
  <c r="U975" i="17"/>
  <c r="Q975" i="17" s="1"/>
  <c r="Z974" i="17"/>
  <c r="Y974" i="17"/>
  <c r="X974" i="17"/>
  <c r="W974" i="17"/>
  <c r="V974" i="17"/>
  <c r="U974" i="17"/>
  <c r="Q974" i="17" s="1"/>
  <c r="Z973" i="17"/>
  <c r="Y973" i="17"/>
  <c r="X973" i="17"/>
  <c r="W973" i="17"/>
  <c r="V973" i="17"/>
  <c r="U973" i="17"/>
  <c r="Q973" i="17" s="1"/>
  <c r="Z972" i="17"/>
  <c r="Y972" i="17"/>
  <c r="X972" i="17"/>
  <c r="U972" i="17"/>
  <c r="Q972" i="17" s="1"/>
  <c r="Z971" i="17"/>
  <c r="Y971" i="17"/>
  <c r="X971" i="17"/>
  <c r="U971" i="17"/>
  <c r="Q971" i="17" s="1"/>
  <c r="Z970" i="17"/>
  <c r="Y970" i="17"/>
  <c r="X970" i="17"/>
  <c r="U970" i="17"/>
  <c r="Q970" i="17" s="1"/>
  <c r="Z969" i="17"/>
  <c r="Y969" i="17"/>
  <c r="X969" i="17"/>
  <c r="V969" i="17"/>
  <c r="U969" i="17"/>
  <c r="Q969" i="17" s="1"/>
  <c r="Z968" i="17"/>
  <c r="Y968" i="17"/>
  <c r="X968" i="17"/>
  <c r="V968" i="17"/>
  <c r="U968" i="17"/>
  <c r="Q968" i="17" s="1"/>
  <c r="Z967" i="17"/>
  <c r="Y967" i="17"/>
  <c r="X967" i="17"/>
  <c r="W967" i="17"/>
  <c r="V967" i="17"/>
  <c r="U967" i="17"/>
  <c r="Q967" i="17" s="1"/>
  <c r="Z966" i="17"/>
  <c r="Y966" i="17"/>
  <c r="X966" i="17"/>
  <c r="W966" i="17"/>
  <c r="U966" i="17"/>
  <c r="Q966" i="17" s="1"/>
  <c r="Z965" i="17"/>
  <c r="Y965" i="17"/>
  <c r="X965" i="17"/>
  <c r="U965" i="17"/>
  <c r="Q965" i="17" s="1"/>
  <c r="Z964" i="17"/>
  <c r="Y964" i="17"/>
  <c r="X964" i="17"/>
  <c r="U964" i="17"/>
  <c r="Q964" i="17" s="1"/>
  <c r="Z963" i="17"/>
  <c r="Y963" i="17"/>
  <c r="X963" i="17"/>
  <c r="U963" i="17"/>
  <c r="Q963" i="17" s="1"/>
  <c r="Z962" i="17"/>
  <c r="Y962" i="17"/>
  <c r="X962" i="17"/>
  <c r="V962" i="17"/>
  <c r="U962" i="17"/>
  <c r="Q962" i="17" s="1"/>
  <c r="Z961" i="17"/>
  <c r="Y961" i="17"/>
  <c r="X961" i="17"/>
  <c r="W961" i="17"/>
  <c r="V961" i="17"/>
  <c r="U961" i="17"/>
  <c r="Q961" i="17" s="1"/>
  <c r="Z960" i="17"/>
  <c r="Y960" i="17"/>
  <c r="X960" i="17"/>
  <c r="W960" i="17"/>
  <c r="V960" i="17"/>
  <c r="U960" i="17"/>
  <c r="Q960" i="17" s="1"/>
  <c r="Z959" i="17"/>
  <c r="Y959" i="17"/>
  <c r="X959" i="17"/>
  <c r="W959" i="17"/>
  <c r="V959" i="17"/>
  <c r="U959" i="17"/>
  <c r="Q959" i="17" s="1"/>
  <c r="Z958" i="17"/>
  <c r="Y958" i="17"/>
  <c r="X958" i="17"/>
  <c r="U958" i="17"/>
  <c r="Q958" i="17" s="1"/>
  <c r="Z957" i="17"/>
  <c r="Y957" i="17"/>
  <c r="X957" i="17"/>
  <c r="U957" i="17"/>
  <c r="Q957" i="17" s="1"/>
  <c r="Z956" i="17"/>
  <c r="Y956" i="17"/>
  <c r="X956" i="17"/>
  <c r="U956" i="17"/>
  <c r="Q956" i="17" s="1"/>
  <c r="Z955" i="17"/>
  <c r="Y955" i="17"/>
  <c r="X955" i="17"/>
  <c r="U955" i="17"/>
  <c r="Q955" i="17" s="1"/>
  <c r="Z954" i="17"/>
  <c r="Y954" i="17"/>
  <c r="X954" i="17"/>
  <c r="V954" i="17"/>
  <c r="U954" i="17"/>
  <c r="Q954" i="17" s="1"/>
  <c r="Z953" i="17"/>
  <c r="Y953" i="17"/>
  <c r="X953" i="17"/>
  <c r="W953" i="17"/>
  <c r="V953" i="17"/>
  <c r="U953" i="17"/>
  <c r="Q953" i="17" s="1"/>
  <c r="Z952" i="17"/>
  <c r="Y952" i="17"/>
  <c r="X952" i="17"/>
  <c r="W952" i="17"/>
  <c r="V952" i="17"/>
  <c r="U952" i="17"/>
  <c r="Q952" i="17" s="1"/>
  <c r="Z951" i="17"/>
  <c r="Y951" i="17"/>
  <c r="X951" i="17"/>
  <c r="U951" i="17"/>
  <c r="Q951" i="17" s="1"/>
  <c r="Z950" i="17"/>
  <c r="Y950" i="17"/>
  <c r="X950" i="17"/>
  <c r="U950" i="17"/>
  <c r="Q950" i="17" s="1"/>
  <c r="Z949" i="17"/>
  <c r="Y949" i="17"/>
  <c r="X949" i="17"/>
  <c r="W949" i="17"/>
  <c r="U949" i="17"/>
  <c r="Q949" i="17" s="1"/>
  <c r="Z948" i="17"/>
  <c r="Y948" i="17"/>
  <c r="X948" i="17"/>
  <c r="U948" i="17"/>
  <c r="Q948" i="17" s="1"/>
  <c r="Z947" i="17"/>
  <c r="Y947" i="17"/>
  <c r="X947" i="17"/>
  <c r="W947" i="17"/>
  <c r="U947" i="17"/>
  <c r="Q947" i="17" s="1"/>
  <c r="Z946" i="17"/>
  <c r="Y946" i="17"/>
  <c r="X946" i="17"/>
  <c r="W946" i="17"/>
  <c r="V946" i="17"/>
  <c r="U946" i="17"/>
  <c r="Q946" i="17" s="1"/>
  <c r="Z945" i="17"/>
  <c r="Y945" i="17"/>
  <c r="X945" i="17"/>
  <c r="W945" i="17"/>
  <c r="V945" i="17"/>
  <c r="U945" i="17"/>
  <c r="Q945" i="17" s="1"/>
  <c r="Z944" i="17"/>
  <c r="Y944" i="17"/>
  <c r="X944" i="17"/>
  <c r="U944" i="17"/>
  <c r="Q944" i="17" s="1"/>
  <c r="Z943" i="17"/>
  <c r="Y943" i="17"/>
  <c r="X943" i="17"/>
  <c r="U943" i="17"/>
  <c r="Q943" i="17" s="1"/>
  <c r="Z942" i="17"/>
  <c r="Y942" i="17"/>
  <c r="X942" i="17"/>
  <c r="U942" i="17"/>
  <c r="Q942" i="17" s="1"/>
  <c r="Z941" i="17"/>
  <c r="Y941" i="17"/>
  <c r="X941" i="17"/>
  <c r="V941" i="17"/>
  <c r="U941" i="17"/>
  <c r="Q941" i="17" s="1"/>
  <c r="Z940" i="17"/>
  <c r="Y940" i="17"/>
  <c r="X940" i="17"/>
  <c r="W940" i="17"/>
  <c r="V940" i="17"/>
  <c r="U940" i="17"/>
  <c r="Q940" i="17" s="1"/>
  <c r="Z939" i="17"/>
  <c r="Y939" i="17"/>
  <c r="X939" i="17"/>
  <c r="W939" i="17"/>
  <c r="V939" i="17"/>
  <c r="U939" i="17"/>
  <c r="Q939" i="17" s="1"/>
  <c r="Z938" i="17"/>
  <c r="Y938" i="17"/>
  <c r="X938" i="17"/>
  <c r="W938" i="17"/>
  <c r="V938" i="17"/>
  <c r="U938" i="17"/>
  <c r="Q938" i="17" s="1"/>
  <c r="Z937" i="17"/>
  <c r="Y937" i="17"/>
  <c r="X937" i="17"/>
  <c r="U937" i="17"/>
  <c r="Q937" i="17" s="1"/>
  <c r="Z936" i="17"/>
  <c r="Y936" i="17"/>
  <c r="X936" i="17"/>
  <c r="U936" i="17"/>
  <c r="Q936" i="17" s="1"/>
  <c r="Z935" i="17"/>
  <c r="Y935" i="17"/>
  <c r="X935" i="17"/>
  <c r="V935" i="17"/>
  <c r="U935" i="17"/>
  <c r="Q935" i="17" s="1"/>
  <c r="Z934" i="17"/>
  <c r="Y934" i="17"/>
  <c r="X934" i="17"/>
  <c r="V934" i="17"/>
  <c r="U934" i="17"/>
  <c r="Q934" i="17" s="1"/>
  <c r="Z933" i="17"/>
  <c r="Y933" i="17"/>
  <c r="X933" i="17"/>
  <c r="V933" i="17"/>
  <c r="U933" i="17"/>
  <c r="Q933" i="17" s="1"/>
  <c r="Z932" i="17"/>
  <c r="Y932" i="17"/>
  <c r="X932" i="17"/>
  <c r="W932" i="17"/>
  <c r="V932" i="17"/>
  <c r="U932" i="17"/>
  <c r="Q932" i="17" s="1"/>
  <c r="Z931" i="17"/>
  <c r="Y931" i="17"/>
  <c r="X931" i="17"/>
  <c r="W931" i="17"/>
  <c r="V931" i="17"/>
  <c r="U931" i="17"/>
  <c r="Q931" i="17" s="1"/>
  <c r="Z930" i="17"/>
  <c r="Y930" i="17"/>
  <c r="X930" i="17"/>
  <c r="U930" i="17"/>
  <c r="Q930" i="17" s="1"/>
  <c r="Z929" i="17"/>
  <c r="Y929" i="17"/>
  <c r="X929" i="17"/>
  <c r="U929" i="17"/>
  <c r="Q929" i="17" s="1"/>
  <c r="Z928" i="17"/>
  <c r="Y928" i="17"/>
  <c r="X928" i="17"/>
  <c r="U928" i="17"/>
  <c r="Q928" i="17" s="1"/>
  <c r="Z927" i="17"/>
  <c r="Y927" i="17"/>
  <c r="X927" i="17"/>
  <c r="V927" i="17"/>
  <c r="U927" i="17"/>
  <c r="Q927" i="17" s="1"/>
  <c r="Z926" i="17"/>
  <c r="Y926" i="17"/>
  <c r="X926" i="17"/>
  <c r="W926" i="17"/>
  <c r="U926" i="17"/>
  <c r="Q926" i="17" s="1"/>
  <c r="Z925" i="17"/>
  <c r="Y925" i="17"/>
  <c r="X925" i="17"/>
  <c r="W925" i="17"/>
  <c r="V925" i="17"/>
  <c r="U925" i="17"/>
  <c r="Q925" i="17" s="1"/>
  <c r="Z924" i="17"/>
  <c r="Y924" i="17"/>
  <c r="X924" i="17"/>
  <c r="W924" i="17"/>
  <c r="U924" i="17"/>
  <c r="Q924" i="17" s="1"/>
  <c r="Z923" i="17"/>
  <c r="Y923" i="17"/>
  <c r="X923" i="17"/>
  <c r="U923" i="17"/>
  <c r="Q923" i="17" s="1"/>
  <c r="Z922" i="17"/>
  <c r="Y922" i="17"/>
  <c r="X922" i="17"/>
  <c r="U922" i="17"/>
  <c r="Q922" i="17" s="1"/>
  <c r="Z921" i="17"/>
  <c r="Y921" i="17"/>
  <c r="X921" i="17"/>
  <c r="W921" i="17"/>
  <c r="U921" i="17"/>
  <c r="Q921" i="17" s="1"/>
  <c r="Z920" i="17"/>
  <c r="Y920" i="17"/>
  <c r="X920" i="17"/>
  <c r="V920" i="17"/>
  <c r="U920" i="17"/>
  <c r="Q920" i="17" s="1"/>
  <c r="Z919" i="17"/>
  <c r="Y919" i="17"/>
  <c r="X919" i="17"/>
  <c r="W919" i="17"/>
  <c r="V919" i="17"/>
  <c r="U919" i="17"/>
  <c r="Q919" i="17" s="1"/>
  <c r="Z918" i="17"/>
  <c r="Y918" i="17"/>
  <c r="X918" i="17"/>
  <c r="W918" i="17"/>
  <c r="V918" i="17"/>
  <c r="U918" i="17"/>
  <c r="Q918" i="17" s="1"/>
  <c r="Z917" i="17"/>
  <c r="Y917" i="17"/>
  <c r="X917" i="17"/>
  <c r="W917" i="17"/>
  <c r="U917" i="17"/>
  <c r="Q917" i="17" s="1"/>
  <c r="Z916" i="17"/>
  <c r="Y916" i="17"/>
  <c r="X916" i="17"/>
  <c r="U916" i="17"/>
  <c r="Q916" i="17" s="1"/>
  <c r="Z915" i="17"/>
  <c r="Y915" i="17"/>
  <c r="X915" i="17"/>
  <c r="U915" i="17"/>
  <c r="Q915" i="17" s="1"/>
  <c r="Z914" i="17"/>
  <c r="Y914" i="17"/>
  <c r="X914" i="17"/>
  <c r="W914" i="17"/>
  <c r="U914" i="17"/>
  <c r="Q914" i="17" s="1"/>
  <c r="Z913" i="17"/>
  <c r="Y913" i="17"/>
  <c r="X913" i="17"/>
  <c r="V913" i="17"/>
  <c r="U913" i="17"/>
  <c r="Q913" i="17" s="1"/>
  <c r="Z912" i="17"/>
  <c r="Y912" i="17"/>
  <c r="X912" i="17"/>
  <c r="V912" i="17"/>
  <c r="U912" i="17"/>
  <c r="Q912" i="17" s="1"/>
  <c r="Z911" i="17"/>
  <c r="Y911" i="17"/>
  <c r="X911" i="17"/>
  <c r="W911" i="17"/>
  <c r="V911" i="17"/>
  <c r="U911" i="17"/>
  <c r="Q911" i="17" s="1"/>
  <c r="Z910" i="17"/>
  <c r="Y910" i="17"/>
  <c r="X910" i="17"/>
  <c r="W910" i="17"/>
  <c r="V910" i="17"/>
  <c r="U910" i="17"/>
  <c r="Q910" i="17" s="1"/>
  <c r="Z909" i="17"/>
  <c r="Y909" i="17"/>
  <c r="X909" i="17"/>
  <c r="U909" i="17"/>
  <c r="Q909" i="17" s="1"/>
  <c r="Z908" i="17"/>
  <c r="Y908" i="17"/>
  <c r="X908" i="17"/>
  <c r="U908" i="17"/>
  <c r="Q908" i="17" s="1"/>
  <c r="Z907" i="17"/>
  <c r="Y907" i="17"/>
  <c r="X907" i="17"/>
  <c r="W907" i="17"/>
  <c r="U907" i="17"/>
  <c r="Q907" i="17" s="1"/>
  <c r="Z906" i="17"/>
  <c r="Y906" i="17"/>
  <c r="X906" i="17"/>
  <c r="W906" i="17"/>
  <c r="V906" i="17"/>
  <c r="U906" i="17"/>
  <c r="Q906" i="17" s="1"/>
  <c r="Z905" i="17"/>
  <c r="Y905" i="17"/>
  <c r="X905" i="17"/>
  <c r="W905" i="17"/>
  <c r="V905" i="17"/>
  <c r="U905" i="17"/>
  <c r="Q905" i="17" s="1"/>
  <c r="Z904" i="17"/>
  <c r="Y904" i="17"/>
  <c r="X904" i="17"/>
  <c r="W904" i="17"/>
  <c r="V904" i="17"/>
  <c r="U904" i="17"/>
  <c r="Q904" i="17" s="1"/>
  <c r="Z903" i="17"/>
  <c r="Y903" i="17"/>
  <c r="X903" i="17"/>
  <c r="W903" i="17"/>
  <c r="V903" i="17"/>
  <c r="U903" i="17"/>
  <c r="Q903" i="17" s="1"/>
  <c r="Z902" i="17"/>
  <c r="Y902" i="17"/>
  <c r="X902" i="17"/>
  <c r="U902" i="17"/>
  <c r="Q902" i="17" s="1"/>
  <c r="Z901" i="17"/>
  <c r="Y901" i="17"/>
  <c r="X901" i="17"/>
  <c r="U901" i="17"/>
  <c r="Q901" i="17" s="1"/>
  <c r="Z900" i="17"/>
  <c r="Y900" i="17"/>
  <c r="X900" i="17"/>
  <c r="U900" i="17"/>
  <c r="Q900" i="17" s="1"/>
  <c r="Z899" i="17"/>
  <c r="Y899" i="17"/>
  <c r="X899" i="17"/>
  <c r="V899" i="17"/>
  <c r="U899" i="17"/>
  <c r="Q899" i="17" s="1"/>
  <c r="Z898" i="17"/>
  <c r="Y898" i="17"/>
  <c r="X898" i="17"/>
  <c r="W898" i="17"/>
  <c r="U898" i="17"/>
  <c r="Q898" i="17" s="1"/>
  <c r="Z897" i="17"/>
  <c r="Y897" i="17"/>
  <c r="X897" i="17"/>
  <c r="W897" i="17"/>
  <c r="V897" i="17"/>
  <c r="U897" i="17"/>
  <c r="Q897" i="17" s="1"/>
  <c r="Z896" i="17"/>
  <c r="Y896" i="17"/>
  <c r="X896" i="17"/>
  <c r="W896" i="17"/>
  <c r="U896" i="17"/>
  <c r="Q896" i="17" s="1"/>
  <c r="Z895" i="17"/>
  <c r="Y895" i="17"/>
  <c r="X895" i="17"/>
  <c r="W895" i="17"/>
  <c r="U895" i="17"/>
  <c r="Q895" i="17" s="1"/>
  <c r="Z894" i="17"/>
  <c r="Y894" i="17"/>
  <c r="X894" i="17"/>
  <c r="U894" i="17"/>
  <c r="Q894" i="17" s="1"/>
  <c r="Z893" i="17"/>
  <c r="Y893" i="17"/>
  <c r="X893" i="17"/>
  <c r="W893" i="17"/>
  <c r="U893" i="17"/>
  <c r="Q893" i="17" s="1"/>
  <c r="Z892" i="17"/>
  <c r="Y892" i="17"/>
  <c r="X892" i="17"/>
  <c r="V892" i="17"/>
  <c r="U892" i="17"/>
  <c r="Q892" i="17" s="1"/>
  <c r="Z891" i="17"/>
  <c r="Y891" i="17"/>
  <c r="X891" i="17"/>
  <c r="V891" i="17"/>
  <c r="U891" i="17"/>
  <c r="Q891" i="17" s="1"/>
  <c r="Z890" i="17"/>
  <c r="Y890" i="17"/>
  <c r="X890" i="17"/>
  <c r="W890" i="17"/>
  <c r="V890" i="17"/>
  <c r="U890" i="17"/>
  <c r="Q890" i="17" s="1"/>
  <c r="Z889" i="17"/>
  <c r="Y889" i="17"/>
  <c r="X889" i="17"/>
  <c r="W889" i="17"/>
  <c r="U889" i="17"/>
  <c r="Q889" i="17" s="1"/>
  <c r="Z888" i="17"/>
  <c r="Y888" i="17"/>
  <c r="X888" i="17"/>
  <c r="U888" i="17"/>
  <c r="Q888" i="17" s="1"/>
  <c r="Z887" i="17"/>
  <c r="Y887" i="17"/>
  <c r="X887" i="17"/>
  <c r="U887" i="17"/>
  <c r="Q887" i="17" s="1"/>
  <c r="Z886" i="17"/>
  <c r="Y886" i="17"/>
  <c r="X886" i="17"/>
  <c r="U886" i="17"/>
  <c r="Q886" i="17" s="1"/>
  <c r="Z885" i="17"/>
  <c r="Y885" i="17"/>
  <c r="X885" i="17"/>
  <c r="V885" i="17"/>
  <c r="U885" i="17"/>
  <c r="Q885" i="17" s="1"/>
  <c r="Z884" i="17"/>
  <c r="Y884" i="17"/>
  <c r="X884" i="17"/>
  <c r="W884" i="17"/>
  <c r="V884" i="17"/>
  <c r="U884" i="17"/>
  <c r="Q884" i="17" s="1"/>
  <c r="Z883" i="17"/>
  <c r="Y883" i="17"/>
  <c r="X883" i="17"/>
  <c r="W883" i="17"/>
  <c r="V883" i="17"/>
  <c r="U883" i="17"/>
  <c r="Q883" i="17" s="1"/>
  <c r="Z882" i="17"/>
  <c r="Y882" i="17"/>
  <c r="X882" i="17"/>
  <c r="W882" i="17"/>
  <c r="V882" i="17"/>
  <c r="U882" i="17"/>
  <c r="Q882" i="17" s="1"/>
  <c r="Z881" i="17"/>
  <c r="Y881" i="17"/>
  <c r="X881" i="17"/>
  <c r="U881" i="17"/>
  <c r="Q881" i="17" s="1"/>
  <c r="Z880" i="17"/>
  <c r="Y880" i="17"/>
  <c r="X880" i="17"/>
  <c r="U880" i="17"/>
  <c r="Q880" i="17" s="1"/>
  <c r="Z879" i="17"/>
  <c r="Y879" i="17"/>
  <c r="X879" i="17"/>
  <c r="W879" i="17"/>
  <c r="U879" i="17"/>
  <c r="Q879" i="17" s="1"/>
  <c r="Z878" i="17"/>
  <c r="Y878" i="17"/>
  <c r="X878" i="17"/>
  <c r="U878" i="17"/>
  <c r="Q878" i="17" s="1"/>
  <c r="Z877" i="17"/>
  <c r="Y877" i="17"/>
  <c r="X877" i="17"/>
  <c r="V877" i="17"/>
  <c r="U877" i="17"/>
  <c r="Q877" i="17" s="1"/>
  <c r="Z876" i="17"/>
  <c r="Y876" i="17"/>
  <c r="X876" i="17"/>
  <c r="W876" i="17"/>
  <c r="V876" i="17"/>
  <c r="U876" i="17"/>
  <c r="Q876" i="17" s="1"/>
  <c r="Z875" i="17"/>
  <c r="Y875" i="17"/>
  <c r="X875" i="17"/>
  <c r="W875" i="17"/>
  <c r="V875" i="17"/>
  <c r="U875" i="17"/>
  <c r="Q875" i="17" s="1"/>
  <c r="Z874" i="17"/>
  <c r="Y874" i="17"/>
  <c r="X874" i="17"/>
  <c r="U874" i="17"/>
  <c r="Q874" i="17" s="1"/>
  <c r="Z873" i="17"/>
  <c r="Y873" i="17"/>
  <c r="X873" i="17"/>
  <c r="U873" i="17"/>
  <c r="Q873" i="17" s="1"/>
  <c r="Z872" i="17"/>
  <c r="Y872" i="17"/>
  <c r="X872" i="17"/>
  <c r="U872" i="17"/>
  <c r="Q872" i="17" s="1"/>
  <c r="Z871" i="17"/>
  <c r="Y871" i="17"/>
  <c r="X871" i="17"/>
  <c r="V871" i="17"/>
  <c r="U871" i="17"/>
  <c r="Q871" i="17" s="1"/>
  <c r="Z870" i="17"/>
  <c r="Y870" i="17"/>
  <c r="X870" i="17"/>
  <c r="W870" i="17"/>
  <c r="V870" i="17"/>
  <c r="U870" i="17"/>
  <c r="Q870" i="17" s="1"/>
  <c r="Z869" i="17"/>
  <c r="Y869" i="17"/>
  <c r="X869" i="17"/>
  <c r="W869" i="17"/>
  <c r="V869" i="17"/>
  <c r="U869" i="17"/>
  <c r="Q869" i="17" s="1"/>
  <c r="Z868" i="17"/>
  <c r="Y868" i="17"/>
  <c r="X868" i="17"/>
  <c r="W868" i="17"/>
  <c r="U868" i="17"/>
  <c r="Q868" i="17" s="1"/>
  <c r="Z867" i="17"/>
  <c r="Y867" i="17"/>
  <c r="X867" i="17"/>
  <c r="U867" i="17"/>
  <c r="Q867" i="17" s="1"/>
  <c r="Z866" i="17"/>
  <c r="Y866" i="17"/>
  <c r="X866" i="17"/>
  <c r="U866" i="17"/>
  <c r="Q866" i="17" s="1"/>
  <c r="Z865" i="17"/>
  <c r="Y865" i="17"/>
  <c r="X865" i="17"/>
  <c r="W865" i="17"/>
  <c r="U865" i="17"/>
  <c r="Q865" i="17" s="1"/>
  <c r="Z864" i="17"/>
  <c r="Y864" i="17"/>
  <c r="X864" i="17"/>
  <c r="W864" i="17"/>
  <c r="V864" i="17"/>
  <c r="U864" i="17"/>
  <c r="Q864" i="17" s="1"/>
  <c r="Z863" i="17"/>
  <c r="Y863" i="17"/>
  <c r="X863" i="17"/>
  <c r="W863" i="17"/>
  <c r="V863" i="17"/>
  <c r="U863" i="17"/>
  <c r="Q863" i="17" s="1"/>
  <c r="Z862" i="17"/>
  <c r="Y862" i="17"/>
  <c r="X862" i="17"/>
  <c r="W862" i="17"/>
  <c r="V862" i="17"/>
  <c r="U862" i="17"/>
  <c r="Q862" i="17" s="1"/>
  <c r="Z861" i="17"/>
  <c r="Y861" i="17"/>
  <c r="X861" i="17"/>
  <c r="W861" i="17"/>
  <c r="V861" i="17"/>
  <c r="U861" i="17"/>
  <c r="Q861" i="17" s="1"/>
  <c r="Z860" i="17"/>
  <c r="Y860" i="17"/>
  <c r="X860" i="17"/>
  <c r="U860" i="17"/>
  <c r="Q860" i="17" s="1"/>
  <c r="Z859" i="17"/>
  <c r="Y859" i="17"/>
  <c r="X859" i="17"/>
  <c r="U859" i="17"/>
  <c r="Q859" i="17" s="1"/>
  <c r="Z858" i="17"/>
  <c r="Y858" i="17"/>
  <c r="X858" i="17"/>
  <c r="U858" i="17"/>
  <c r="Q858" i="17" s="1"/>
  <c r="Z857" i="17"/>
  <c r="Y857" i="17"/>
  <c r="X857" i="17"/>
  <c r="U857" i="17"/>
  <c r="Q857" i="17" s="1"/>
  <c r="Z856" i="17"/>
  <c r="Y856" i="17"/>
  <c r="X856" i="17"/>
  <c r="W856" i="17"/>
  <c r="V856" i="17"/>
  <c r="U856" i="17"/>
  <c r="Q856" i="17" s="1"/>
  <c r="Z855" i="17"/>
  <c r="Y855" i="17"/>
  <c r="X855" i="17"/>
  <c r="W855" i="17"/>
  <c r="V855" i="17"/>
  <c r="U855" i="17"/>
  <c r="Q855" i="17" s="1"/>
  <c r="Z854" i="17"/>
  <c r="Y854" i="17"/>
  <c r="X854" i="17"/>
  <c r="W854" i="17"/>
  <c r="V854" i="17"/>
  <c r="U854" i="17"/>
  <c r="Q854" i="17" s="1"/>
  <c r="Z853" i="17"/>
  <c r="Y853" i="17"/>
  <c r="X853" i="17"/>
  <c r="U853" i="17"/>
  <c r="Q853" i="17" s="1"/>
  <c r="Z852" i="17"/>
  <c r="Y852" i="17"/>
  <c r="X852" i="17"/>
  <c r="U852" i="17"/>
  <c r="Q852" i="17" s="1"/>
  <c r="Z851" i="17"/>
  <c r="Y851" i="17"/>
  <c r="X851" i="17"/>
  <c r="W851" i="17"/>
  <c r="V851" i="17"/>
  <c r="U851" i="17"/>
  <c r="Q851" i="17" s="1"/>
  <c r="Z850" i="17"/>
  <c r="Y850" i="17"/>
  <c r="X850" i="17"/>
  <c r="U850" i="17"/>
  <c r="Q850" i="17" s="1"/>
  <c r="Z849" i="17"/>
  <c r="Y849" i="17"/>
  <c r="X849" i="17"/>
  <c r="W849" i="17"/>
  <c r="V849" i="17"/>
  <c r="U849" i="17"/>
  <c r="Q849" i="17" s="1"/>
  <c r="Z848" i="17"/>
  <c r="Y848" i="17"/>
  <c r="X848" i="17"/>
  <c r="W848" i="17"/>
  <c r="U848" i="17"/>
  <c r="Q848" i="17" s="1"/>
  <c r="Z847" i="17"/>
  <c r="Y847" i="17"/>
  <c r="X847" i="17"/>
  <c r="W847" i="17"/>
  <c r="V847" i="17"/>
  <c r="U847" i="17"/>
  <c r="Q847" i="17" s="1"/>
  <c r="Z846" i="17"/>
  <c r="Y846" i="17"/>
  <c r="X846" i="17"/>
  <c r="U846" i="17"/>
  <c r="Q846" i="17" s="1"/>
  <c r="Z845" i="17"/>
  <c r="Y845" i="17"/>
  <c r="X845" i="17"/>
  <c r="U845" i="17"/>
  <c r="Q845" i="17" s="1"/>
  <c r="Z844" i="17"/>
  <c r="Y844" i="17"/>
  <c r="X844" i="17"/>
  <c r="U844" i="17"/>
  <c r="Q844" i="17" s="1"/>
  <c r="Z843" i="17"/>
  <c r="Y843" i="17"/>
  <c r="X843" i="17"/>
  <c r="V843" i="17"/>
  <c r="U843" i="17"/>
  <c r="Q843" i="17" s="1"/>
  <c r="Z842" i="17"/>
  <c r="Y842" i="17"/>
  <c r="X842" i="17"/>
  <c r="W842" i="17"/>
  <c r="V842" i="17"/>
  <c r="U842" i="17"/>
  <c r="Q842" i="17" s="1"/>
  <c r="Z841" i="17"/>
  <c r="Y841" i="17"/>
  <c r="X841" i="17"/>
  <c r="W841" i="17"/>
  <c r="V841" i="17"/>
  <c r="U841" i="17"/>
  <c r="Q841" i="17" s="1"/>
  <c r="Z840" i="17"/>
  <c r="Y840" i="17"/>
  <c r="X840" i="17"/>
  <c r="W840" i="17"/>
  <c r="V840" i="17"/>
  <c r="U840" i="17"/>
  <c r="Q840" i="17" s="1"/>
  <c r="Z839" i="17"/>
  <c r="Y839" i="17"/>
  <c r="X839" i="17"/>
  <c r="U839" i="17"/>
  <c r="Q839" i="17" s="1"/>
  <c r="Z838" i="17"/>
  <c r="Y838" i="17"/>
  <c r="X838" i="17"/>
  <c r="U838" i="17"/>
  <c r="Q838" i="17" s="1"/>
  <c r="Z837" i="17"/>
  <c r="Y837" i="17"/>
  <c r="X837" i="17"/>
  <c r="U837" i="17"/>
  <c r="Q837" i="17" s="1"/>
  <c r="Z836" i="17"/>
  <c r="Y836" i="17"/>
  <c r="X836" i="17"/>
  <c r="V836" i="17"/>
  <c r="U836" i="17"/>
  <c r="Q836" i="17" s="1"/>
  <c r="Z835" i="17"/>
  <c r="Y835" i="17"/>
  <c r="X835" i="17"/>
  <c r="W835" i="17"/>
  <c r="V835" i="17"/>
  <c r="U835" i="17"/>
  <c r="Q835" i="17" s="1"/>
  <c r="Z834" i="17"/>
  <c r="Y834" i="17"/>
  <c r="X834" i="17"/>
  <c r="W834" i="17"/>
  <c r="V834" i="17"/>
  <c r="U834" i="17"/>
  <c r="Q834" i="17" s="1"/>
  <c r="Z833" i="17"/>
  <c r="Y833" i="17"/>
  <c r="X833" i="17"/>
  <c r="W833" i="17"/>
  <c r="V833" i="17"/>
  <c r="U833" i="17"/>
  <c r="Q833" i="17" s="1"/>
  <c r="Z832" i="17"/>
  <c r="Y832" i="17"/>
  <c r="X832" i="17"/>
  <c r="U832" i="17"/>
  <c r="Q832" i="17" s="1"/>
  <c r="Z831" i="17"/>
  <c r="Y831" i="17"/>
  <c r="X831" i="17"/>
  <c r="U831" i="17"/>
  <c r="Q831" i="17" s="1"/>
  <c r="Z830" i="17"/>
  <c r="Y830" i="17"/>
  <c r="X830" i="17"/>
  <c r="V830" i="17"/>
  <c r="U830" i="17"/>
  <c r="Q830" i="17" s="1"/>
  <c r="Z829" i="17"/>
  <c r="Y829" i="17"/>
  <c r="X829" i="17"/>
  <c r="V829" i="17"/>
  <c r="U829" i="17"/>
  <c r="Q829" i="17" s="1"/>
  <c r="Z828" i="17"/>
  <c r="Y828" i="17"/>
  <c r="X828" i="17"/>
  <c r="W828" i="17"/>
  <c r="V828" i="17"/>
  <c r="U828" i="17"/>
  <c r="Q828" i="17" s="1"/>
  <c r="Z827" i="17"/>
  <c r="Y827" i="17"/>
  <c r="X827" i="17"/>
  <c r="W827" i="17"/>
  <c r="V827" i="17"/>
  <c r="U827" i="17"/>
  <c r="Q827" i="17" s="1"/>
  <c r="Z826" i="17"/>
  <c r="Y826" i="17"/>
  <c r="X826" i="17"/>
  <c r="W826" i="17"/>
  <c r="U826" i="17"/>
  <c r="Q826" i="17" s="1"/>
  <c r="Z825" i="17"/>
  <c r="Y825" i="17"/>
  <c r="X825" i="17"/>
  <c r="U825" i="17"/>
  <c r="Q825" i="17" s="1"/>
  <c r="Z824" i="17"/>
  <c r="Y824" i="17"/>
  <c r="X824" i="17"/>
  <c r="U824" i="17"/>
  <c r="Q824" i="17" s="1"/>
  <c r="Z823" i="17"/>
  <c r="Y823" i="17"/>
  <c r="X823" i="17"/>
  <c r="W823" i="17"/>
  <c r="U823" i="17"/>
  <c r="Q823" i="17" s="1"/>
  <c r="Z822" i="17"/>
  <c r="Y822" i="17"/>
  <c r="X822" i="17"/>
  <c r="W822" i="17"/>
  <c r="V822" i="17"/>
  <c r="U822" i="17"/>
  <c r="Q822" i="17" s="1"/>
  <c r="Z821" i="17"/>
  <c r="Y821" i="17"/>
  <c r="X821" i="17"/>
  <c r="W821" i="17"/>
  <c r="V821" i="17"/>
  <c r="U821" i="17"/>
  <c r="Q821" i="17" s="1"/>
  <c r="Z820" i="17"/>
  <c r="Y820" i="17"/>
  <c r="X820" i="17"/>
  <c r="W820" i="17"/>
  <c r="V820" i="17"/>
  <c r="U820" i="17"/>
  <c r="Q820" i="17" s="1"/>
  <c r="Z819" i="17"/>
  <c r="Y819" i="17"/>
  <c r="X819" i="17"/>
  <c r="W819" i="17"/>
  <c r="V819" i="17"/>
  <c r="U819" i="17"/>
  <c r="Q819" i="17" s="1"/>
  <c r="Z818" i="17"/>
  <c r="Y818" i="17"/>
  <c r="X818" i="17"/>
  <c r="U818" i="17"/>
  <c r="Q818" i="17" s="1"/>
  <c r="Z817" i="17"/>
  <c r="Y817" i="17"/>
  <c r="X817" i="17"/>
  <c r="U817" i="17"/>
  <c r="Q817" i="17" s="1"/>
  <c r="Z816" i="17"/>
  <c r="Y816" i="17"/>
  <c r="X816" i="17"/>
  <c r="U816" i="17"/>
  <c r="Q816" i="17" s="1"/>
  <c r="Z815" i="17"/>
  <c r="Y815" i="17"/>
  <c r="X815" i="17"/>
  <c r="U815" i="17"/>
  <c r="Q815" i="17" s="1"/>
  <c r="Z814" i="17"/>
  <c r="Y814" i="17"/>
  <c r="X814" i="17"/>
  <c r="W814" i="17"/>
  <c r="V814" i="17"/>
  <c r="U814" i="17"/>
  <c r="Q814" i="17" s="1"/>
  <c r="Z813" i="17"/>
  <c r="Y813" i="17"/>
  <c r="X813" i="17"/>
  <c r="W813" i="17"/>
  <c r="U813" i="17"/>
  <c r="Q813" i="17" s="1"/>
  <c r="Z812" i="17"/>
  <c r="Y812" i="17"/>
  <c r="X812" i="17"/>
  <c r="W812" i="17"/>
  <c r="V812" i="17"/>
  <c r="U812" i="17"/>
  <c r="Q812" i="17" s="1"/>
  <c r="Z811" i="17"/>
  <c r="Y811" i="17"/>
  <c r="X811" i="17"/>
  <c r="U811" i="17"/>
  <c r="Q811" i="17" s="1"/>
  <c r="Z810" i="17"/>
  <c r="Y810" i="17"/>
  <c r="X810" i="17"/>
  <c r="W810" i="17"/>
  <c r="V810" i="17"/>
  <c r="U810" i="17"/>
  <c r="Q810" i="17" s="1"/>
  <c r="Z809" i="17"/>
  <c r="Y809" i="17"/>
  <c r="X809" i="17"/>
  <c r="W809" i="17"/>
  <c r="U809" i="17"/>
  <c r="Q809" i="17" s="1"/>
  <c r="Z808" i="17"/>
  <c r="Y808" i="17"/>
  <c r="X808" i="17"/>
  <c r="V808" i="17"/>
  <c r="U808" i="17"/>
  <c r="Q808" i="17" s="1"/>
  <c r="Z807" i="17"/>
  <c r="Y807" i="17"/>
  <c r="X807" i="17"/>
  <c r="W807" i="17"/>
  <c r="V807" i="17"/>
  <c r="U807" i="17"/>
  <c r="Q807" i="17" s="1"/>
  <c r="Z806" i="17"/>
  <c r="Y806" i="17"/>
  <c r="X806" i="17"/>
  <c r="W806" i="17"/>
  <c r="V806" i="17"/>
  <c r="U806" i="17"/>
  <c r="Q806" i="17" s="1"/>
  <c r="Z805" i="17"/>
  <c r="Y805" i="17"/>
  <c r="X805" i="17"/>
  <c r="W805" i="17"/>
  <c r="U805" i="17"/>
  <c r="Q805" i="17" s="1"/>
  <c r="Z804" i="17"/>
  <c r="Y804" i="17"/>
  <c r="X804" i="17"/>
  <c r="U804" i="17"/>
  <c r="Q804" i="17" s="1"/>
  <c r="Z803" i="17"/>
  <c r="Y803" i="17"/>
  <c r="X803" i="17"/>
  <c r="U803" i="17"/>
  <c r="Q803" i="17" s="1"/>
  <c r="Z802" i="17"/>
  <c r="Y802" i="17"/>
  <c r="X802" i="17"/>
  <c r="U802" i="17"/>
  <c r="Q802" i="17" s="1"/>
  <c r="Z801" i="17"/>
  <c r="Y801" i="17"/>
  <c r="X801" i="17"/>
  <c r="V801" i="17"/>
  <c r="U801" i="17"/>
  <c r="Q801" i="17" s="1"/>
  <c r="Z800" i="17"/>
  <c r="Y800" i="17"/>
  <c r="X800" i="17"/>
  <c r="W800" i="17"/>
  <c r="V800" i="17"/>
  <c r="U800" i="17"/>
  <c r="Q800" i="17" s="1"/>
  <c r="Z799" i="17"/>
  <c r="Y799" i="17"/>
  <c r="X799" i="17"/>
  <c r="W799" i="17"/>
  <c r="V799" i="17"/>
  <c r="U799" i="17"/>
  <c r="Q799" i="17" s="1"/>
  <c r="Z798" i="17"/>
  <c r="Y798" i="17"/>
  <c r="X798" i="17"/>
  <c r="W798" i="17"/>
  <c r="V798" i="17"/>
  <c r="U798" i="17"/>
  <c r="Q798" i="17" s="1"/>
  <c r="Z797" i="17"/>
  <c r="Y797" i="17"/>
  <c r="X797" i="17"/>
  <c r="U797" i="17"/>
  <c r="Q797" i="17" s="1"/>
  <c r="Z796" i="17"/>
  <c r="Y796" i="17"/>
  <c r="X796" i="17"/>
  <c r="U796" i="17"/>
  <c r="Q796" i="17" s="1"/>
  <c r="Z795" i="17"/>
  <c r="Y795" i="17"/>
  <c r="X795" i="17"/>
  <c r="W795" i="17"/>
  <c r="V795" i="17"/>
  <c r="U795" i="17"/>
  <c r="Q795" i="17" s="1"/>
  <c r="Z794" i="17"/>
  <c r="Y794" i="17"/>
  <c r="X794" i="17"/>
  <c r="V794" i="17"/>
  <c r="U794" i="17"/>
  <c r="Q794" i="17" s="1"/>
  <c r="Z793" i="17"/>
  <c r="Y793" i="17"/>
  <c r="X793" i="17"/>
  <c r="W793" i="17"/>
  <c r="V793" i="17"/>
  <c r="U793" i="17"/>
  <c r="Q793" i="17" s="1"/>
  <c r="Z792" i="17"/>
  <c r="Y792" i="17"/>
  <c r="X792" i="17"/>
  <c r="W792" i="17"/>
  <c r="V792" i="17"/>
  <c r="U792" i="17"/>
  <c r="Q792" i="17" s="1"/>
  <c r="Z791" i="17"/>
  <c r="Y791" i="17"/>
  <c r="X791" i="17"/>
  <c r="W791" i="17"/>
  <c r="V791" i="17"/>
  <c r="U791" i="17"/>
  <c r="Q791" i="17" s="1"/>
  <c r="Z790" i="17"/>
  <c r="Y790" i="17"/>
  <c r="X790" i="17"/>
  <c r="V790" i="17"/>
  <c r="U790" i="17"/>
  <c r="Q790" i="17" s="1"/>
  <c r="Z789" i="17"/>
  <c r="Y789" i="17"/>
  <c r="X789" i="17"/>
  <c r="U789" i="17"/>
  <c r="Q789" i="17" s="1"/>
  <c r="Z788" i="17"/>
  <c r="Y788" i="17"/>
  <c r="X788" i="17"/>
  <c r="U788" i="17"/>
  <c r="Q788" i="17" s="1"/>
  <c r="Z787" i="17"/>
  <c r="Y787" i="17"/>
  <c r="X787" i="17"/>
  <c r="V787" i="17"/>
  <c r="U787" i="17"/>
  <c r="Q787" i="17" s="1"/>
  <c r="Z786" i="17"/>
  <c r="Y786" i="17"/>
  <c r="X786" i="17"/>
  <c r="V786" i="17"/>
  <c r="U786" i="17"/>
  <c r="Q786" i="17" s="1"/>
  <c r="Z785" i="17"/>
  <c r="Y785" i="17"/>
  <c r="X785" i="17"/>
  <c r="W785" i="17"/>
  <c r="U785" i="17"/>
  <c r="Q785" i="17" s="1"/>
  <c r="Z784" i="17"/>
  <c r="Y784" i="17"/>
  <c r="X784" i="17"/>
  <c r="W784" i="17"/>
  <c r="V784" i="17"/>
  <c r="U784" i="17"/>
  <c r="Q784" i="17" s="1"/>
  <c r="Z783" i="17"/>
  <c r="Y783" i="17"/>
  <c r="X783" i="17"/>
  <c r="U783" i="17"/>
  <c r="Q783" i="17" s="1"/>
  <c r="Z782" i="17"/>
  <c r="Y782" i="17"/>
  <c r="X782" i="17"/>
  <c r="U782" i="17"/>
  <c r="Q782" i="17" s="1"/>
  <c r="Z781" i="17"/>
  <c r="Y781" i="17"/>
  <c r="X781" i="17"/>
  <c r="W781" i="17"/>
  <c r="U781" i="17"/>
  <c r="Q781" i="17" s="1"/>
  <c r="Z780" i="17"/>
  <c r="Y780" i="17"/>
  <c r="X780" i="17"/>
  <c r="V780" i="17"/>
  <c r="U780" i="17"/>
  <c r="Q780" i="17" s="1"/>
  <c r="Z779" i="17"/>
  <c r="Y779" i="17"/>
  <c r="X779" i="17"/>
  <c r="V779" i="17"/>
  <c r="U779" i="17"/>
  <c r="Q779" i="17" s="1"/>
  <c r="Z778" i="17"/>
  <c r="Y778" i="17"/>
  <c r="X778" i="17"/>
  <c r="W778" i="17"/>
  <c r="V778" i="17"/>
  <c r="U778" i="17"/>
  <c r="Q778" i="17" s="1"/>
  <c r="Z777" i="17"/>
  <c r="Y777" i="17"/>
  <c r="X777" i="17"/>
  <c r="W777" i="17"/>
  <c r="V777" i="17"/>
  <c r="U777" i="17"/>
  <c r="Q777" i="17" s="1"/>
  <c r="Z776" i="17"/>
  <c r="Y776" i="17"/>
  <c r="X776" i="17"/>
  <c r="U776" i="17"/>
  <c r="Q776" i="17" s="1"/>
  <c r="Z775" i="17"/>
  <c r="Y775" i="17"/>
  <c r="X775" i="17"/>
  <c r="U775" i="17"/>
  <c r="Q775" i="17" s="1"/>
  <c r="Z774" i="17"/>
  <c r="Y774" i="17"/>
  <c r="X774" i="17"/>
  <c r="V774" i="17"/>
  <c r="U774" i="17"/>
  <c r="Q774" i="17" s="1"/>
  <c r="Z773" i="17"/>
  <c r="Y773" i="17"/>
  <c r="X773" i="17"/>
  <c r="U773" i="17"/>
  <c r="Q773" i="17" s="1"/>
  <c r="Z772" i="17"/>
  <c r="Y772" i="17"/>
  <c r="X772" i="17"/>
  <c r="V772" i="17"/>
  <c r="U772" i="17"/>
  <c r="Q772" i="17" s="1"/>
  <c r="Z771" i="17"/>
  <c r="Y771" i="17"/>
  <c r="X771" i="17"/>
  <c r="W771" i="17"/>
  <c r="V771" i="17"/>
  <c r="U771" i="17"/>
  <c r="Q771" i="17" s="1"/>
  <c r="Z770" i="17"/>
  <c r="Y770" i="17"/>
  <c r="X770" i="17"/>
  <c r="W770" i="17"/>
  <c r="V770" i="17"/>
  <c r="U770" i="17"/>
  <c r="Q770" i="17" s="1"/>
  <c r="Z769" i="17"/>
  <c r="Y769" i="17"/>
  <c r="X769" i="17"/>
  <c r="U769" i="17"/>
  <c r="Q769" i="17" s="1"/>
  <c r="Z768" i="17"/>
  <c r="Y768" i="17"/>
  <c r="X768" i="17"/>
  <c r="U768" i="17"/>
  <c r="Q768" i="17" s="1"/>
  <c r="Z767" i="17"/>
  <c r="Y767" i="17"/>
  <c r="X767" i="17"/>
  <c r="W767" i="17"/>
  <c r="U767" i="17"/>
  <c r="Q767" i="17" s="1"/>
  <c r="Z766" i="17"/>
  <c r="Y766" i="17"/>
  <c r="X766" i="17"/>
  <c r="V766" i="17"/>
  <c r="U766" i="17"/>
  <c r="Q766" i="17" s="1"/>
  <c r="Z765" i="17"/>
  <c r="Y765" i="17"/>
  <c r="X765" i="17"/>
  <c r="V765" i="17"/>
  <c r="U765" i="17"/>
  <c r="Q765" i="17" s="1"/>
  <c r="Z764" i="17"/>
  <c r="Y764" i="17"/>
  <c r="X764" i="17"/>
  <c r="W764" i="17"/>
  <c r="U764" i="17"/>
  <c r="Q764" i="17" s="1"/>
  <c r="Z763" i="17"/>
  <c r="Y763" i="17"/>
  <c r="X763" i="17"/>
  <c r="W763" i="17"/>
  <c r="V763" i="17"/>
  <c r="U763" i="17"/>
  <c r="Q763" i="17" s="1"/>
  <c r="Z762" i="17"/>
  <c r="Y762" i="17"/>
  <c r="X762" i="17"/>
  <c r="U762" i="17"/>
  <c r="Q762" i="17" s="1"/>
  <c r="Z761" i="17"/>
  <c r="Y761" i="17"/>
  <c r="X761" i="17"/>
  <c r="U761" i="17"/>
  <c r="Q761" i="17" s="1"/>
  <c r="Z760" i="17"/>
  <c r="Y760" i="17"/>
  <c r="X760" i="17"/>
  <c r="U760" i="17"/>
  <c r="Q760" i="17" s="1"/>
  <c r="Z759" i="17"/>
  <c r="Y759" i="17"/>
  <c r="X759" i="17"/>
  <c r="V759" i="17"/>
  <c r="U759" i="17"/>
  <c r="Q759" i="17" s="1"/>
  <c r="Z758" i="17"/>
  <c r="Y758" i="17"/>
  <c r="X758" i="17"/>
  <c r="V758" i="17"/>
  <c r="U758" i="17"/>
  <c r="Q758" i="17" s="1"/>
  <c r="Z757" i="17"/>
  <c r="Y757" i="17"/>
  <c r="X757" i="17"/>
  <c r="W757" i="17"/>
  <c r="V757" i="17"/>
  <c r="U757" i="17"/>
  <c r="Q757" i="17" s="1"/>
  <c r="Z756" i="17"/>
  <c r="Y756" i="17"/>
  <c r="X756" i="17"/>
  <c r="W756" i="17"/>
  <c r="V756" i="17"/>
  <c r="U756" i="17"/>
  <c r="Q756" i="17" s="1"/>
  <c r="Z755" i="17"/>
  <c r="Y755" i="17"/>
  <c r="X755" i="17"/>
  <c r="U755" i="17"/>
  <c r="Q755" i="17" s="1"/>
  <c r="Z754" i="17"/>
  <c r="Y754" i="17"/>
  <c r="X754" i="17"/>
  <c r="U754" i="17"/>
  <c r="Q754" i="17" s="1"/>
  <c r="Z753" i="17"/>
  <c r="Y753" i="17"/>
  <c r="X753" i="17"/>
  <c r="W753" i="17"/>
  <c r="U753" i="17"/>
  <c r="Q753" i="17" s="1"/>
  <c r="Z752" i="17"/>
  <c r="Y752" i="17"/>
  <c r="X752" i="17"/>
  <c r="U752" i="17"/>
  <c r="Q752" i="17" s="1"/>
  <c r="Z751" i="17"/>
  <c r="Y751" i="17"/>
  <c r="X751" i="17"/>
  <c r="V751" i="17"/>
  <c r="U751" i="17"/>
  <c r="Q751" i="17" s="1"/>
  <c r="Z750" i="17"/>
  <c r="Y750" i="17"/>
  <c r="X750" i="17"/>
  <c r="W750" i="17"/>
  <c r="V750" i="17"/>
  <c r="U750" i="17"/>
  <c r="Q750" i="17" s="1"/>
  <c r="Z749" i="17"/>
  <c r="Y749" i="17"/>
  <c r="X749" i="17"/>
  <c r="W749" i="17"/>
  <c r="V749" i="17"/>
  <c r="U749" i="17"/>
  <c r="Q749" i="17" s="1"/>
  <c r="Z748" i="17"/>
  <c r="Y748" i="17"/>
  <c r="X748" i="17"/>
  <c r="U748" i="17"/>
  <c r="Q748" i="17" s="1"/>
  <c r="Z747" i="17"/>
  <c r="Y747" i="17"/>
  <c r="X747" i="17"/>
  <c r="U747" i="17"/>
  <c r="Q747" i="17" s="1"/>
  <c r="Z746" i="17"/>
  <c r="Y746" i="17"/>
  <c r="X746" i="17"/>
  <c r="U746" i="17"/>
  <c r="Q746" i="17" s="1"/>
  <c r="Z745" i="17"/>
  <c r="Y745" i="17"/>
  <c r="X745" i="17"/>
  <c r="V745" i="17"/>
  <c r="U745" i="17"/>
  <c r="Q745" i="17" s="1"/>
  <c r="Z744" i="17"/>
  <c r="Y744" i="17"/>
  <c r="X744" i="17"/>
  <c r="V744" i="17"/>
  <c r="U744" i="17"/>
  <c r="Q744" i="17" s="1"/>
  <c r="Z743" i="17"/>
  <c r="Y743" i="17"/>
  <c r="X743" i="17"/>
  <c r="W743" i="17"/>
  <c r="V743" i="17"/>
  <c r="U743" i="17"/>
  <c r="Q743" i="17" s="1"/>
  <c r="Z742" i="17"/>
  <c r="Y742" i="17"/>
  <c r="X742" i="17"/>
  <c r="W742" i="17"/>
  <c r="V742" i="17"/>
  <c r="U742" i="17"/>
  <c r="Q742" i="17" s="1"/>
  <c r="Z741" i="17"/>
  <c r="Y741" i="17"/>
  <c r="X741" i="17"/>
  <c r="U741" i="17"/>
  <c r="Q741" i="17" s="1"/>
  <c r="Z740" i="17"/>
  <c r="Y740" i="17"/>
  <c r="X740" i="17"/>
  <c r="U740" i="17"/>
  <c r="Q740" i="17" s="1"/>
  <c r="Z739" i="17"/>
  <c r="Y739" i="17"/>
  <c r="X739" i="17"/>
  <c r="W739" i="17"/>
  <c r="U739" i="17"/>
  <c r="Q739" i="17" s="1"/>
  <c r="Z738" i="17"/>
  <c r="Y738" i="17"/>
  <c r="X738" i="17"/>
  <c r="V738" i="17"/>
  <c r="U738" i="17"/>
  <c r="Q738" i="17" s="1"/>
  <c r="Z737" i="17"/>
  <c r="Y737" i="17"/>
  <c r="X737" i="17"/>
  <c r="V737" i="17"/>
  <c r="U737" i="17"/>
  <c r="Q737" i="17" s="1"/>
  <c r="Z736" i="17"/>
  <c r="Y736" i="17"/>
  <c r="X736" i="17"/>
  <c r="W736" i="17"/>
  <c r="V736" i="17"/>
  <c r="U736" i="17"/>
  <c r="Q736" i="17" s="1"/>
  <c r="Z735" i="17"/>
  <c r="Y735" i="17"/>
  <c r="X735" i="17"/>
  <c r="W735" i="17"/>
  <c r="V735" i="17"/>
  <c r="U735" i="17"/>
  <c r="Q735" i="17" s="1"/>
  <c r="Z734" i="17"/>
  <c r="Y734" i="17"/>
  <c r="X734" i="17"/>
  <c r="U734" i="17"/>
  <c r="Q734" i="17" s="1"/>
  <c r="Z733" i="17"/>
  <c r="Y733" i="17"/>
  <c r="X733" i="17"/>
  <c r="U733" i="17"/>
  <c r="Q733" i="17" s="1"/>
  <c r="Z732" i="17"/>
  <c r="Y732" i="17"/>
  <c r="X732" i="17"/>
  <c r="U732" i="17"/>
  <c r="Q732" i="17" s="1"/>
  <c r="Z731" i="17"/>
  <c r="Y731" i="17"/>
  <c r="X731" i="17"/>
  <c r="V731" i="17"/>
  <c r="U731" i="17"/>
  <c r="Q731" i="17" s="1"/>
  <c r="Z730" i="17"/>
  <c r="Y730" i="17"/>
  <c r="X730" i="17"/>
  <c r="V730" i="17"/>
  <c r="U730" i="17"/>
  <c r="Q730" i="17" s="1"/>
  <c r="Z729" i="17"/>
  <c r="Y729" i="17"/>
  <c r="X729" i="17"/>
  <c r="W729" i="17"/>
  <c r="V729" i="17"/>
  <c r="U729" i="17"/>
  <c r="Q729" i="17" s="1"/>
  <c r="Z728" i="17"/>
  <c r="Y728" i="17"/>
  <c r="X728" i="17"/>
  <c r="W728" i="17"/>
  <c r="V728" i="17"/>
  <c r="U728" i="17"/>
  <c r="Q728" i="17" s="1"/>
  <c r="Z727" i="17"/>
  <c r="Y727" i="17"/>
  <c r="X727" i="17"/>
  <c r="U727" i="17"/>
  <c r="Q727" i="17" s="1"/>
  <c r="Z726" i="17"/>
  <c r="Y726" i="17"/>
  <c r="X726" i="17"/>
  <c r="U726" i="17"/>
  <c r="Q726" i="17" s="1"/>
  <c r="Z725" i="17"/>
  <c r="Y725" i="17"/>
  <c r="X725" i="17"/>
  <c r="W725" i="17"/>
  <c r="U725" i="17"/>
  <c r="Q725" i="17" s="1"/>
  <c r="Z724" i="17"/>
  <c r="Y724" i="17"/>
  <c r="X724" i="17"/>
  <c r="V724" i="17"/>
  <c r="U724" i="17"/>
  <c r="Q724" i="17" s="1"/>
  <c r="Z723" i="17"/>
  <c r="Y723" i="17"/>
  <c r="X723" i="17"/>
  <c r="V723" i="17"/>
  <c r="U723" i="17"/>
  <c r="Q723" i="17" s="1"/>
  <c r="Z722" i="17"/>
  <c r="Y722" i="17"/>
  <c r="X722" i="17"/>
  <c r="W722" i="17"/>
  <c r="V722" i="17"/>
  <c r="U722" i="17"/>
  <c r="Q722" i="17" s="1"/>
  <c r="Z721" i="17"/>
  <c r="Y721" i="17"/>
  <c r="X721" i="17"/>
  <c r="W721" i="17"/>
  <c r="U721" i="17"/>
  <c r="Q721" i="17" s="1"/>
  <c r="Z720" i="17"/>
  <c r="Y720" i="17"/>
  <c r="X720" i="17"/>
  <c r="U720" i="17"/>
  <c r="Q720" i="17" s="1"/>
  <c r="Z719" i="17"/>
  <c r="Y719" i="17"/>
  <c r="X719" i="17"/>
  <c r="V719" i="17"/>
  <c r="U719" i="17"/>
  <c r="Q719" i="17" s="1"/>
  <c r="Z718" i="17"/>
  <c r="Y718" i="17"/>
  <c r="X718" i="17"/>
  <c r="U718" i="17"/>
  <c r="Q718" i="17" s="1"/>
  <c r="Z717" i="17"/>
  <c r="Y717" i="17"/>
  <c r="X717" i="17"/>
  <c r="V717" i="17"/>
  <c r="U717" i="17"/>
  <c r="Q717" i="17" s="1"/>
  <c r="Z716" i="17"/>
  <c r="Y716" i="17"/>
  <c r="X716" i="17"/>
  <c r="V716" i="17"/>
  <c r="U716" i="17"/>
  <c r="Q716" i="17" s="1"/>
  <c r="Z715" i="17"/>
  <c r="Y715" i="17"/>
  <c r="X715" i="17"/>
  <c r="W715" i="17"/>
  <c r="V715" i="17"/>
  <c r="U715" i="17"/>
  <c r="Q715" i="17" s="1"/>
  <c r="Z714" i="17"/>
  <c r="Y714" i="17"/>
  <c r="X714" i="17"/>
  <c r="W714" i="17"/>
  <c r="V714" i="17"/>
  <c r="U714" i="17"/>
  <c r="Q714" i="17" s="1"/>
  <c r="Z713" i="17"/>
  <c r="Y713" i="17"/>
  <c r="X713" i="17"/>
  <c r="U713" i="17"/>
  <c r="Q713" i="17" s="1"/>
  <c r="Z712" i="17"/>
  <c r="Y712" i="17"/>
  <c r="X712" i="17"/>
  <c r="U712" i="17"/>
  <c r="Q712" i="17" s="1"/>
  <c r="Z711" i="17"/>
  <c r="Y711" i="17"/>
  <c r="X711" i="17"/>
  <c r="W711" i="17"/>
  <c r="V711" i="17"/>
  <c r="U711" i="17"/>
  <c r="Q711" i="17" s="1"/>
  <c r="Z710" i="17"/>
  <c r="Y710" i="17"/>
  <c r="X710" i="17"/>
  <c r="W710" i="17"/>
  <c r="V710" i="17"/>
  <c r="U710" i="17"/>
  <c r="Q710" i="17" s="1"/>
  <c r="Z709" i="17"/>
  <c r="Y709" i="17"/>
  <c r="X709" i="17"/>
  <c r="V709" i="17"/>
  <c r="U709" i="17"/>
  <c r="Q709" i="17" s="1"/>
  <c r="Z708" i="17"/>
  <c r="Y708" i="17"/>
  <c r="X708" i="17"/>
  <c r="W708" i="17"/>
  <c r="V708" i="17"/>
  <c r="U708" i="17"/>
  <c r="Q708" i="17" s="1"/>
  <c r="Z707" i="17"/>
  <c r="Y707" i="17"/>
  <c r="X707" i="17"/>
  <c r="W707" i="17"/>
  <c r="V707" i="17"/>
  <c r="U707" i="17"/>
  <c r="Q707" i="17" s="1"/>
  <c r="Z706" i="17"/>
  <c r="Y706" i="17"/>
  <c r="X706" i="17"/>
  <c r="U706" i="17"/>
  <c r="Q706" i="17" s="1"/>
  <c r="Z705" i="17"/>
  <c r="Y705" i="17"/>
  <c r="X705" i="17"/>
  <c r="U705" i="17"/>
  <c r="Q705" i="17" s="1"/>
  <c r="Z704" i="17"/>
  <c r="Y704" i="17"/>
  <c r="X704" i="17"/>
  <c r="U704" i="17"/>
  <c r="Q704" i="17" s="1"/>
  <c r="Z703" i="17"/>
  <c r="Y703" i="17"/>
  <c r="X703" i="17"/>
  <c r="V703" i="17"/>
  <c r="U703" i="17"/>
  <c r="Q703" i="17" s="1"/>
  <c r="Z702" i="17"/>
  <c r="Y702" i="17"/>
  <c r="X702" i="17"/>
  <c r="V702" i="17"/>
  <c r="U702" i="17"/>
  <c r="Q702" i="17" s="1"/>
  <c r="Z701" i="17"/>
  <c r="Y701" i="17"/>
  <c r="X701" i="17"/>
  <c r="W701" i="17"/>
  <c r="V701" i="17"/>
  <c r="U701" i="17"/>
  <c r="Q701" i="17" s="1"/>
  <c r="Z700" i="17"/>
  <c r="Y700" i="17"/>
  <c r="X700" i="17"/>
  <c r="W700" i="17"/>
  <c r="V700" i="17"/>
  <c r="U700" i="17"/>
  <c r="Q700" i="17" s="1"/>
  <c r="Z699" i="17"/>
  <c r="Y699" i="17"/>
  <c r="X699" i="17"/>
  <c r="U699" i="17"/>
  <c r="Q699" i="17" s="1"/>
  <c r="Z698" i="17"/>
  <c r="Y698" i="17"/>
  <c r="X698" i="17"/>
  <c r="U698" i="17"/>
  <c r="Q698" i="17" s="1"/>
  <c r="Z697" i="17"/>
  <c r="Y697" i="17"/>
  <c r="X697" i="17"/>
  <c r="W697" i="17"/>
  <c r="U697" i="17"/>
  <c r="Q697" i="17" s="1"/>
  <c r="Z696" i="17"/>
  <c r="Y696" i="17"/>
  <c r="X696" i="17"/>
  <c r="V696" i="17"/>
  <c r="U696" i="17"/>
  <c r="Q696" i="17" s="1"/>
  <c r="Z695" i="17"/>
  <c r="Y695" i="17"/>
  <c r="X695" i="17"/>
  <c r="V695" i="17"/>
  <c r="U695" i="17"/>
  <c r="Q695" i="17" s="1"/>
  <c r="Z694" i="17"/>
  <c r="Y694" i="17"/>
  <c r="X694" i="17"/>
  <c r="W694" i="17"/>
  <c r="V694" i="17"/>
  <c r="U694" i="17"/>
  <c r="Q694" i="17" s="1"/>
  <c r="Z693" i="17"/>
  <c r="Y693" i="17"/>
  <c r="X693" i="17"/>
  <c r="W693" i="17"/>
  <c r="V693" i="17"/>
  <c r="U693" i="17"/>
  <c r="Q693" i="17" s="1"/>
  <c r="Z692" i="17"/>
  <c r="Y692" i="17"/>
  <c r="X692" i="17"/>
  <c r="U692" i="17"/>
  <c r="Q692" i="17" s="1"/>
  <c r="Z691" i="17"/>
  <c r="Y691" i="17"/>
  <c r="X691" i="17"/>
  <c r="U691" i="17"/>
  <c r="Q691" i="17" s="1"/>
  <c r="Z690" i="17"/>
  <c r="Y690" i="17"/>
  <c r="X690" i="17"/>
  <c r="V690" i="17"/>
  <c r="U690" i="17"/>
  <c r="Q690" i="17" s="1"/>
  <c r="Z689" i="17"/>
  <c r="Y689" i="17"/>
  <c r="X689" i="17"/>
  <c r="V689" i="17"/>
  <c r="U689" i="17"/>
  <c r="Q689" i="17" s="1"/>
  <c r="Z688" i="17"/>
  <c r="Y688" i="17"/>
  <c r="X688" i="17"/>
  <c r="U688" i="17"/>
  <c r="Q688" i="17" s="1"/>
  <c r="Z687" i="17"/>
  <c r="Y687" i="17"/>
  <c r="X687" i="17"/>
  <c r="W687" i="17"/>
  <c r="V687" i="17"/>
  <c r="U687" i="17"/>
  <c r="Q687" i="17" s="1"/>
  <c r="Z686" i="17"/>
  <c r="Y686" i="17"/>
  <c r="X686" i="17"/>
  <c r="W686" i="17"/>
  <c r="U686" i="17"/>
  <c r="Q686" i="17" s="1"/>
  <c r="Z685" i="17"/>
  <c r="Y685" i="17"/>
  <c r="X685" i="17"/>
  <c r="V685" i="17"/>
  <c r="U685" i="17"/>
  <c r="Q685" i="17" s="1"/>
  <c r="Z684" i="17"/>
  <c r="Y684" i="17"/>
  <c r="X684" i="17"/>
  <c r="U684" i="17"/>
  <c r="Q684" i="17" s="1"/>
  <c r="Z683" i="17"/>
  <c r="Y683" i="17"/>
  <c r="X683" i="17"/>
  <c r="U683" i="17"/>
  <c r="Q683" i="17" s="1"/>
  <c r="Z682" i="17"/>
  <c r="Y682" i="17"/>
  <c r="X682" i="17"/>
  <c r="V682" i="17"/>
  <c r="U682" i="17"/>
  <c r="Q682" i="17" s="1"/>
  <c r="Z681" i="17"/>
  <c r="Y681" i="17"/>
  <c r="X681" i="17"/>
  <c r="V681" i="17"/>
  <c r="U681" i="17"/>
  <c r="Q681" i="17" s="1"/>
  <c r="Z680" i="17"/>
  <c r="Y680" i="17"/>
  <c r="X680" i="17"/>
  <c r="W680" i="17"/>
  <c r="V680" i="17"/>
  <c r="U680" i="17"/>
  <c r="Q680" i="17" s="1"/>
  <c r="Z679" i="17"/>
  <c r="Y679" i="17"/>
  <c r="X679" i="17"/>
  <c r="W679" i="17"/>
  <c r="V679" i="17"/>
  <c r="U679" i="17"/>
  <c r="Q679" i="17" s="1"/>
  <c r="Z678" i="17"/>
  <c r="Y678" i="17"/>
  <c r="X678" i="17"/>
  <c r="U678" i="17"/>
  <c r="Q678" i="17" s="1"/>
  <c r="Z677" i="17"/>
  <c r="Y677" i="17"/>
  <c r="X677" i="17"/>
  <c r="U677" i="17"/>
  <c r="Q677" i="17" s="1"/>
  <c r="Z676" i="17"/>
  <c r="Y676" i="17"/>
  <c r="X676" i="17"/>
  <c r="U676" i="17"/>
  <c r="Q676" i="17" s="1"/>
  <c r="Z675" i="17"/>
  <c r="Y675" i="17"/>
  <c r="X675" i="17"/>
  <c r="V675" i="17"/>
  <c r="U675" i="17"/>
  <c r="Q675" i="17" s="1"/>
  <c r="Z674" i="17"/>
  <c r="Y674" i="17"/>
  <c r="X674" i="17"/>
  <c r="V674" i="17"/>
  <c r="U674" i="17"/>
  <c r="Q674" i="17" s="1"/>
  <c r="Z673" i="17"/>
  <c r="Y673" i="17"/>
  <c r="X673" i="17"/>
  <c r="W673" i="17"/>
  <c r="V673" i="17"/>
  <c r="U673" i="17"/>
  <c r="Q673" i="17" s="1"/>
  <c r="Z672" i="17"/>
  <c r="Y672" i="17"/>
  <c r="X672" i="17"/>
  <c r="W672" i="17"/>
  <c r="V672" i="17"/>
  <c r="U672" i="17"/>
  <c r="Q672" i="17" s="1"/>
  <c r="Z671" i="17"/>
  <c r="Y671" i="17"/>
  <c r="X671" i="17"/>
  <c r="U671" i="17"/>
  <c r="Q671" i="17" s="1"/>
  <c r="Z670" i="17"/>
  <c r="Y670" i="17"/>
  <c r="X670" i="17"/>
  <c r="U670" i="17"/>
  <c r="Q670" i="17" s="1"/>
  <c r="Z669" i="17"/>
  <c r="Y669" i="17"/>
  <c r="X669" i="17"/>
  <c r="W669" i="17"/>
  <c r="V669" i="17"/>
  <c r="U669" i="17"/>
  <c r="Q669" i="17" s="1"/>
  <c r="Z668" i="17"/>
  <c r="Y668" i="17"/>
  <c r="X668" i="17"/>
  <c r="V668" i="17"/>
  <c r="U668" i="17"/>
  <c r="Q668" i="17" s="1"/>
  <c r="Z667" i="17"/>
  <c r="Y667" i="17"/>
  <c r="X667" i="17"/>
  <c r="V667" i="17"/>
  <c r="U667" i="17"/>
  <c r="Q667" i="17" s="1"/>
  <c r="Z666" i="17"/>
  <c r="Y666" i="17"/>
  <c r="X666" i="17"/>
  <c r="W666" i="17"/>
  <c r="V666" i="17"/>
  <c r="U666" i="17"/>
  <c r="Q666" i="17" s="1"/>
  <c r="Z665" i="17"/>
  <c r="Y665" i="17"/>
  <c r="X665" i="17"/>
  <c r="W665" i="17"/>
  <c r="V665" i="17"/>
  <c r="U665" i="17"/>
  <c r="Q665" i="17" s="1"/>
  <c r="Z664" i="17"/>
  <c r="Y664" i="17"/>
  <c r="X664" i="17"/>
  <c r="U664" i="17"/>
  <c r="Q664" i="17" s="1"/>
  <c r="Z663" i="17"/>
  <c r="Y663" i="17"/>
  <c r="X663" i="17"/>
  <c r="U663" i="17"/>
  <c r="Q663" i="17" s="1"/>
  <c r="Z662" i="17"/>
  <c r="Y662" i="17"/>
  <c r="X662" i="17"/>
  <c r="V662" i="17"/>
  <c r="U662" i="17"/>
  <c r="Q662" i="17" s="1"/>
  <c r="Z661" i="17"/>
  <c r="Y661" i="17"/>
  <c r="X661" i="17"/>
  <c r="V661" i="17"/>
  <c r="U661" i="17"/>
  <c r="Q661" i="17" s="1"/>
  <c r="Z660" i="17"/>
  <c r="Y660" i="17"/>
  <c r="X660" i="17"/>
  <c r="V660" i="17"/>
  <c r="U660" i="17"/>
  <c r="Q660" i="17" s="1"/>
  <c r="Z659" i="17"/>
  <c r="Y659" i="17"/>
  <c r="X659" i="17"/>
  <c r="W659" i="17"/>
  <c r="V659" i="17"/>
  <c r="U659" i="17"/>
  <c r="Q659" i="17" s="1"/>
  <c r="Z658" i="17"/>
  <c r="Y658" i="17"/>
  <c r="X658" i="17"/>
  <c r="W658" i="17"/>
  <c r="U658" i="17"/>
  <c r="Q658" i="17" s="1"/>
  <c r="Z657" i="17"/>
  <c r="Y657" i="17"/>
  <c r="X657" i="17"/>
  <c r="U657" i="17"/>
  <c r="Q657" i="17" s="1"/>
  <c r="Z656" i="17"/>
  <c r="Y656" i="17"/>
  <c r="X656" i="17"/>
  <c r="U656" i="17"/>
  <c r="Q656" i="17" s="1"/>
  <c r="Z655" i="17"/>
  <c r="Y655" i="17"/>
  <c r="X655" i="17"/>
  <c r="W655" i="17"/>
  <c r="U655" i="17"/>
  <c r="Q655" i="17" s="1"/>
  <c r="Z654" i="17"/>
  <c r="Y654" i="17"/>
  <c r="X654" i="17"/>
  <c r="V654" i="17"/>
  <c r="U654" i="17"/>
  <c r="Q654" i="17" s="1"/>
  <c r="Z653" i="17"/>
  <c r="Y653" i="17"/>
  <c r="X653" i="17"/>
  <c r="V653" i="17"/>
  <c r="U653" i="17"/>
  <c r="Q653" i="17" s="1"/>
  <c r="Z652" i="17"/>
  <c r="Y652" i="17"/>
  <c r="X652" i="17"/>
  <c r="W652" i="17"/>
  <c r="V652" i="17"/>
  <c r="U652" i="17"/>
  <c r="Q652" i="17" s="1"/>
  <c r="Z651" i="17"/>
  <c r="Y651" i="17"/>
  <c r="X651" i="17"/>
  <c r="W651" i="17"/>
  <c r="V651" i="17"/>
  <c r="U651" i="17"/>
  <c r="Q651" i="17" s="1"/>
  <c r="Z650" i="17"/>
  <c r="Y650" i="17"/>
  <c r="X650" i="17"/>
  <c r="U650" i="17"/>
  <c r="Q650" i="17" s="1"/>
  <c r="Z649" i="17"/>
  <c r="Y649" i="17"/>
  <c r="X649" i="17"/>
  <c r="V649" i="17"/>
  <c r="U649" i="17"/>
  <c r="Q649" i="17" s="1"/>
  <c r="Z648" i="17"/>
  <c r="Y648" i="17"/>
  <c r="X648" i="17"/>
  <c r="U648" i="17"/>
  <c r="Q648" i="17" s="1"/>
  <c r="Z647" i="17"/>
  <c r="Y647" i="17"/>
  <c r="X647" i="17"/>
  <c r="V647" i="17"/>
  <c r="U647" i="17"/>
  <c r="Q647" i="17" s="1"/>
  <c r="Z646" i="17"/>
  <c r="Y646" i="17"/>
  <c r="X646" i="17"/>
  <c r="U646" i="17"/>
  <c r="Q646" i="17" s="1"/>
  <c r="Z645" i="17"/>
  <c r="Y645" i="17"/>
  <c r="X645" i="17"/>
  <c r="W645" i="17"/>
  <c r="V645" i="17"/>
  <c r="U645" i="17"/>
  <c r="Q645" i="17" s="1"/>
  <c r="Z644" i="17"/>
  <c r="Y644" i="17"/>
  <c r="X644" i="17"/>
  <c r="W644" i="17"/>
  <c r="V644" i="17"/>
  <c r="U644" i="17"/>
  <c r="Q644" i="17" s="1"/>
  <c r="Z643" i="17"/>
  <c r="Y643" i="17"/>
  <c r="X643" i="17"/>
  <c r="U643" i="17"/>
  <c r="Q643" i="17" s="1"/>
  <c r="Z642" i="17"/>
  <c r="Y642" i="17"/>
  <c r="X642" i="17"/>
  <c r="U642" i="17"/>
  <c r="Q642" i="17" s="1"/>
  <c r="Z641" i="17"/>
  <c r="Y641" i="17"/>
  <c r="X641" i="17"/>
  <c r="W641" i="17"/>
  <c r="V641" i="17"/>
  <c r="U641" i="17"/>
  <c r="Q641" i="17" s="1"/>
  <c r="Z640" i="17"/>
  <c r="Y640" i="17"/>
  <c r="X640" i="17"/>
  <c r="V640" i="17"/>
  <c r="U640" i="17"/>
  <c r="Q640" i="17" s="1"/>
  <c r="Z639" i="17"/>
  <c r="Y639" i="17"/>
  <c r="X639" i="17"/>
  <c r="V639" i="17"/>
  <c r="U639" i="17"/>
  <c r="Q639" i="17" s="1"/>
  <c r="Z638" i="17"/>
  <c r="Y638" i="17"/>
  <c r="X638" i="17"/>
  <c r="W638" i="17"/>
  <c r="U638" i="17"/>
  <c r="Q638" i="17" s="1"/>
  <c r="Z637" i="17"/>
  <c r="Y637" i="17"/>
  <c r="X637" i="17"/>
  <c r="W637" i="17"/>
  <c r="V637" i="17"/>
  <c r="U637" i="17"/>
  <c r="Q637" i="17" s="1"/>
  <c r="Z636" i="17"/>
  <c r="Y636" i="17"/>
  <c r="X636" i="17"/>
  <c r="U636" i="17"/>
  <c r="Q636" i="17" s="1"/>
  <c r="Z635" i="17"/>
  <c r="Y635" i="17"/>
  <c r="X635" i="17"/>
  <c r="U635" i="17"/>
  <c r="Q635" i="17" s="1"/>
  <c r="Z634" i="17"/>
  <c r="Y634" i="17"/>
  <c r="X634" i="17"/>
  <c r="U634" i="17"/>
  <c r="Q634" i="17" s="1"/>
  <c r="Z633" i="17"/>
  <c r="Y633" i="17"/>
  <c r="X633" i="17"/>
  <c r="V633" i="17"/>
  <c r="U633" i="17"/>
  <c r="Q633" i="17" s="1"/>
  <c r="Z632" i="17"/>
  <c r="Y632" i="17"/>
  <c r="X632" i="17"/>
  <c r="V632" i="17"/>
  <c r="U632" i="17"/>
  <c r="Q632" i="17" s="1"/>
  <c r="Z631" i="17"/>
  <c r="Y631" i="17"/>
  <c r="X631" i="17"/>
  <c r="W631" i="17"/>
  <c r="V631" i="17"/>
  <c r="U631" i="17"/>
  <c r="Q631" i="17" s="1"/>
  <c r="Z630" i="17"/>
  <c r="Y630" i="17"/>
  <c r="X630" i="17"/>
  <c r="W630" i="17"/>
  <c r="V630" i="17"/>
  <c r="U630" i="17"/>
  <c r="Q630" i="17" s="1"/>
  <c r="Z629" i="17"/>
  <c r="Y629" i="17"/>
  <c r="X629" i="17"/>
  <c r="U629" i="17"/>
  <c r="Q629" i="17" s="1"/>
  <c r="Z628" i="17"/>
  <c r="Y628" i="17"/>
  <c r="X628" i="17"/>
  <c r="V628" i="17"/>
  <c r="U628" i="17"/>
  <c r="Q628" i="17" s="1"/>
  <c r="Z627" i="17"/>
  <c r="Y627" i="17"/>
  <c r="X627" i="17"/>
  <c r="W627" i="17"/>
  <c r="U627" i="17"/>
  <c r="Q627" i="17" s="1"/>
  <c r="Z626" i="17"/>
  <c r="Y626" i="17"/>
  <c r="X626" i="17"/>
  <c r="V626" i="17"/>
  <c r="U626" i="17"/>
  <c r="Q626" i="17" s="1"/>
  <c r="Z625" i="17"/>
  <c r="Y625" i="17"/>
  <c r="X625" i="17"/>
  <c r="V625" i="17"/>
  <c r="U625" i="17"/>
  <c r="Q625" i="17" s="1"/>
  <c r="Z624" i="17"/>
  <c r="Y624" i="17"/>
  <c r="X624" i="17"/>
  <c r="W624" i="17"/>
  <c r="V624" i="17"/>
  <c r="U624" i="17"/>
  <c r="Q624" i="17" s="1"/>
  <c r="Z623" i="17"/>
  <c r="Y623" i="17"/>
  <c r="X623" i="17"/>
  <c r="W623" i="17"/>
  <c r="V623" i="17"/>
  <c r="U623" i="17"/>
  <c r="Q623" i="17" s="1"/>
  <c r="Z622" i="17"/>
  <c r="Y622" i="17"/>
  <c r="X622" i="17"/>
  <c r="U622" i="17"/>
  <c r="Q622" i="17" s="1"/>
  <c r="Z621" i="17"/>
  <c r="Y621" i="17"/>
  <c r="X621" i="17"/>
  <c r="U621" i="17"/>
  <c r="Q621" i="17" s="1"/>
  <c r="Z620" i="17"/>
  <c r="Y620" i="17"/>
  <c r="X620" i="17"/>
  <c r="V620" i="17"/>
  <c r="U620" i="17"/>
  <c r="Q620" i="17" s="1"/>
  <c r="Z619" i="17"/>
  <c r="Y619" i="17"/>
  <c r="X619" i="17"/>
  <c r="V619" i="17"/>
  <c r="U619" i="17"/>
  <c r="Q619" i="17" s="1"/>
  <c r="Z618" i="17"/>
  <c r="Y618" i="17"/>
  <c r="X618" i="17"/>
  <c r="V618" i="17"/>
  <c r="U618" i="17"/>
  <c r="Q618" i="17" s="1"/>
  <c r="Z617" i="17"/>
  <c r="Y617" i="17"/>
  <c r="X617" i="17"/>
  <c r="W617" i="17"/>
  <c r="U617" i="17"/>
  <c r="Q617" i="17" s="1"/>
  <c r="Z616" i="17"/>
  <c r="Y616" i="17"/>
  <c r="X616" i="17"/>
  <c r="W616" i="17"/>
  <c r="V616" i="17"/>
  <c r="U616" i="17"/>
  <c r="Q616" i="17" s="1"/>
  <c r="Z615" i="17"/>
  <c r="Y615" i="17"/>
  <c r="X615" i="17"/>
  <c r="U615" i="17"/>
  <c r="Q615" i="17" s="1"/>
  <c r="Z614" i="17"/>
  <c r="Y614" i="17"/>
  <c r="X614" i="17"/>
  <c r="U614" i="17"/>
  <c r="Q614" i="17" s="1"/>
  <c r="Z613" i="17"/>
  <c r="Y613" i="17"/>
  <c r="X613" i="17"/>
  <c r="W613" i="17"/>
  <c r="U613" i="17"/>
  <c r="Q613" i="17" s="1"/>
  <c r="Z612" i="17"/>
  <c r="Y612" i="17"/>
  <c r="X612" i="17"/>
  <c r="V612" i="17"/>
  <c r="U612" i="17"/>
  <c r="Q612" i="17" s="1"/>
  <c r="Z611" i="17"/>
  <c r="Y611" i="17"/>
  <c r="X611" i="17"/>
  <c r="V611" i="17"/>
  <c r="U611" i="17"/>
  <c r="Q611" i="17" s="1"/>
  <c r="Z610" i="17"/>
  <c r="Y610" i="17"/>
  <c r="X610" i="17"/>
  <c r="W610" i="17"/>
  <c r="V610" i="17"/>
  <c r="U610" i="17"/>
  <c r="Q610" i="17" s="1"/>
  <c r="Z609" i="17"/>
  <c r="Y609" i="17"/>
  <c r="X609" i="17"/>
  <c r="W609" i="17"/>
  <c r="V609" i="17"/>
  <c r="U609" i="17"/>
  <c r="Q609" i="17" s="1"/>
  <c r="Z608" i="17"/>
  <c r="Y608" i="17"/>
  <c r="X608" i="17"/>
  <c r="U608" i="17"/>
  <c r="Q608" i="17" s="1"/>
  <c r="Z607" i="17"/>
  <c r="Y607" i="17"/>
  <c r="X607" i="17"/>
  <c r="U607" i="17"/>
  <c r="Q607" i="17" s="1"/>
  <c r="Z606" i="17"/>
  <c r="Y606" i="17"/>
  <c r="X606" i="17"/>
  <c r="U606" i="17"/>
  <c r="Q606" i="17" s="1"/>
  <c r="Z605" i="17"/>
  <c r="Y605" i="17"/>
  <c r="X605" i="17"/>
  <c r="V605" i="17"/>
  <c r="U605" i="17"/>
  <c r="Q605" i="17" s="1"/>
  <c r="Z604" i="17"/>
  <c r="Y604" i="17"/>
  <c r="X604" i="17"/>
  <c r="V604" i="17"/>
  <c r="U604" i="17"/>
  <c r="Q604" i="17" s="1"/>
  <c r="Z603" i="17"/>
  <c r="Y603" i="17"/>
  <c r="X603" i="17"/>
  <c r="W603" i="17"/>
  <c r="V603" i="17"/>
  <c r="U603" i="17"/>
  <c r="Q603" i="17" s="1"/>
  <c r="Z602" i="17"/>
  <c r="Y602" i="17"/>
  <c r="X602" i="17"/>
  <c r="W602" i="17"/>
  <c r="V602" i="17"/>
  <c r="U602" i="17"/>
  <c r="Q602" i="17" s="1"/>
  <c r="Z601" i="17"/>
  <c r="Y601" i="17"/>
  <c r="X601" i="17"/>
  <c r="U601" i="17"/>
  <c r="Q601" i="17" s="1"/>
  <c r="Z600" i="17"/>
  <c r="Y600" i="17"/>
  <c r="X600" i="17"/>
  <c r="V600" i="17"/>
  <c r="U600" i="17"/>
  <c r="Q600" i="17" s="1"/>
  <c r="Z599" i="17"/>
  <c r="Y599" i="17"/>
  <c r="X599" i="17"/>
  <c r="W599" i="17"/>
  <c r="V599" i="17"/>
  <c r="U599" i="17"/>
  <c r="Q599" i="17" s="1"/>
  <c r="Z598" i="17"/>
  <c r="Y598" i="17"/>
  <c r="X598" i="17"/>
  <c r="U598" i="17"/>
  <c r="Q598" i="17" s="1"/>
  <c r="Z597" i="17"/>
  <c r="Y597" i="17"/>
  <c r="X597" i="17"/>
  <c r="V597" i="17"/>
  <c r="U597" i="17"/>
  <c r="Q597" i="17" s="1"/>
  <c r="Z596" i="17"/>
  <c r="Y596" i="17"/>
  <c r="X596" i="17"/>
  <c r="W596" i="17"/>
  <c r="V596" i="17"/>
  <c r="U596" i="17"/>
  <c r="Q596" i="17" s="1"/>
  <c r="Z595" i="17"/>
  <c r="Y595" i="17"/>
  <c r="X595" i="17"/>
  <c r="W595" i="17"/>
  <c r="V595" i="17"/>
  <c r="U595" i="17"/>
  <c r="Q595" i="17" s="1"/>
  <c r="Z594" i="17"/>
  <c r="Y594" i="17"/>
  <c r="X594" i="17"/>
  <c r="V594" i="17"/>
  <c r="U594" i="17"/>
  <c r="Q594" i="17" s="1"/>
  <c r="Z593" i="17"/>
  <c r="Y593" i="17"/>
  <c r="X593" i="17"/>
  <c r="U593" i="17"/>
  <c r="Q593" i="17" s="1"/>
  <c r="Z592" i="17"/>
  <c r="Y592" i="17"/>
  <c r="X592" i="17"/>
  <c r="V592" i="17"/>
  <c r="U592" i="17"/>
  <c r="Q592" i="17" s="1"/>
  <c r="Z591" i="17"/>
  <c r="Y591" i="17"/>
  <c r="X591" i="17"/>
  <c r="V591" i="17"/>
  <c r="U591" i="17"/>
  <c r="Q591" i="17" s="1"/>
  <c r="Z590" i="17"/>
  <c r="Y590" i="17"/>
  <c r="X590" i="17"/>
  <c r="V590" i="17"/>
  <c r="U590" i="17"/>
  <c r="Q590" i="17" s="1"/>
  <c r="Z589" i="17"/>
  <c r="Y589" i="17"/>
  <c r="X589" i="17"/>
  <c r="W589" i="17"/>
  <c r="V589" i="17"/>
  <c r="U589" i="17"/>
  <c r="Q589" i="17" s="1"/>
  <c r="Z588" i="17"/>
  <c r="Y588" i="17"/>
  <c r="X588" i="17"/>
  <c r="W588" i="17"/>
  <c r="V588" i="17"/>
  <c r="U588" i="17"/>
  <c r="Q588" i="17" s="1"/>
  <c r="Z587" i="17"/>
  <c r="Y587" i="17"/>
  <c r="X587" i="17"/>
  <c r="U587" i="17"/>
  <c r="Q587" i="17" s="1"/>
  <c r="Z586" i="17"/>
  <c r="Y586" i="17"/>
  <c r="X586" i="17"/>
  <c r="V586" i="17"/>
  <c r="U586" i="17"/>
  <c r="Q586" i="17" s="1"/>
  <c r="Z585" i="17"/>
  <c r="Y585" i="17"/>
  <c r="X585" i="17"/>
  <c r="U585" i="17"/>
  <c r="Q585" i="17" s="1"/>
  <c r="Z584" i="17"/>
  <c r="Y584" i="17"/>
  <c r="X584" i="17"/>
  <c r="V584" i="17"/>
  <c r="U584" i="17"/>
  <c r="Q584" i="17" s="1"/>
  <c r="Z583" i="17"/>
  <c r="Y583" i="17"/>
  <c r="X583" i="17"/>
  <c r="V583" i="17"/>
  <c r="U583" i="17"/>
  <c r="Q583" i="17" s="1"/>
  <c r="Z582" i="17"/>
  <c r="Y582" i="17"/>
  <c r="X582" i="17"/>
  <c r="W582" i="17"/>
  <c r="V582" i="17"/>
  <c r="U582" i="17"/>
  <c r="Q582" i="17" s="1"/>
  <c r="Z581" i="17"/>
  <c r="Y581" i="17"/>
  <c r="X581" i="17"/>
  <c r="W581" i="17"/>
  <c r="V581" i="17"/>
  <c r="U581" i="17"/>
  <c r="Q581" i="17" s="1"/>
  <c r="Z580" i="17"/>
  <c r="Y580" i="17"/>
  <c r="X580" i="17"/>
  <c r="U580" i="17"/>
  <c r="Q580" i="17" s="1"/>
  <c r="Z579" i="17"/>
  <c r="Y579" i="17"/>
  <c r="X579" i="17"/>
  <c r="U579" i="17"/>
  <c r="Q579" i="17" s="1"/>
  <c r="Z578" i="17"/>
  <c r="Y578" i="17"/>
  <c r="X578" i="17"/>
  <c r="V578" i="17"/>
  <c r="U578" i="17"/>
  <c r="Q578" i="17" s="1"/>
  <c r="Z577" i="17"/>
  <c r="Y577" i="17"/>
  <c r="X577" i="17"/>
  <c r="V577" i="17"/>
  <c r="U577" i="17"/>
  <c r="Q577" i="17" s="1"/>
  <c r="Z576" i="17"/>
  <c r="Y576" i="17"/>
  <c r="X576" i="17"/>
  <c r="V576" i="17"/>
  <c r="U576" i="17"/>
  <c r="Q576" i="17" s="1"/>
  <c r="Z575" i="17"/>
  <c r="Y575" i="17"/>
  <c r="X575" i="17"/>
  <c r="W575" i="17"/>
  <c r="V575" i="17"/>
  <c r="U575" i="17"/>
  <c r="Q575" i="17" s="1"/>
  <c r="Z574" i="17"/>
  <c r="Y574" i="17"/>
  <c r="X574" i="17"/>
  <c r="W574" i="17"/>
  <c r="U574" i="17"/>
  <c r="Q574" i="17" s="1"/>
  <c r="Z573" i="17"/>
  <c r="Y573" i="17"/>
  <c r="X573" i="17"/>
  <c r="U573" i="17"/>
  <c r="Q573" i="17" s="1"/>
  <c r="Z572" i="17"/>
  <c r="Y572" i="17"/>
  <c r="X572" i="17"/>
  <c r="U572" i="17"/>
  <c r="Q572" i="17" s="1"/>
  <c r="Z571" i="17"/>
  <c r="Y571" i="17"/>
  <c r="X571" i="17"/>
  <c r="W571" i="17"/>
  <c r="U571" i="17"/>
  <c r="Q571" i="17" s="1"/>
  <c r="Z570" i="17"/>
  <c r="Y570" i="17"/>
  <c r="X570" i="17"/>
  <c r="V570" i="17"/>
  <c r="U570" i="17"/>
  <c r="Q570" i="17" s="1"/>
  <c r="Z569" i="17"/>
  <c r="Y569" i="17"/>
  <c r="X569" i="17"/>
  <c r="V569" i="17"/>
  <c r="U569" i="17"/>
  <c r="Q569" i="17" s="1"/>
  <c r="Z568" i="17"/>
  <c r="Y568" i="17"/>
  <c r="X568" i="17"/>
  <c r="W568" i="17"/>
  <c r="V568" i="17"/>
  <c r="U568" i="17"/>
  <c r="Q568" i="17" s="1"/>
  <c r="Z567" i="17"/>
  <c r="Y567" i="17"/>
  <c r="X567" i="17"/>
  <c r="W567" i="17"/>
  <c r="V567" i="17"/>
  <c r="U567" i="17"/>
  <c r="Q567" i="17" s="1"/>
  <c r="Z566" i="17"/>
  <c r="Y566" i="17"/>
  <c r="X566" i="17"/>
  <c r="U566" i="17"/>
  <c r="Q566" i="17" s="1"/>
  <c r="Z565" i="17"/>
  <c r="Y565" i="17"/>
  <c r="X565" i="17"/>
  <c r="U565" i="17"/>
  <c r="Q565" i="17" s="1"/>
  <c r="Z564" i="17"/>
  <c r="Y564" i="17"/>
  <c r="X564" i="17"/>
  <c r="U564" i="17"/>
  <c r="Q564" i="17" s="1"/>
  <c r="Z563" i="17"/>
  <c r="Y563" i="17"/>
  <c r="X563" i="17"/>
  <c r="V563" i="17"/>
  <c r="U563" i="17"/>
  <c r="Q563" i="17" s="1"/>
  <c r="Z562" i="17"/>
  <c r="Y562" i="17"/>
  <c r="X562" i="17"/>
  <c r="V562" i="17"/>
  <c r="U562" i="17"/>
  <c r="Q562" i="17" s="1"/>
  <c r="Z561" i="17"/>
  <c r="Y561" i="17"/>
  <c r="X561" i="17"/>
  <c r="W561" i="17"/>
  <c r="V561" i="17"/>
  <c r="U561" i="17"/>
  <c r="Q561" i="17" s="1"/>
  <c r="Z560" i="17"/>
  <c r="Y560" i="17"/>
  <c r="X560" i="17"/>
  <c r="W560" i="17"/>
  <c r="V560" i="17"/>
  <c r="U560" i="17"/>
  <c r="Q560" i="17" s="1"/>
  <c r="Z559" i="17"/>
  <c r="Y559" i="17"/>
  <c r="X559" i="17"/>
  <c r="U559" i="17"/>
  <c r="Q559" i="17" s="1"/>
  <c r="Z558" i="17"/>
  <c r="Y558" i="17"/>
  <c r="X558" i="17"/>
  <c r="U558" i="17"/>
  <c r="Q558" i="17" s="1"/>
  <c r="Z557" i="17"/>
  <c r="Y557" i="17"/>
  <c r="X557" i="17"/>
  <c r="W557" i="17"/>
  <c r="U557" i="17"/>
  <c r="Q557" i="17" s="1"/>
  <c r="Z556" i="17"/>
  <c r="Y556" i="17"/>
  <c r="X556" i="17"/>
  <c r="V556" i="17"/>
  <c r="U556" i="17"/>
  <c r="Q556" i="17" s="1"/>
  <c r="Z555" i="17"/>
  <c r="Y555" i="17"/>
  <c r="X555" i="17"/>
  <c r="V555" i="17"/>
  <c r="U555" i="17"/>
  <c r="Q555" i="17" s="1"/>
  <c r="Z554" i="17"/>
  <c r="Y554" i="17"/>
  <c r="X554" i="17"/>
  <c r="W554" i="17"/>
  <c r="V554" i="17"/>
  <c r="U554" i="17"/>
  <c r="Q554" i="17" s="1"/>
  <c r="Z553" i="17"/>
  <c r="Y553" i="17"/>
  <c r="X553" i="17"/>
  <c r="W553" i="17"/>
  <c r="U553" i="17"/>
  <c r="Q553" i="17" s="1"/>
  <c r="Z552" i="17"/>
  <c r="Y552" i="17"/>
  <c r="X552" i="17"/>
  <c r="U552" i="17"/>
  <c r="Q552" i="17" s="1"/>
  <c r="Z551" i="17"/>
  <c r="Y551" i="17"/>
  <c r="X551" i="17"/>
  <c r="U551" i="17"/>
  <c r="Q551" i="17" s="1"/>
  <c r="Z550" i="17"/>
  <c r="Y550" i="17"/>
  <c r="X550" i="17"/>
  <c r="V550" i="17"/>
  <c r="U550" i="17"/>
  <c r="Q550" i="17" s="1"/>
  <c r="Z549" i="17"/>
  <c r="Y549" i="17"/>
  <c r="X549" i="17"/>
  <c r="V549" i="17"/>
  <c r="U549" i="17"/>
  <c r="Q549" i="17" s="1"/>
  <c r="Z548" i="17"/>
  <c r="Y548" i="17"/>
  <c r="X548" i="17"/>
  <c r="V548" i="17"/>
  <c r="U548" i="17"/>
  <c r="Q548" i="17" s="1"/>
  <c r="Z547" i="17"/>
  <c r="Y547" i="17"/>
  <c r="X547" i="17"/>
  <c r="W547" i="17"/>
  <c r="V547" i="17"/>
  <c r="U547" i="17"/>
  <c r="Q547" i="17" s="1"/>
  <c r="Z546" i="17"/>
  <c r="Y546" i="17"/>
  <c r="X546" i="17"/>
  <c r="W546" i="17"/>
  <c r="V546" i="17"/>
  <c r="U546" i="17"/>
  <c r="Q546" i="17" s="1"/>
  <c r="Z545" i="17"/>
  <c r="Y545" i="17"/>
  <c r="X545" i="17"/>
  <c r="U545" i="17"/>
  <c r="Q545" i="17" s="1"/>
  <c r="Z544" i="17"/>
  <c r="Y544" i="17"/>
  <c r="X544" i="17"/>
  <c r="U544" i="17"/>
  <c r="Q544" i="17" s="1"/>
  <c r="Z543" i="17"/>
  <c r="Y543" i="17"/>
  <c r="X543" i="17"/>
  <c r="U543" i="17"/>
  <c r="Q543" i="17" s="1"/>
  <c r="Z542" i="17"/>
  <c r="Y542" i="17"/>
  <c r="X542" i="17"/>
  <c r="U542" i="17"/>
  <c r="Q542" i="17" s="1"/>
  <c r="Z541" i="17"/>
  <c r="Y541" i="17"/>
  <c r="X541" i="17"/>
  <c r="V541" i="17"/>
  <c r="U541" i="17"/>
  <c r="Q541" i="17" s="1"/>
  <c r="Z540" i="17"/>
  <c r="Y540" i="17"/>
  <c r="X540" i="17"/>
  <c r="W540" i="17"/>
  <c r="U540" i="17"/>
  <c r="Q540" i="17" s="1"/>
  <c r="Z539" i="17"/>
  <c r="Y539" i="17"/>
  <c r="X539" i="17"/>
  <c r="W539" i="17"/>
  <c r="V539" i="17"/>
  <c r="U539" i="17"/>
  <c r="Q539" i="17" s="1"/>
  <c r="Z538" i="17"/>
  <c r="Y538" i="17"/>
  <c r="X538" i="17"/>
  <c r="U538" i="17"/>
  <c r="Q538" i="17" s="1"/>
  <c r="Z537" i="17"/>
  <c r="Y537" i="17"/>
  <c r="X537" i="17"/>
  <c r="U537" i="17"/>
  <c r="Q537" i="17" s="1"/>
  <c r="Z536" i="17"/>
  <c r="Y536" i="17"/>
  <c r="X536" i="17"/>
  <c r="U536" i="17"/>
  <c r="Q536" i="17" s="1"/>
  <c r="Z535" i="17"/>
  <c r="Y535" i="17"/>
  <c r="X535" i="17"/>
  <c r="V535" i="17"/>
  <c r="U535" i="17"/>
  <c r="Q535" i="17" s="1"/>
  <c r="Z534" i="17"/>
  <c r="Y534" i="17"/>
  <c r="X534" i="17"/>
  <c r="V534" i="17"/>
  <c r="U534" i="17"/>
  <c r="Q534" i="17" s="1"/>
  <c r="Z533" i="17"/>
  <c r="Y533" i="17"/>
  <c r="X533" i="17"/>
  <c r="W533" i="17"/>
  <c r="V533" i="17"/>
  <c r="U533" i="17"/>
  <c r="Q533" i="17" s="1"/>
  <c r="Z532" i="17"/>
  <c r="Y532" i="17"/>
  <c r="X532" i="17"/>
  <c r="W532" i="17"/>
  <c r="V532" i="17"/>
  <c r="U532" i="17"/>
  <c r="Q532" i="17" s="1"/>
  <c r="Z531" i="17"/>
  <c r="Y531" i="17"/>
  <c r="X531" i="17"/>
  <c r="U531" i="17"/>
  <c r="Q531" i="17" s="1"/>
  <c r="Z530" i="17"/>
  <c r="Y530" i="17"/>
  <c r="X530" i="17"/>
  <c r="U530" i="17"/>
  <c r="Q530" i="17" s="1"/>
  <c r="Z529" i="17"/>
  <c r="Y529" i="17"/>
  <c r="X529" i="17"/>
  <c r="W529" i="17"/>
  <c r="V529" i="17"/>
  <c r="U529" i="17"/>
  <c r="Q529" i="17" s="1"/>
  <c r="Z528" i="17"/>
  <c r="Y528" i="17"/>
  <c r="X528" i="17"/>
  <c r="V528" i="17"/>
  <c r="U528" i="17"/>
  <c r="Q528" i="17" s="1"/>
  <c r="Z527" i="17"/>
  <c r="Y527" i="17"/>
  <c r="X527" i="17"/>
  <c r="V527" i="17"/>
  <c r="U527" i="17"/>
  <c r="Q527" i="17" s="1"/>
  <c r="Z526" i="17"/>
  <c r="Y526" i="17"/>
  <c r="X526" i="17"/>
  <c r="W526" i="17"/>
  <c r="V526" i="17"/>
  <c r="U526" i="17"/>
  <c r="Q526" i="17" s="1"/>
  <c r="Z525" i="17"/>
  <c r="Y525" i="17"/>
  <c r="X525" i="17"/>
  <c r="W525" i="17"/>
  <c r="V525" i="17"/>
  <c r="U525" i="17"/>
  <c r="Q525" i="17" s="1"/>
  <c r="Z524" i="17"/>
  <c r="Y524" i="17"/>
  <c r="X524" i="17"/>
  <c r="U524" i="17"/>
  <c r="Q524" i="17" s="1"/>
  <c r="Z523" i="17"/>
  <c r="Y523" i="17"/>
  <c r="X523" i="17"/>
  <c r="U523" i="17"/>
  <c r="Q523" i="17" s="1"/>
  <c r="Z522" i="17"/>
  <c r="Y522" i="17"/>
  <c r="X522" i="17"/>
  <c r="U522" i="17"/>
  <c r="Q522" i="17" s="1"/>
  <c r="Z521" i="17"/>
  <c r="Y521" i="17"/>
  <c r="X521" i="17"/>
  <c r="V521" i="17"/>
  <c r="U521" i="17"/>
  <c r="Q521" i="17" s="1"/>
  <c r="Z520" i="17"/>
  <c r="Y520" i="17"/>
  <c r="X520" i="17"/>
  <c r="V520" i="17"/>
  <c r="U520" i="17"/>
  <c r="Q520" i="17" s="1"/>
  <c r="Z519" i="17"/>
  <c r="Y519" i="17"/>
  <c r="X519" i="17"/>
  <c r="W519" i="17"/>
  <c r="V519" i="17"/>
  <c r="U519" i="17"/>
  <c r="Q519" i="17" s="1"/>
  <c r="Z518" i="17"/>
  <c r="Y518" i="17"/>
  <c r="X518" i="17"/>
  <c r="W518" i="17"/>
  <c r="U518" i="17"/>
  <c r="Q518" i="17" s="1"/>
  <c r="Z517" i="17"/>
  <c r="Y517" i="17"/>
  <c r="X517" i="17"/>
  <c r="U517" i="17"/>
  <c r="Q517" i="17" s="1"/>
  <c r="Z516" i="17"/>
  <c r="Y516" i="17"/>
  <c r="X516" i="17"/>
  <c r="V516" i="17"/>
  <c r="U516" i="17"/>
  <c r="Q516" i="17" s="1"/>
  <c r="Z515" i="17"/>
  <c r="Y515" i="17"/>
  <c r="X515" i="17"/>
  <c r="U515" i="17"/>
  <c r="Q515" i="17" s="1"/>
  <c r="Z514" i="17"/>
  <c r="Y514" i="17"/>
  <c r="X514" i="17"/>
  <c r="V514" i="17"/>
  <c r="U514" i="17"/>
  <c r="Q514" i="17" s="1"/>
  <c r="Z513" i="17"/>
  <c r="Y513" i="17"/>
  <c r="X513" i="17"/>
  <c r="V513" i="17"/>
  <c r="U513" i="17"/>
  <c r="Q513" i="17" s="1"/>
  <c r="Z512" i="17"/>
  <c r="Y512" i="17"/>
  <c r="X512" i="17"/>
  <c r="W512" i="17"/>
  <c r="V512" i="17"/>
  <c r="U512" i="17"/>
  <c r="Q512" i="17" s="1"/>
  <c r="Z511" i="17"/>
  <c r="Y511" i="17"/>
  <c r="X511" i="17"/>
  <c r="W511" i="17"/>
  <c r="V511" i="17"/>
  <c r="U511" i="17"/>
  <c r="Q511" i="17" s="1"/>
  <c r="Z510" i="17"/>
  <c r="Y510" i="17"/>
  <c r="X510" i="17"/>
  <c r="U510" i="17"/>
  <c r="Q510" i="17" s="1"/>
  <c r="Z509" i="17"/>
  <c r="Y509" i="17"/>
  <c r="X509" i="17"/>
  <c r="U509" i="17"/>
  <c r="Q509" i="17" s="1"/>
  <c r="Z508" i="17"/>
  <c r="Y508" i="17"/>
  <c r="X508" i="17"/>
  <c r="U508" i="17"/>
  <c r="Q508" i="17" s="1"/>
  <c r="Z507" i="17"/>
  <c r="Y507" i="17"/>
  <c r="X507" i="17"/>
  <c r="V507" i="17"/>
  <c r="U507" i="17"/>
  <c r="Q507" i="17" s="1"/>
  <c r="Z506" i="17"/>
  <c r="Y506" i="17"/>
  <c r="X506" i="17"/>
  <c r="V506" i="17"/>
  <c r="U506" i="17"/>
  <c r="Q506" i="17" s="1"/>
  <c r="Z505" i="17"/>
  <c r="Y505" i="17"/>
  <c r="X505" i="17"/>
  <c r="W505" i="17"/>
  <c r="V505" i="17"/>
  <c r="U505" i="17"/>
  <c r="Q505" i="17" s="1"/>
  <c r="Z504" i="17"/>
  <c r="Y504" i="17"/>
  <c r="X504" i="17"/>
  <c r="W504" i="17"/>
  <c r="V504" i="17"/>
  <c r="U504" i="17"/>
  <c r="Q504" i="17" s="1"/>
  <c r="Z503" i="17"/>
  <c r="Y503" i="17"/>
  <c r="X503" i="17"/>
  <c r="U503" i="17"/>
  <c r="Q503" i="17" s="1"/>
  <c r="Z502" i="17"/>
  <c r="Y502" i="17"/>
  <c r="X502" i="17"/>
  <c r="U502" i="17"/>
  <c r="Q502" i="17" s="1"/>
  <c r="Z501" i="17"/>
  <c r="Y501" i="17"/>
  <c r="X501" i="17"/>
  <c r="W501" i="17"/>
  <c r="U501" i="17"/>
  <c r="Q501" i="17" s="1"/>
  <c r="Z500" i="17"/>
  <c r="Y500" i="17"/>
  <c r="X500" i="17"/>
  <c r="V500" i="17"/>
  <c r="U500" i="17"/>
  <c r="Q500" i="17" s="1"/>
  <c r="Z499" i="17"/>
  <c r="Y499" i="17"/>
  <c r="X499" i="17"/>
  <c r="V499" i="17"/>
  <c r="U499" i="17"/>
  <c r="Q499" i="17" s="1"/>
  <c r="Z498" i="17"/>
  <c r="Y498" i="17"/>
  <c r="X498" i="17"/>
  <c r="W498" i="17"/>
  <c r="V498" i="17"/>
  <c r="U498" i="17"/>
  <c r="Q498" i="17" s="1"/>
  <c r="Z497" i="17"/>
  <c r="Y497" i="17"/>
  <c r="X497" i="17"/>
  <c r="W497" i="17"/>
  <c r="U497" i="17"/>
  <c r="Q497" i="17" s="1"/>
  <c r="Z496" i="17"/>
  <c r="Y496" i="17"/>
  <c r="X496" i="17"/>
  <c r="V496" i="17"/>
  <c r="U496" i="17"/>
  <c r="Q496" i="17" s="1"/>
  <c r="Z495" i="17"/>
  <c r="Y495" i="17"/>
  <c r="X495" i="17"/>
  <c r="V495" i="17"/>
  <c r="U495" i="17"/>
  <c r="Q495" i="17" s="1"/>
  <c r="Z494" i="17"/>
  <c r="Y494" i="17"/>
  <c r="X494" i="17"/>
  <c r="U494" i="17"/>
  <c r="Q494" i="17" s="1"/>
  <c r="Z493" i="17"/>
  <c r="Y493" i="17"/>
  <c r="X493" i="17"/>
  <c r="V493" i="17"/>
  <c r="U493" i="17"/>
  <c r="Q493" i="17" s="1"/>
  <c r="Z492" i="17"/>
  <c r="Y492" i="17"/>
  <c r="X492" i="17"/>
  <c r="V492" i="17"/>
  <c r="U492" i="17"/>
  <c r="Q492" i="17" s="1"/>
  <c r="Z491" i="17"/>
  <c r="Y491" i="17"/>
  <c r="X491" i="17"/>
  <c r="W491" i="17"/>
  <c r="V491" i="17"/>
  <c r="U491" i="17"/>
  <c r="Q491" i="17" s="1"/>
  <c r="Z490" i="17"/>
  <c r="Y490" i="17"/>
  <c r="X490" i="17"/>
  <c r="W490" i="17"/>
  <c r="V490" i="17"/>
  <c r="U490" i="17"/>
  <c r="Q490" i="17" s="1"/>
  <c r="Z489" i="17"/>
  <c r="Y489" i="17"/>
  <c r="X489" i="17"/>
  <c r="U489" i="17"/>
  <c r="Q489" i="17" s="1"/>
  <c r="Z488" i="17"/>
  <c r="Y488" i="17"/>
  <c r="X488" i="17"/>
  <c r="U488" i="17"/>
  <c r="Q488" i="17" s="1"/>
  <c r="Z487" i="17"/>
  <c r="Y487" i="17"/>
  <c r="X487" i="17"/>
  <c r="W487" i="17"/>
  <c r="U487" i="17"/>
  <c r="Q487" i="17" s="1"/>
  <c r="Z486" i="17"/>
  <c r="Y486" i="17"/>
  <c r="X486" i="17"/>
  <c r="U486" i="17"/>
  <c r="Q486" i="17" s="1"/>
  <c r="Z485" i="17"/>
  <c r="Y485" i="17"/>
  <c r="X485" i="17"/>
  <c r="V485" i="17"/>
  <c r="U485" i="17"/>
  <c r="Q485" i="17" s="1"/>
  <c r="Z484" i="17"/>
  <c r="Y484" i="17"/>
  <c r="X484" i="17"/>
  <c r="W484" i="17"/>
  <c r="V484" i="17"/>
  <c r="U484" i="17"/>
  <c r="Q484" i="17" s="1"/>
  <c r="Z483" i="17"/>
  <c r="Y483" i="17"/>
  <c r="X483" i="17"/>
  <c r="W483" i="17"/>
  <c r="V483" i="17"/>
  <c r="U483" i="17"/>
  <c r="Q483" i="17" s="1"/>
  <c r="Z482" i="17"/>
  <c r="Y482" i="17"/>
  <c r="X482" i="17"/>
  <c r="U482" i="17"/>
  <c r="Q482" i="17" s="1"/>
  <c r="Z481" i="17"/>
  <c r="Y481" i="17"/>
  <c r="X481" i="17"/>
  <c r="U481" i="17"/>
  <c r="Q481" i="17" s="1"/>
  <c r="Z480" i="17"/>
  <c r="Y480" i="17"/>
  <c r="X480" i="17"/>
  <c r="V480" i="17"/>
  <c r="U480" i="17"/>
  <c r="Q480" i="17" s="1"/>
  <c r="Z479" i="17"/>
  <c r="Y479" i="17"/>
  <c r="X479" i="17"/>
  <c r="V479" i="17"/>
  <c r="U479" i="17"/>
  <c r="Q479" i="17" s="1"/>
  <c r="Z478" i="17"/>
  <c r="Y478" i="17"/>
  <c r="X478" i="17"/>
  <c r="V478" i="17"/>
  <c r="U478" i="17"/>
  <c r="Q478" i="17" s="1"/>
  <c r="Z477" i="17"/>
  <c r="Y477" i="17"/>
  <c r="X477" i="17"/>
  <c r="W477" i="17"/>
  <c r="V477" i="17"/>
  <c r="U477" i="17"/>
  <c r="Q477" i="17" s="1"/>
  <c r="Z476" i="17"/>
  <c r="Y476" i="17"/>
  <c r="X476" i="17"/>
  <c r="W476" i="17"/>
  <c r="U476" i="17"/>
  <c r="Q476" i="17" s="1"/>
  <c r="Z475" i="17"/>
  <c r="Y475" i="17"/>
  <c r="X475" i="17"/>
  <c r="U475" i="17"/>
  <c r="Q475" i="17" s="1"/>
  <c r="Z474" i="17"/>
  <c r="Y474" i="17"/>
  <c r="X474" i="17"/>
  <c r="V474" i="17"/>
  <c r="U474" i="17"/>
  <c r="Q474" i="17" s="1"/>
  <c r="Z473" i="17"/>
  <c r="Y473" i="17"/>
  <c r="X473" i="17"/>
  <c r="W473" i="17"/>
  <c r="U473" i="17"/>
  <c r="Q473" i="17" s="1"/>
  <c r="Z472" i="17"/>
  <c r="Y472" i="17"/>
  <c r="X472" i="17"/>
  <c r="V472" i="17"/>
  <c r="U472" i="17"/>
  <c r="Q472" i="17" s="1"/>
  <c r="Z471" i="17"/>
  <c r="Y471" i="17"/>
  <c r="X471" i="17"/>
  <c r="V471" i="17"/>
  <c r="U471" i="17"/>
  <c r="Q471" i="17" s="1"/>
  <c r="Z470" i="17"/>
  <c r="Y470" i="17"/>
  <c r="X470" i="17"/>
  <c r="W470" i="17"/>
  <c r="V470" i="17"/>
  <c r="U470" i="17"/>
  <c r="Q470" i="17" s="1"/>
  <c r="Z469" i="17"/>
  <c r="Y469" i="17"/>
  <c r="X469" i="17"/>
  <c r="W469" i="17"/>
  <c r="V469" i="17"/>
  <c r="U469" i="17"/>
  <c r="Q469" i="17" s="1"/>
  <c r="Z468" i="17"/>
  <c r="Y468" i="17"/>
  <c r="X468" i="17"/>
  <c r="U468" i="17"/>
  <c r="Q468" i="17" s="1"/>
  <c r="Z467" i="17"/>
  <c r="Y467" i="17"/>
  <c r="X467" i="17"/>
  <c r="V467" i="17"/>
  <c r="U467" i="17"/>
  <c r="Q467" i="17" s="1"/>
  <c r="Z466" i="17"/>
  <c r="Y466" i="17"/>
  <c r="X466" i="17"/>
  <c r="U466" i="17"/>
  <c r="Q466" i="17" s="1"/>
  <c r="Z465" i="17"/>
  <c r="Y465" i="17"/>
  <c r="X465" i="17"/>
  <c r="U465" i="17"/>
  <c r="Q465" i="17" s="1"/>
  <c r="Z464" i="17"/>
  <c r="Y464" i="17"/>
  <c r="X464" i="17"/>
  <c r="V464" i="17"/>
  <c r="U464" i="17"/>
  <c r="Q464" i="17" s="1"/>
  <c r="Z463" i="17"/>
  <c r="Y463" i="17"/>
  <c r="X463" i="17"/>
  <c r="W463" i="17"/>
  <c r="V463" i="17"/>
  <c r="U463" i="17"/>
  <c r="Q463" i="17" s="1"/>
  <c r="Z462" i="17"/>
  <c r="Y462" i="17"/>
  <c r="X462" i="17"/>
  <c r="W462" i="17"/>
  <c r="V462" i="17"/>
  <c r="U462" i="17"/>
  <c r="Q462" i="17" s="1"/>
  <c r="Z461" i="17"/>
  <c r="Y461" i="17"/>
  <c r="X461" i="17"/>
  <c r="V461" i="17"/>
  <c r="U461" i="17"/>
  <c r="Q461" i="17" s="1"/>
  <c r="Z460" i="17"/>
  <c r="Y460" i="17"/>
  <c r="X460" i="17"/>
  <c r="U460" i="17"/>
  <c r="Q460" i="17" s="1"/>
  <c r="Z459" i="17"/>
  <c r="Y459" i="17"/>
  <c r="X459" i="17"/>
  <c r="W459" i="17"/>
  <c r="V459" i="17"/>
  <c r="U459" i="17"/>
  <c r="Q459" i="17" s="1"/>
  <c r="Z458" i="17"/>
  <c r="Y458" i="17"/>
  <c r="X458" i="17"/>
  <c r="V458" i="17"/>
  <c r="U458" i="17"/>
  <c r="Q458" i="17" s="1"/>
  <c r="Z457" i="17"/>
  <c r="Y457" i="17"/>
  <c r="X457" i="17"/>
  <c r="V457" i="17"/>
  <c r="U457" i="17"/>
  <c r="Q457" i="17" s="1"/>
  <c r="Z456" i="17"/>
  <c r="Y456" i="17"/>
  <c r="X456" i="17"/>
  <c r="W456" i="17"/>
  <c r="V456" i="17"/>
  <c r="U456" i="17"/>
  <c r="Q456" i="17" s="1"/>
  <c r="Z455" i="17"/>
  <c r="Y455" i="17"/>
  <c r="X455" i="17"/>
  <c r="W455" i="17"/>
  <c r="V455" i="17"/>
  <c r="U455" i="17"/>
  <c r="Q455" i="17" s="1"/>
  <c r="Z454" i="17"/>
  <c r="Y454" i="17"/>
  <c r="X454" i="17"/>
  <c r="U454" i="17"/>
  <c r="Q454" i="17" s="1"/>
  <c r="Z453" i="17"/>
  <c r="Y453" i="17"/>
  <c r="X453" i="17"/>
  <c r="U453" i="17"/>
  <c r="Q453" i="17" s="1"/>
  <c r="Z452" i="17"/>
  <c r="Y452" i="17"/>
  <c r="X452" i="17"/>
  <c r="U452" i="17"/>
  <c r="Q452" i="17" s="1"/>
  <c r="Z451" i="17"/>
  <c r="Y451" i="17"/>
  <c r="X451" i="17"/>
  <c r="V451" i="17"/>
  <c r="U451" i="17"/>
  <c r="Q451" i="17" s="1"/>
  <c r="Z450" i="17"/>
  <c r="Y450" i="17"/>
  <c r="X450" i="17"/>
  <c r="V450" i="17"/>
  <c r="U450" i="17"/>
  <c r="Q450" i="17" s="1"/>
  <c r="Z449" i="17"/>
  <c r="Y449" i="17"/>
  <c r="X449" i="17"/>
  <c r="W449" i="17"/>
  <c r="V449" i="17"/>
  <c r="U449" i="17"/>
  <c r="Q449" i="17" s="1"/>
  <c r="Z448" i="17"/>
  <c r="Y448" i="17"/>
  <c r="X448" i="17"/>
  <c r="W448" i="17"/>
  <c r="V448" i="17"/>
  <c r="U448" i="17"/>
  <c r="Q448" i="17" s="1"/>
  <c r="Z447" i="17"/>
  <c r="Y447" i="17"/>
  <c r="X447" i="17"/>
  <c r="U447" i="17"/>
  <c r="Q447" i="17" s="1"/>
  <c r="Z446" i="17"/>
  <c r="Y446" i="17"/>
  <c r="X446" i="17"/>
  <c r="V446" i="17"/>
  <c r="U446" i="17"/>
  <c r="Q446" i="17" s="1"/>
  <c r="Z445" i="17"/>
  <c r="Y445" i="17"/>
  <c r="X445" i="17"/>
  <c r="W445" i="17"/>
  <c r="U445" i="17"/>
  <c r="Q445" i="17" s="1"/>
  <c r="Z444" i="17"/>
  <c r="Y444" i="17"/>
  <c r="X444" i="17"/>
  <c r="V444" i="17"/>
  <c r="U444" i="17"/>
  <c r="Q444" i="17" s="1"/>
  <c r="Z443" i="17"/>
  <c r="Y443" i="17"/>
  <c r="X443" i="17"/>
  <c r="U443" i="17"/>
  <c r="Q443" i="17" s="1"/>
  <c r="Z442" i="17"/>
  <c r="Y442" i="17"/>
  <c r="X442" i="17"/>
  <c r="W442" i="17"/>
  <c r="V442" i="17"/>
  <c r="U442" i="17"/>
  <c r="Q442" i="17" s="1"/>
  <c r="Z441" i="17"/>
  <c r="Y441" i="17"/>
  <c r="X441" i="17"/>
  <c r="W441" i="17"/>
  <c r="U441" i="17"/>
  <c r="Q441" i="17" s="1"/>
  <c r="Z440" i="17"/>
  <c r="Y440" i="17"/>
  <c r="X440" i="17"/>
  <c r="U440" i="17"/>
  <c r="Q440" i="17" s="1"/>
  <c r="Z439" i="17"/>
  <c r="Y439" i="17"/>
  <c r="X439" i="17"/>
  <c r="V439" i="17"/>
  <c r="U439" i="17"/>
  <c r="Q439" i="17" s="1"/>
  <c r="Z438" i="17"/>
  <c r="Y438" i="17"/>
  <c r="X438" i="17"/>
  <c r="V438" i="17"/>
  <c r="U438" i="17"/>
  <c r="Q438" i="17" s="1"/>
  <c r="Z437" i="17"/>
  <c r="Y437" i="17"/>
  <c r="X437" i="17"/>
  <c r="V437" i="17"/>
  <c r="U437" i="17"/>
  <c r="Q437" i="17" s="1"/>
  <c r="Z436" i="17"/>
  <c r="Y436" i="17"/>
  <c r="X436" i="17"/>
  <c r="V436" i="17"/>
  <c r="U436" i="17"/>
  <c r="Q436" i="17" s="1"/>
  <c r="Z435" i="17"/>
  <c r="Y435" i="17"/>
  <c r="X435" i="17"/>
  <c r="W435" i="17"/>
  <c r="V435" i="17"/>
  <c r="U435" i="17"/>
  <c r="Q435" i="17" s="1"/>
  <c r="Z434" i="17"/>
  <c r="Y434" i="17"/>
  <c r="X434" i="17"/>
  <c r="W434" i="17"/>
  <c r="V434" i="17"/>
  <c r="U434" i="17"/>
  <c r="Q434" i="17" s="1"/>
  <c r="Z433" i="17"/>
  <c r="Y433" i="17"/>
  <c r="X433" i="17"/>
  <c r="U433" i="17"/>
  <c r="Q433" i="17" s="1"/>
  <c r="Z432" i="17"/>
  <c r="Y432" i="17"/>
  <c r="X432" i="17"/>
  <c r="U432" i="17"/>
  <c r="Q432" i="17" s="1"/>
  <c r="Z431" i="17"/>
  <c r="Y431" i="17"/>
  <c r="X431" i="17"/>
  <c r="W431" i="17"/>
  <c r="V431" i="17"/>
  <c r="U431" i="17"/>
  <c r="Q431" i="17" s="1"/>
  <c r="Z430" i="17"/>
  <c r="Y430" i="17"/>
  <c r="X430" i="17"/>
  <c r="U430" i="17"/>
  <c r="Q430" i="17" s="1"/>
  <c r="Z429" i="17"/>
  <c r="Y429" i="17"/>
  <c r="X429" i="17"/>
  <c r="V429" i="17"/>
  <c r="U429" i="17"/>
  <c r="Q429" i="17" s="1"/>
  <c r="Z428" i="17"/>
  <c r="Y428" i="17"/>
  <c r="X428" i="17"/>
  <c r="W428" i="17"/>
  <c r="V428" i="17"/>
  <c r="U428" i="17"/>
  <c r="Q428" i="17" s="1"/>
  <c r="Z427" i="17"/>
  <c r="Y427" i="17"/>
  <c r="X427" i="17"/>
  <c r="W427" i="17"/>
  <c r="V427" i="17"/>
  <c r="U427" i="17"/>
  <c r="Q427" i="17" s="1"/>
  <c r="Z426" i="17"/>
  <c r="Y426" i="17"/>
  <c r="X426" i="17"/>
  <c r="U426" i="17"/>
  <c r="Q426" i="17" s="1"/>
  <c r="Z425" i="17"/>
  <c r="Y425" i="17"/>
  <c r="X425" i="17"/>
  <c r="U425" i="17"/>
  <c r="Q425" i="17" s="1"/>
  <c r="Z424" i="17"/>
  <c r="Y424" i="17"/>
  <c r="X424" i="17"/>
  <c r="U424" i="17"/>
  <c r="Q424" i="17" s="1"/>
  <c r="Z423" i="17"/>
  <c r="Y423" i="17"/>
  <c r="X423" i="17"/>
  <c r="V423" i="17"/>
  <c r="U423" i="17"/>
  <c r="Q423" i="17" s="1"/>
  <c r="Z422" i="17"/>
  <c r="Y422" i="17"/>
  <c r="X422" i="17"/>
  <c r="V422" i="17"/>
  <c r="U422" i="17"/>
  <c r="Q422" i="17" s="1"/>
  <c r="Z421" i="17"/>
  <c r="Y421" i="17"/>
  <c r="X421" i="17"/>
  <c r="W421" i="17"/>
  <c r="V421" i="17"/>
  <c r="U421" i="17"/>
  <c r="Q421" i="17" s="1"/>
  <c r="Z420" i="17"/>
  <c r="Y420" i="17"/>
  <c r="X420" i="17"/>
  <c r="W420" i="17"/>
  <c r="V420" i="17"/>
  <c r="U420" i="17"/>
  <c r="Q420" i="17" s="1"/>
  <c r="Z419" i="17"/>
  <c r="Y419" i="17"/>
  <c r="X419" i="17"/>
  <c r="U419" i="17"/>
  <c r="Q419" i="17" s="1"/>
  <c r="Z418" i="17"/>
  <c r="Y418" i="17"/>
  <c r="X418" i="17"/>
  <c r="V418" i="17"/>
  <c r="U418" i="17"/>
  <c r="Q418" i="17" s="1"/>
  <c r="Z417" i="17"/>
  <c r="Y417" i="17"/>
  <c r="X417" i="17"/>
  <c r="W417" i="17"/>
  <c r="V417" i="17"/>
  <c r="U417" i="17"/>
  <c r="Q417" i="17" s="1"/>
  <c r="Z416" i="17"/>
  <c r="Y416" i="17"/>
  <c r="X416" i="17"/>
  <c r="V416" i="17"/>
  <c r="U416" i="17"/>
  <c r="Q416" i="17" s="1"/>
  <c r="Z415" i="17"/>
  <c r="Y415" i="17"/>
  <c r="X415" i="17"/>
  <c r="V415" i="17"/>
  <c r="U415" i="17"/>
  <c r="Q415" i="17" s="1"/>
  <c r="Z414" i="17"/>
  <c r="Y414" i="17"/>
  <c r="X414" i="17"/>
  <c r="W414" i="17"/>
  <c r="V414" i="17"/>
  <c r="U414" i="17"/>
  <c r="Q414" i="17" s="1"/>
  <c r="Z413" i="17"/>
  <c r="Y413" i="17"/>
  <c r="X413" i="17"/>
  <c r="W413" i="17"/>
  <c r="V413" i="17"/>
  <c r="U413" i="17"/>
  <c r="Q413" i="17" s="1"/>
  <c r="Z412" i="17"/>
  <c r="Y412" i="17"/>
  <c r="X412" i="17"/>
  <c r="U412" i="17"/>
  <c r="Q412" i="17" s="1"/>
  <c r="Z411" i="17"/>
  <c r="Y411" i="17"/>
  <c r="X411" i="17"/>
  <c r="V411" i="17"/>
  <c r="U411" i="17"/>
  <c r="Q411" i="17" s="1"/>
  <c r="Z410" i="17"/>
  <c r="Y410" i="17"/>
  <c r="X410" i="17"/>
  <c r="U410" i="17"/>
  <c r="Q410" i="17" s="1"/>
  <c r="Z409" i="17"/>
  <c r="Y409" i="17"/>
  <c r="X409" i="17"/>
  <c r="U409" i="17"/>
  <c r="Q409" i="17" s="1"/>
  <c r="Z408" i="17"/>
  <c r="Y408" i="17"/>
  <c r="X408" i="17"/>
  <c r="V408" i="17"/>
  <c r="U408" i="17"/>
  <c r="Q408" i="17" s="1"/>
  <c r="Z407" i="17"/>
  <c r="Y407" i="17"/>
  <c r="X407" i="17"/>
  <c r="W407" i="17"/>
  <c r="U407" i="17"/>
  <c r="Q407" i="17" s="1"/>
  <c r="Z406" i="17"/>
  <c r="Y406" i="17"/>
  <c r="X406" i="17"/>
  <c r="W406" i="17"/>
  <c r="V406" i="17"/>
  <c r="U406" i="17"/>
  <c r="Q406" i="17" s="1"/>
  <c r="Z405" i="17"/>
  <c r="Y405" i="17"/>
  <c r="X405" i="17"/>
  <c r="U405" i="17"/>
  <c r="Q405" i="17" s="1"/>
  <c r="Z404" i="17"/>
  <c r="Y404" i="17"/>
  <c r="X404" i="17"/>
  <c r="V404" i="17"/>
  <c r="U404" i="17"/>
  <c r="Q404" i="17" s="1"/>
  <c r="Z403" i="17"/>
  <c r="Y403" i="17"/>
  <c r="X403" i="17"/>
  <c r="W403" i="17"/>
  <c r="U403" i="17"/>
  <c r="Q403" i="17" s="1"/>
  <c r="Z402" i="17"/>
  <c r="Y402" i="17"/>
  <c r="X402" i="17"/>
  <c r="V402" i="17"/>
  <c r="U402" i="17"/>
  <c r="Q402" i="17" s="1"/>
  <c r="Z401" i="17"/>
  <c r="Y401" i="17"/>
  <c r="X401" i="17"/>
  <c r="V401" i="17"/>
  <c r="U401" i="17"/>
  <c r="Q401" i="17" s="1"/>
  <c r="Z400" i="17"/>
  <c r="Y400" i="17"/>
  <c r="X400" i="17"/>
  <c r="W400" i="17"/>
  <c r="V400" i="17"/>
  <c r="U400" i="17"/>
  <c r="Q400" i="17" s="1"/>
  <c r="Z399" i="17"/>
  <c r="Y399" i="17"/>
  <c r="X399" i="17"/>
  <c r="W399" i="17"/>
  <c r="V399" i="17"/>
  <c r="U399" i="17"/>
  <c r="Q399" i="17" s="1"/>
  <c r="Z398" i="17"/>
  <c r="Y398" i="17"/>
  <c r="X398" i="17"/>
  <c r="U398" i="17"/>
  <c r="Q398" i="17" s="1"/>
  <c r="Z397" i="17"/>
  <c r="Y397" i="17"/>
  <c r="X397" i="17"/>
  <c r="V397" i="17"/>
  <c r="U397" i="17"/>
  <c r="Q397" i="17" s="1"/>
  <c r="Z396" i="17"/>
  <c r="Y396" i="17"/>
  <c r="X396" i="17"/>
  <c r="U396" i="17"/>
  <c r="Q396" i="17" s="1"/>
  <c r="Z395" i="17"/>
  <c r="Y395" i="17"/>
  <c r="X395" i="17"/>
  <c r="V395" i="17"/>
  <c r="U395" i="17"/>
  <c r="Q395" i="17" s="1"/>
  <c r="Z394" i="17"/>
  <c r="Y394" i="17"/>
  <c r="X394" i="17"/>
  <c r="V394" i="17"/>
  <c r="U394" i="17"/>
  <c r="Q394" i="17" s="1"/>
  <c r="Z393" i="17"/>
  <c r="Y393" i="17"/>
  <c r="X393" i="17"/>
  <c r="W393" i="17"/>
  <c r="V393" i="17"/>
  <c r="U393" i="17"/>
  <c r="Q393" i="17" s="1"/>
  <c r="Z392" i="17"/>
  <c r="Y392" i="17"/>
  <c r="X392" i="17"/>
  <c r="W392" i="17"/>
  <c r="V392" i="17"/>
  <c r="U392" i="17"/>
  <c r="Q392" i="17" s="1"/>
  <c r="Z391" i="17"/>
  <c r="Y391" i="17"/>
  <c r="X391" i="17"/>
  <c r="V391" i="17"/>
  <c r="U391" i="17"/>
  <c r="Q391" i="17" s="1"/>
  <c r="Z390" i="17"/>
  <c r="Y390" i="17"/>
  <c r="X390" i="17"/>
  <c r="V390" i="17"/>
  <c r="U390" i="17"/>
  <c r="Q390" i="17" s="1"/>
  <c r="Z389" i="17"/>
  <c r="Y389" i="17"/>
  <c r="X389" i="17"/>
  <c r="W389" i="17"/>
  <c r="U389" i="17"/>
  <c r="Q389" i="17" s="1"/>
  <c r="Z388" i="17"/>
  <c r="Y388" i="17"/>
  <c r="X388" i="17"/>
  <c r="U388" i="17"/>
  <c r="Q388" i="17" s="1"/>
  <c r="Z387" i="17"/>
  <c r="Y387" i="17"/>
  <c r="X387" i="17"/>
  <c r="V387" i="17"/>
  <c r="U387" i="17"/>
  <c r="Q387" i="17" s="1"/>
  <c r="Z386" i="17"/>
  <c r="Y386" i="17"/>
  <c r="X386" i="17"/>
  <c r="W386" i="17"/>
  <c r="V386" i="17"/>
  <c r="U386" i="17"/>
  <c r="Q386" i="17" s="1"/>
  <c r="Z385" i="17"/>
  <c r="Y385" i="17"/>
  <c r="X385" i="17"/>
  <c r="W385" i="17"/>
  <c r="V385" i="17"/>
  <c r="U385" i="17"/>
  <c r="Q385" i="17" s="1"/>
  <c r="Z384" i="17"/>
  <c r="Y384" i="17"/>
  <c r="X384" i="17"/>
  <c r="U384" i="17"/>
  <c r="Q384" i="17" s="1"/>
  <c r="Z383" i="17"/>
  <c r="Y383" i="17"/>
  <c r="X383" i="17"/>
  <c r="V383" i="17"/>
  <c r="U383" i="17"/>
  <c r="Q383" i="17" s="1"/>
  <c r="Z382" i="17"/>
  <c r="Y382" i="17"/>
  <c r="X382" i="17"/>
  <c r="V382" i="17"/>
  <c r="U382" i="17"/>
  <c r="Q382" i="17" s="1"/>
  <c r="Z381" i="17"/>
  <c r="Y381" i="17"/>
  <c r="X381" i="17"/>
  <c r="V381" i="17"/>
  <c r="U381" i="17"/>
  <c r="Q381" i="17" s="1"/>
  <c r="Z380" i="17"/>
  <c r="Y380" i="17"/>
  <c r="X380" i="17"/>
  <c r="V380" i="17"/>
  <c r="U380" i="17"/>
  <c r="Q380" i="17" s="1"/>
  <c r="Z379" i="17"/>
  <c r="Y379" i="17"/>
  <c r="X379" i="17"/>
  <c r="W379" i="17"/>
  <c r="V379" i="17"/>
  <c r="U379" i="17"/>
  <c r="Q379" i="17" s="1"/>
  <c r="Z378" i="17"/>
  <c r="Y378" i="17"/>
  <c r="X378" i="17"/>
  <c r="W378" i="17"/>
  <c r="V378" i="17"/>
  <c r="U378" i="17"/>
  <c r="Q378" i="17" s="1"/>
  <c r="Z377" i="17"/>
  <c r="Y377" i="17"/>
  <c r="X377" i="17"/>
  <c r="U377" i="17"/>
  <c r="Q377" i="17" s="1"/>
  <c r="Z376" i="17"/>
  <c r="Y376" i="17"/>
  <c r="X376" i="17"/>
  <c r="V376" i="17"/>
  <c r="U376" i="17"/>
  <c r="Q376" i="17" s="1"/>
  <c r="Z375" i="17"/>
  <c r="Y375" i="17"/>
  <c r="X375" i="17"/>
  <c r="W375" i="17"/>
  <c r="U375" i="17"/>
  <c r="Q375" i="17" s="1"/>
  <c r="Z374" i="17"/>
  <c r="Y374" i="17"/>
  <c r="X374" i="17"/>
  <c r="W374" i="17"/>
  <c r="V374" i="17"/>
  <c r="U374" i="17"/>
  <c r="Q374" i="17" s="1"/>
  <c r="Z373" i="17"/>
  <c r="Y373" i="17"/>
  <c r="X373" i="17"/>
  <c r="V373" i="17"/>
  <c r="U373" i="17"/>
  <c r="Q373" i="17" s="1"/>
  <c r="Z372" i="17"/>
  <c r="Y372" i="17"/>
  <c r="X372" i="17"/>
  <c r="W372" i="17"/>
  <c r="V372" i="17"/>
  <c r="U372" i="17"/>
  <c r="Q372" i="17" s="1"/>
  <c r="Z371" i="17"/>
  <c r="Y371" i="17"/>
  <c r="X371" i="17"/>
  <c r="W371" i="17"/>
  <c r="V371" i="17"/>
  <c r="U371" i="17"/>
  <c r="Q371" i="17" s="1"/>
  <c r="Z370" i="17"/>
  <c r="Y370" i="17"/>
  <c r="X370" i="17"/>
  <c r="U370" i="17"/>
  <c r="Q370" i="17" s="1"/>
  <c r="Z369" i="17"/>
  <c r="Y369" i="17"/>
  <c r="X369" i="17"/>
  <c r="V369" i="17"/>
  <c r="U369" i="17"/>
  <c r="Q369" i="17" s="1"/>
  <c r="Z368" i="17"/>
  <c r="Y368" i="17"/>
  <c r="X368" i="17"/>
  <c r="U368" i="17"/>
  <c r="Q368" i="17" s="1"/>
  <c r="Z367" i="17"/>
  <c r="Y367" i="17"/>
  <c r="X367" i="17"/>
  <c r="V367" i="17"/>
  <c r="U367" i="17"/>
  <c r="Q367" i="17" s="1"/>
  <c r="Z366" i="17"/>
  <c r="Y366" i="17"/>
  <c r="X366" i="17"/>
  <c r="V366" i="17"/>
  <c r="U366" i="17"/>
  <c r="Q366" i="17" s="1"/>
  <c r="Z365" i="17"/>
  <c r="Y365" i="17"/>
  <c r="X365" i="17"/>
  <c r="W365" i="17"/>
  <c r="U365" i="17"/>
  <c r="Q365" i="17" s="1"/>
  <c r="Z364" i="17"/>
  <c r="Y364" i="17"/>
  <c r="X364" i="17"/>
  <c r="W364" i="17"/>
  <c r="V364" i="17"/>
  <c r="U364" i="17"/>
  <c r="Q364" i="17" s="1"/>
  <c r="Z363" i="17"/>
  <c r="Y363" i="17"/>
  <c r="X363" i="17"/>
  <c r="V363" i="17"/>
  <c r="U363" i="17"/>
  <c r="Q363" i="17" s="1"/>
  <c r="Z362" i="17"/>
  <c r="Y362" i="17"/>
  <c r="X362" i="17"/>
  <c r="V362" i="17"/>
  <c r="U362" i="17"/>
  <c r="Q362" i="17" s="1"/>
  <c r="Z361" i="17"/>
  <c r="Y361" i="17"/>
  <c r="X361" i="17"/>
  <c r="W361" i="17"/>
  <c r="V361" i="17"/>
  <c r="U361" i="17"/>
  <c r="Q361" i="17" s="1"/>
  <c r="Z360" i="17"/>
  <c r="Y360" i="17"/>
  <c r="X360" i="17"/>
  <c r="V360" i="17"/>
  <c r="U360" i="17"/>
  <c r="Q360" i="17" s="1"/>
  <c r="Z359" i="17"/>
  <c r="Y359" i="17"/>
  <c r="X359" i="17"/>
  <c r="V359" i="17"/>
  <c r="U359" i="17"/>
  <c r="Q359" i="17" s="1"/>
  <c r="Z358" i="17"/>
  <c r="Y358" i="17"/>
  <c r="X358" i="17"/>
  <c r="W358" i="17"/>
  <c r="V358" i="17"/>
  <c r="U358" i="17"/>
  <c r="Q358" i="17" s="1"/>
  <c r="Z357" i="17"/>
  <c r="Y357" i="17"/>
  <c r="X357" i="17"/>
  <c r="W357" i="17"/>
  <c r="V357" i="17"/>
  <c r="U357" i="17"/>
  <c r="Q357" i="17" s="1"/>
  <c r="Z356" i="17"/>
  <c r="Y356" i="17"/>
  <c r="X356" i="17"/>
  <c r="U356" i="17"/>
  <c r="Q356" i="17" s="1"/>
  <c r="Z355" i="17"/>
  <c r="Y355" i="17"/>
  <c r="X355" i="17"/>
  <c r="U355" i="17"/>
  <c r="Q355" i="17" s="1"/>
  <c r="Z354" i="17"/>
  <c r="Y354" i="17"/>
  <c r="X354" i="17"/>
  <c r="V354" i="17"/>
  <c r="U354" i="17"/>
  <c r="Q354" i="17" s="1"/>
  <c r="Z353" i="17"/>
  <c r="Y353" i="17"/>
  <c r="X353" i="17"/>
  <c r="V353" i="17"/>
  <c r="U353" i="17"/>
  <c r="Q353" i="17" s="1"/>
  <c r="Z352" i="17"/>
  <c r="Y352" i="17"/>
  <c r="X352" i="17"/>
  <c r="V352" i="17"/>
  <c r="U352" i="17"/>
  <c r="Q352" i="17" s="1"/>
  <c r="Z351" i="17"/>
  <c r="Y351" i="17"/>
  <c r="X351" i="17"/>
  <c r="W351" i="17"/>
  <c r="V351" i="17"/>
  <c r="U351" i="17"/>
  <c r="Q351" i="17" s="1"/>
  <c r="Z350" i="17"/>
  <c r="Y350" i="17"/>
  <c r="X350" i="17"/>
  <c r="W350" i="17"/>
  <c r="V350" i="17"/>
  <c r="U350" i="17"/>
  <c r="Q350" i="17" s="1"/>
  <c r="Z349" i="17"/>
  <c r="Y349" i="17"/>
  <c r="X349" i="17"/>
  <c r="U349" i="17"/>
  <c r="Q349" i="17" s="1"/>
  <c r="Z348" i="17"/>
  <c r="Y348" i="17"/>
  <c r="X348" i="17"/>
  <c r="V348" i="17"/>
  <c r="U348" i="17"/>
  <c r="Q348" i="17" s="1"/>
  <c r="Z347" i="17"/>
  <c r="Y347" i="17"/>
  <c r="X347" i="17"/>
  <c r="W347" i="17"/>
  <c r="U347" i="17"/>
  <c r="Q347" i="17" s="1"/>
  <c r="Z346" i="17"/>
  <c r="Y346" i="17"/>
  <c r="X346" i="17"/>
  <c r="V346" i="17"/>
  <c r="U346" i="17"/>
  <c r="Q346" i="17" s="1"/>
  <c r="Z345" i="17"/>
  <c r="Y345" i="17"/>
  <c r="X345" i="17"/>
  <c r="V345" i="17"/>
  <c r="U345" i="17"/>
  <c r="Q345" i="17" s="1"/>
  <c r="Z344" i="17"/>
  <c r="Y344" i="17"/>
  <c r="X344" i="17"/>
  <c r="W344" i="17"/>
  <c r="U344" i="17"/>
  <c r="Q344" i="17" s="1"/>
  <c r="Z343" i="17"/>
  <c r="Y343" i="17"/>
  <c r="X343" i="17"/>
  <c r="W343" i="17"/>
  <c r="V343" i="17"/>
  <c r="U343" i="17"/>
  <c r="Q343" i="17" s="1"/>
  <c r="Z342" i="17"/>
  <c r="Y342" i="17"/>
  <c r="X342" i="17"/>
  <c r="U342" i="17"/>
  <c r="Q342" i="17" s="1"/>
  <c r="Z341" i="17"/>
  <c r="Y341" i="17"/>
  <c r="X341" i="17"/>
  <c r="V341" i="17"/>
  <c r="U341" i="17"/>
  <c r="Q341" i="17" s="1"/>
  <c r="Z340" i="17"/>
  <c r="Y340" i="17"/>
  <c r="X340" i="17"/>
  <c r="U340" i="17"/>
  <c r="Q340" i="17" s="1"/>
  <c r="Z339" i="17"/>
  <c r="Y339" i="17"/>
  <c r="X339" i="17"/>
  <c r="V339" i="17"/>
  <c r="U339" i="17"/>
  <c r="Q339" i="17" s="1"/>
  <c r="Z338" i="17"/>
  <c r="Y338" i="17"/>
  <c r="X338" i="17"/>
  <c r="V338" i="17"/>
  <c r="U338" i="17"/>
  <c r="Q338" i="17" s="1"/>
  <c r="Z337" i="17"/>
  <c r="Y337" i="17"/>
  <c r="X337" i="17"/>
  <c r="W337" i="17"/>
  <c r="V337" i="17"/>
  <c r="U337" i="17"/>
  <c r="Q337" i="17" s="1"/>
  <c r="Z336" i="17"/>
  <c r="Y336" i="17"/>
  <c r="X336" i="17"/>
  <c r="W336" i="17"/>
  <c r="V336" i="17"/>
  <c r="U336" i="17"/>
  <c r="Q336" i="17" s="1"/>
  <c r="Z335" i="17"/>
  <c r="Y335" i="17"/>
  <c r="X335" i="17"/>
  <c r="U335" i="17"/>
  <c r="Q335" i="17" s="1"/>
  <c r="Z334" i="17"/>
  <c r="Y334" i="17"/>
  <c r="X334" i="17"/>
  <c r="V334" i="17"/>
  <c r="U334" i="17"/>
  <c r="Q334" i="17" s="1"/>
  <c r="Z333" i="17"/>
  <c r="Y333" i="17"/>
  <c r="X333" i="17"/>
  <c r="W333" i="17"/>
  <c r="U333" i="17"/>
  <c r="Q333" i="17" s="1"/>
  <c r="Z332" i="17"/>
  <c r="Y332" i="17"/>
  <c r="X332" i="17"/>
  <c r="V332" i="17"/>
  <c r="U332" i="17"/>
  <c r="Q332" i="17" s="1"/>
  <c r="Z331" i="17"/>
  <c r="Y331" i="17"/>
  <c r="X331" i="17"/>
  <c r="V331" i="17"/>
  <c r="U331" i="17"/>
  <c r="Q331" i="17" s="1"/>
  <c r="Z330" i="17"/>
  <c r="Y330" i="17"/>
  <c r="X330" i="17"/>
  <c r="W330" i="17"/>
  <c r="V330" i="17"/>
  <c r="U330" i="17"/>
  <c r="Q330" i="17" s="1"/>
  <c r="Z329" i="17"/>
  <c r="Y329" i="17"/>
  <c r="X329" i="17"/>
  <c r="W329" i="17"/>
  <c r="V329" i="17"/>
  <c r="U329" i="17"/>
  <c r="Q329" i="17" s="1"/>
  <c r="Z328" i="17"/>
  <c r="Y328" i="17"/>
  <c r="X328" i="17"/>
  <c r="V328" i="17"/>
  <c r="U328" i="17"/>
  <c r="Q328" i="17" s="1"/>
  <c r="Z327" i="17"/>
  <c r="Y327" i="17"/>
  <c r="X327" i="17"/>
  <c r="U327" i="17"/>
  <c r="Q327" i="17" s="1"/>
  <c r="Z326" i="17"/>
  <c r="Y326" i="17"/>
  <c r="X326" i="17"/>
  <c r="V326" i="17"/>
  <c r="U326" i="17"/>
  <c r="Q326" i="17" s="1"/>
  <c r="Z325" i="17"/>
  <c r="Y325" i="17"/>
  <c r="X325" i="17"/>
  <c r="V325" i="17"/>
  <c r="U325" i="17"/>
  <c r="Q325" i="17" s="1"/>
  <c r="Z324" i="17"/>
  <c r="Y324" i="17"/>
  <c r="X324" i="17"/>
  <c r="V324" i="17"/>
  <c r="U324" i="17"/>
  <c r="Q324" i="17" s="1"/>
  <c r="Z323" i="17"/>
  <c r="Y323" i="17"/>
  <c r="X323" i="17"/>
  <c r="W323" i="17"/>
  <c r="V323" i="17"/>
  <c r="U323" i="17"/>
  <c r="Q323" i="17" s="1"/>
  <c r="Z322" i="17"/>
  <c r="Y322" i="17"/>
  <c r="X322" i="17"/>
  <c r="W322" i="17"/>
  <c r="U322" i="17"/>
  <c r="Q322" i="17" s="1"/>
  <c r="Z321" i="17"/>
  <c r="Y321" i="17"/>
  <c r="X321" i="17"/>
  <c r="U321" i="17"/>
  <c r="Q321" i="17" s="1"/>
  <c r="Z320" i="17"/>
  <c r="Y320" i="17"/>
  <c r="X320" i="17"/>
  <c r="U320" i="17"/>
  <c r="Q320" i="17" s="1"/>
  <c r="Z319" i="17"/>
  <c r="Y319" i="17"/>
  <c r="X319" i="17"/>
  <c r="W319" i="17"/>
  <c r="U319" i="17"/>
  <c r="Q319" i="17" s="1"/>
  <c r="Z318" i="17"/>
  <c r="Y318" i="17"/>
  <c r="X318" i="17"/>
  <c r="V318" i="17"/>
  <c r="U318" i="17"/>
  <c r="Q318" i="17" s="1"/>
  <c r="Z317" i="17"/>
  <c r="Y317" i="17"/>
  <c r="X317" i="17"/>
  <c r="V317" i="17"/>
  <c r="U317" i="17"/>
  <c r="Q317" i="17" s="1"/>
  <c r="Z316" i="17"/>
  <c r="Y316" i="17"/>
  <c r="X316" i="17"/>
  <c r="W316" i="17"/>
  <c r="V316" i="17"/>
  <c r="U316" i="17"/>
  <c r="Q316" i="17" s="1"/>
  <c r="Z315" i="17"/>
  <c r="Y315" i="17"/>
  <c r="X315" i="17"/>
  <c r="W315" i="17"/>
  <c r="V315" i="17"/>
  <c r="U315" i="17"/>
  <c r="Q315" i="17" s="1"/>
  <c r="Z314" i="17"/>
  <c r="Y314" i="17"/>
  <c r="X314" i="17"/>
  <c r="U314" i="17"/>
  <c r="Q314" i="17" s="1"/>
  <c r="Z313" i="17"/>
  <c r="Y313" i="17"/>
  <c r="X313" i="17"/>
  <c r="V313" i="17"/>
  <c r="U313" i="17"/>
  <c r="Q313" i="17" s="1"/>
  <c r="Z312" i="17"/>
  <c r="Y312" i="17"/>
  <c r="X312" i="17"/>
  <c r="U312" i="17"/>
  <c r="Q312" i="17" s="1"/>
  <c r="Z311" i="17"/>
  <c r="Y311" i="17"/>
  <c r="X311" i="17"/>
  <c r="V311" i="17"/>
  <c r="U311" i="17"/>
  <c r="Q311" i="17" s="1"/>
  <c r="Z310" i="17"/>
  <c r="Y310" i="17"/>
  <c r="X310" i="17"/>
  <c r="V310" i="17"/>
  <c r="U310" i="17"/>
  <c r="Q310" i="17" s="1"/>
  <c r="Z309" i="17"/>
  <c r="Y309" i="17"/>
  <c r="X309" i="17"/>
  <c r="W309" i="17"/>
  <c r="V309" i="17"/>
  <c r="U309" i="17"/>
  <c r="Q309" i="17" s="1"/>
  <c r="Z308" i="17"/>
  <c r="Y308" i="17"/>
  <c r="X308" i="17"/>
  <c r="W308" i="17"/>
  <c r="V308" i="17"/>
  <c r="U308" i="17"/>
  <c r="Q308" i="17" s="1"/>
  <c r="Z307" i="17"/>
  <c r="Y307" i="17"/>
  <c r="X307" i="17"/>
  <c r="V307" i="17"/>
  <c r="U307" i="17"/>
  <c r="Q307" i="17" s="1"/>
  <c r="Z306" i="17"/>
  <c r="Y306" i="17"/>
  <c r="X306" i="17"/>
  <c r="V306" i="17"/>
  <c r="U306" i="17"/>
  <c r="Q306" i="17" s="1"/>
  <c r="Z305" i="17"/>
  <c r="Y305" i="17"/>
  <c r="X305" i="17"/>
  <c r="W305" i="17"/>
  <c r="V305" i="17"/>
  <c r="U305" i="17"/>
  <c r="Q305" i="17" s="1"/>
  <c r="Z304" i="17"/>
  <c r="Y304" i="17"/>
  <c r="X304" i="17"/>
  <c r="V304" i="17"/>
  <c r="U304" i="17"/>
  <c r="Q304" i="17" s="1"/>
  <c r="Z303" i="17"/>
  <c r="Y303" i="17"/>
  <c r="X303" i="17"/>
  <c r="V303" i="17"/>
  <c r="U303" i="17"/>
  <c r="Q303" i="17" s="1"/>
  <c r="Z302" i="17"/>
  <c r="Y302" i="17"/>
  <c r="X302" i="17"/>
  <c r="W302" i="17"/>
  <c r="V302" i="17"/>
  <c r="U302" i="17"/>
  <c r="Q302" i="17" s="1"/>
  <c r="Z301" i="17"/>
  <c r="Y301" i="17"/>
  <c r="X301" i="17"/>
  <c r="W301" i="17"/>
  <c r="V301" i="17"/>
  <c r="U301" i="17"/>
  <c r="Q301" i="17" s="1"/>
  <c r="Z300" i="17"/>
  <c r="Y300" i="17"/>
  <c r="X300" i="17"/>
  <c r="U300" i="17"/>
  <c r="Q300" i="17" s="1"/>
  <c r="Z299" i="17"/>
  <c r="Y299" i="17"/>
  <c r="X299" i="17"/>
  <c r="V299" i="17"/>
  <c r="U299" i="17"/>
  <c r="Q299" i="17" s="1"/>
  <c r="Z298" i="17"/>
  <c r="Y298" i="17"/>
  <c r="X298" i="17"/>
  <c r="U298" i="17"/>
  <c r="Q298" i="17" s="1"/>
  <c r="Z297" i="17"/>
  <c r="Y297" i="17"/>
  <c r="X297" i="17"/>
  <c r="V297" i="17"/>
  <c r="U297" i="17"/>
  <c r="Q297" i="17" s="1"/>
  <c r="Z296" i="17"/>
  <c r="Y296" i="17"/>
  <c r="X296" i="17"/>
  <c r="V296" i="17"/>
  <c r="U296" i="17"/>
  <c r="Q296" i="17" s="1"/>
  <c r="Z295" i="17"/>
  <c r="Y295" i="17"/>
  <c r="X295" i="17"/>
  <c r="W295" i="17"/>
  <c r="V295" i="17"/>
  <c r="U295" i="17"/>
  <c r="Q295" i="17" s="1"/>
  <c r="Z294" i="17"/>
  <c r="Y294" i="17"/>
  <c r="X294" i="17"/>
  <c r="W294" i="17"/>
  <c r="V294" i="17"/>
  <c r="U294" i="17"/>
  <c r="Q294" i="17" s="1"/>
  <c r="Z293" i="17"/>
  <c r="Y293" i="17"/>
  <c r="X293" i="17"/>
  <c r="V293" i="17"/>
  <c r="U293" i="17"/>
  <c r="Q293" i="17" s="1"/>
  <c r="Z292" i="17"/>
  <c r="Y292" i="17"/>
  <c r="X292" i="17"/>
  <c r="V292" i="17"/>
  <c r="U292" i="17"/>
  <c r="Q292" i="17" s="1"/>
  <c r="Z291" i="17"/>
  <c r="Y291" i="17"/>
  <c r="X291" i="17"/>
  <c r="W291" i="17"/>
  <c r="U291" i="17"/>
  <c r="Q291" i="17" s="1"/>
  <c r="Z290" i="17"/>
  <c r="Y290" i="17"/>
  <c r="X290" i="17"/>
  <c r="V290" i="17"/>
  <c r="U290" i="17"/>
  <c r="Q290" i="17" s="1"/>
  <c r="Z289" i="17"/>
  <c r="Y289" i="17"/>
  <c r="X289" i="17"/>
  <c r="U289" i="17"/>
  <c r="Q289" i="17" s="1"/>
  <c r="Z288" i="17"/>
  <c r="Y288" i="17"/>
  <c r="X288" i="17"/>
  <c r="W288" i="17"/>
  <c r="V288" i="17"/>
  <c r="U288" i="17"/>
  <c r="Q288" i="17" s="1"/>
  <c r="Z287" i="17"/>
  <c r="Y287" i="17"/>
  <c r="X287" i="17"/>
  <c r="W287" i="17"/>
  <c r="U287" i="17"/>
  <c r="Q287" i="17" s="1"/>
  <c r="Z286" i="17"/>
  <c r="Y286" i="17"/>
  <c r="X286" i="17"/>
  <c r="U286" i="17"/>
  <c r="Q286" i="17" s="1"/>
  <c r="Z285" i="17"/>
  <c r="Y285" i="17"/>
  <c r="X285" i="17"/>
  <c r="U285" i="17"/>
  <c r="Q285" i="17" s="1"/>
  <c r="Z284" i="17"/>
  <c r="Y284" i="17"/>
  <c r="X284" i="17"/>
  <c r="U284" i="17"/>
  <c r="Q284" i="17" s="1"/>
  <c r="Z283" i="17"/>
  <c r="Y283" i="17"/>
  <c r="X283" i="17"/>
  <c r="V283" i="17"/>
  <c r="U283" i="17"/>
  <c r="Q283" i="17" s="1"/>
  <c r="Z282" i="17"/>
  <c r="Y282" i="17"/>
  <c r="X282" i="17"/>
  <c r="V282" i="17"/>
  <c r="U282" i="17"/>
  <c r="Q282" i="17" s="1"/>
  <c r="Z281" i="17"/>
  <c r="Y281" i="17"/>
  <c r="X281" i="17"/>
  <c r="W281" i="17"/>
  <c r="V281" i="17"/>
  <c r="U281" i="17"/>
  <c r="Q281" i="17" s="1"/>
  <c r="Z280" i="17"/>
  <c r="Y280" i="17"/>
  <c r="X280" i="17"/>
  <c r="W280" i="17"/>
  <c r="V280" i="17"/>
  <c r="U280" i="17"/>
  <c r="Q280" i="17" s="1"/>
  <c r="Z279" i="17"/>
  <c r="Y279" i="17"/>
  <c r="X279" i="17"/>
  <c r="U279" i="17"/>
  <c r="Q279" i="17" s="1"/>
  <c r="Z278" i="17"/>
  <c r="Y278" i="17"/>
  <c r="X278" i="17"/>
  <c r="U278" i="17"/>
  <c r="Q278" i="17" s="1"/>
  <c r="Z277" i="17"/>
  <c r="Y277" i="17"/>
  <c r="X277" i="17"/>
  <c r="W277" i="17"/>
  <c r="U277" i="17"/>
  <c r="Q277" i="17" s="1"/>
  <c r="Z276" i="17"/>
  <c r="Y276" i="17"/>
  <c r="X276" i="17"/>
  <c r="U276" i="17"/>
  <c r="Q276" i="17" s="1"/>
  <c r="Z275" i="17"/>
  <c r="Y275" i="17"/>
  <c r="X275" i="17"/>
  <c r="V275" i="17"/>
  <c r="U275" i="17"/>
  <c r="Q275" i="17" s="1"/>
  <c r="Z274" i="17"/>
  <c r="Y274" i="17"/>
  <c r="X274" i="17"/>
  <c r="W274" i="17"/>
  <c r="V274" i="17"/>
  <c r="U274" i="17"/>
  <c r="Q274" i="17" s="1"/>
  <c r="Z273" i="17"/>
  <c r="Y273" i="17"/>
  <c r="X273" i="17"/>
  <c r="W273" i="17"/>
  <c r="V273" i="17"/>
  <c r="U273" i="17"/>
  <c r="Q273" i="17" s="1"/>
  <c r="Z272" i="17"/>
  <c r="Y272" i="17"/>
  <c r="X272" i="17"/>
  <c r="U272" i="17"/>
  <c r="Q272" i="17" s="1"/>
  <c r="Z271" i="17"/>
  <c r="Y271" i="17"/>
  <c r="X271" i="17"/>
  <c r="V271" i="17"/>
  <c r="U271" i="17"/>
  <c r="Q271" i="17" s="1"/>
  <c r="Z270" i="17"/>
  <c r="Y270" i="17"/>
  <c r="X270" i="17"/>
  <c r="U270" i="17"/>
  <c r="Q270" i="17" s="1"/>
  <c r="Z269" i="17"/>
  <c r="Y269" i="17"/>
  <c r="X269" i="17"/>
  <c r="V269" i="17"/>
  <c r="U269" i="17"/>
  <c r="Q269" i="17" s="1"/>
  <c r="Z268" i="17"/>
  <c r="Y268" i="17"/>
  <c r="X268" i="17"/>
  <c r="V268" i="17"/>
  <c r="U268" i="17"/>
  <c r="Q268" i="17" s="1"/>
  <c r="Z267" i="17"/>
  <c r="Y267" i="17"/>
  <c r="X267" i="17"/>
  <c r="W267" i="17"/>
  <c r="V267" i="17"/>
  <c r="U267" i="17"/>
  <c r="Q267" i="17" s="1"/>
  <c r="Z266" i="17"/>
  <c r="Y266" i="17"/>
  <c r="X266" i="17"/>
  <c r="W266" i="17"/>
  <c r="V266" i="17"/>
  <c r="U266" i="17"/>
  <c r="Q266" i="17" s="1"/>
  <c r="Z265" i="17"/>
  <c r="Y265" i="17"/>
  <c r="X265" i="17"/>
  <c r="V265" i="17"/>
  <c r="U265" i="17"/>
  <c r="Q265" i="17" s="1"/>
  <c r="Z264" i="17"/>
  <c r="Y264" i="17"/>
  <c r="X264" i="17"/>
  <c r="V264" i="17"/>
  <c r="U264" i="17"/>
  <c r="Q264" i="17" s="1"/>
  <c r="Z263" i="17"/>
  <c r="Y263" i="17"/>
  <c r="X263" i="17"/>
  <c r="U263" i="17"/>
  <c r="Q263" i="17" s="1"/>
  <c r="Z262" i="17"/>
  <c r="Y262" i="17"/>
  <c r="X262" i="17"/>
  <c r="V262" i="17"/>
  <c r="U262" i="17"/>
  <c r="Q262" i="17" s="1"/>
  <c r="Z261" i="17"/>
  <c r="Y261" i="17"/>
  <c r="X261" i="17"/>
  <c r="V261" i="17"/>
  <c r="U261" i="17"/>
  <c r="Q261" i="17" s="1"/>
  <c r="Z260" i="17"/>
  <c r="Y260" i="17"/>
  <c r="X260" i="17"/>
  <c r="W260" i="17"/>
  <c r="V260" i="17"/>
  <c r="U260" i="17"/>
  <c r="Q260" i="17" s="1"/>
  <c r="Z259" i="17"/>
  <c r="Y259" i="17"/>
  <c r="X259" i="17"/>
  <c r="W259" i="17"/>
  <c r="V259" i="17"/>
  <c r="U259" i="17"/>
  <c r="Q259" i="17" s="1"/>
  <c r="Z258" i="17"/>
  <c r="Y258" i="17"/>
  <c r="X258" i="17"/>
  <c r="U258" i="17"/>
  <c r="Q258" i="17" s="1"/>
  <c r="Z257" i="17"/>
  <c r="Y257" i="17"/>
  <c r="X257" i="17"/>
  <c r="V257" i="17"/>
  <c r="U257" i="17"/>
  <c r="Q257" i="17" s="1"/>
  <c r="Z256" i="17"/>
  <c r="Y256" i="17"/>
  <c r="X256" i="17"/>
  <c r="V256" i="17"/>
  <c r="U256" i="17"/>
  <c r="Q256" i="17" s="1"/>
  <c r="Z255" i="17"/>
  <c r="Y255" i="17"/>
  <c r="X255" i="17"/>
  <c r="U255" i="17"/>
  <c r="Q255" i="17" s="1"/>
  <c r="Z254" i="17"/>
  <c r="Y254" i="17"/>
  <c r="X254" i="17"/>
  <c r="V254" i="17"/>
  <c r="U254" i="17"/>
  <c r="Q254" i="17" s="1"/>
  <c r="Z253" i="17"/>
  <c r="Y253" i="17"/>
  <c r="X253" i="17"/>
  <c r="W253" i="17"/>
  <c r="U253" i="17"/>
  <c r="Q253" i="17" s="1"/>
  <c r="Z252" i="17"/>
  <c r="Y252" i="17"/>
  <c r="X252" i="17"/>
  <c r="W252" i="17"/>
  <c r="V252" i="17"/>
  <c r="U252" i="17"/>
  <c r="Q252" i="17" s="1"/>
  <c r="Z251" i="17"/>
  <c r="Y251" i="17"/>
  <c r="X251" i="17"/>
  <c r="V251" i="17"/>
  <c r="U251" i="17"/>
  <c r="Q251" i="17" s="1"/>
  <c r="Z250" i="17"/>
  <c r="Y250" i="17"/>
  <c r="X250" i="17"/>
  <c r="V250" i="17"/>
  <c r="U250" i="17"/>
  <c r="Q250" i="17" s="1"/>
  <c r="Z249" i="17"/>
  <c r="Y249" i="17"/>
  <c r="X249" i="17"/>
  <c r="W249" i="17"/>
  <c r="U249" i="17"/>
  <c r="Q249" i="17" s="1"/>
  <c r="Z248" i="17"/>
  <c r="Y248" i="17"/>
  <c r="X248" i="17"/>
  <c r="V248" i="17"/>
  <c r="U248" i="17"/>
  <c r="Q248" i="17" s="1"/>
  <c r="Z247" i="17"/>
  <c r="Y247" i="17"/>
  <c r="X247" i="17"/>
  <c r="V247" i="17"/>
  <c r="U247" i="17"/>
  <c r="Q247" i="17" s="1"/>
  <c r="Z246" i="17"/>
  <c r="Y246" i="17"/>
  <c r="X246" i="17"/>
  <c r="W246" i="17"/>
  <c r="V246" i="17"/>
  <c r="U246" i="17"/>
  <c r="Q246" i="17" s="1"/>
  <c r="Z245" i="17"/>
  <c r="Y245" i="17"/>
  <c r="X245" i="17"/>
  <c r="W245" i="17"/>
  <c r="V245" i="17"/>
  <c r="U245" i="17"/>
  <c r="Q245" i="17" s="1"/>
  <c r="Z244" i="17"/>
  <c r="Y244" i="17"/>
  <c r="X244" i="17"/>
  <c r="V244" i="17"/>
  <c r="U244" i="17"/>
  <c r="Q244" i="17" s="1"/>
  <c r="Z243" i="17"/>
  <c r="Y243" i="17"/>
  <c r="X243" i="17"/>
  <c r="V243" i="17"/>
  <c r="U243" i="17"/>
  <c r="Q243" i="17" s="1"/>
  <c r="Z242" i="17"/>
  <c r="Y242" i="17"/>
  <c r="X242" i="17"/>
  <c r="U242" i="17"/>
  <c r="Q242" i="17" s="1"/>
  <c r="Z241" i="17"/>
  <c r="Y241" i="17"/>
  <c r="X241" i="17"/>
  <c r="V241" i="17"/>
  <c r="U241" i="17"/>
  <c r="Q241" i="17" s="1"/>
  <c r="Z240" i="17"/>
  <c r="Y240" i="17"/>
  <c r="X240" i="17"/>
  <c r="V240" i="17"/>
  <c r="U240" i="17"/>
  <c r="Q240" i="17" s="1"/>
  <c r="Z239" i="17"/>
  <c r="Y239" i="17"/>
  <c r="X239" i="17"/>
  <c r="W239" i="17"/>
  <c r="V239" i="17"/>
  <c r="U239" i="17"/>
  <c r="Q239" i="17" s="1"/>
  <c r="Z238" i="17"/>
  <c r="Y238" i="17"/>
  <c r="X238" i="17"/>
  <c r="W238" i="17"/>
  <c r="V238" i="17"/>
  <c r="U238" i="17"/>
  <c r="Q238" i="17" s="1"/>
  <c r="Z237" i="17"/>
  <c r="Y237" i="17"/>
  <c r="X237" i="17"/>
  <c r="U237" i="17"/>
  <c r="Q237" i="17" s="1"/>
  <c r="Z236" i="17"/>
  <c r="Y236" i="17"/>
  <c r="X236" i="17"/>
  <c r="V236" i="17"/>
  <c r="U236" i="17"/>
  <c r="Q236" i="17" s="1"/>
  <c r="Z235" i="17"/>
  <c r="Y235" i="17"/>
  <c r="X235" i="17"/>
  <c r="W235" i="17"/>
  <c r="U235" i="17"/>
  <c r="Q235" i="17" s="1"/>
  <c r="Z234" i="17"/>
  <c r="Y234" i="17"/>
  <c r="X234" i="17"/>
  <c r="V234" i="17"/>
  <c r="U234" i="17"/>
  <c r="Q234" i="17" s="1"/>
  <c r="Z233" i="17"/>
  <c r="Y233" i="17"/>
  <c r="X233" i="17"/>
  <c r="U233" i="17"/>
  <c r="Q233" i="17" s="1"/>
  <c r="Z232" i="17"/>
  <c r="Y232" i="17"/>
  <c r="X232" i="17"/>
  <c r="W232" i="17"/>
  <c r="V232" i="17"/>
  <c r="U232" i="17"/>
  <c r="Q232" i="17" s="1"/>
  <c r="Z231" i="17"/>
  <c r="Y231" i="17"/>
  <c r="X231" i="17"/>
  <c r="W231" i="17"/>
  <c r="U231" i="17"/>
  <c r="Q231" i="17" s="1"/>
  <c r="Z230" i="17"/>
  <c r="Y230" i="17"/>
  <c r="X230" i="17"/>
  <c r="V230" i="17"/>
  <c r="U230" i="17"/>
  <c r="Q230" i="17" s="1"/>
  <c r="Z229" i="17"/>
  <c r="Y229" i="17"/>
  <c r="X229" i="17"/>
  <c r="V229" i="17"/>
  <c r="U229" i="17"/>
  <c r="Q229" i="17" s="1"/>
  <c r="Z228" i="17"/>
  <c r="Y228" i="17"/>
  <c r="X228" i="17"/>
  <c r="V228" i="17"/>
  <c r="U228" i="17"/>
  <c r="Q228" i="17" s="1"/>
  <c r="Z227" i="17"/>
  <c r="Y227" i="17"/>
  <c r="X227" i="17"/>
  <c r="V227" i="17"/>
  <c r="U227" i="17"/>
  <c r="Q227" i="17" s="1"/>
  <c r="Z226" i="17"/>
  <c r="Y226" i="17"/>
  <c r="X226" i="17"/>
  <c r="V226" i="17"/>
  <c r="U226" i="17"/>
  <c r="Q226" i="17" s="1"/>
  <c r="Z225" i="17"/>
  <c r="Y225" i="17"/>
  <c r="X225" i="17"/>
  <c r="W225" i="17"/>
  <c r="V225" i="17"/>
  <c r="U225" i="17"/>
  <c r="Q225" i="17" s="1"/>
  <c r="Z224" i="17"/>
  <c r="Y224" i="17"/>
  <c r="X224" i="17"/>
  <c r="W224" i="17"/>
  <c r="V224" i="17"/>
  <c r="U224" i="17"/>
  <c r="Q224" i="17" s="1"/>
  <c r="Z223" i="17"/>
  <c r="Y223" i="17"/>
  <c r="X223" i="17"/>
  <c r="U223" i="17"/>
  <c r="Q223" i="17" s="1"/>
  <c r="Z222" i="17"/>
  <c r="Y222" i="17"/>
  <c r="X222" i="17"/>
  <c r="V222" i="17"/>
  <c r="U222" i="17"/>
  <c r="Q222" i="17" s="1"/>
  <c r="Z221" i="17"/>
  <c r="Y221" i="17"/>
  <c r="X221" i="17"/>
  <c r="W221" i="17"/>
  <c r="V221" i="17"/>
  <c r="U221" i="17"/>
  <c r="Q221" i="17" s="1"/>
  <c r="Z220" i="17"/>
  <c r="Y220" i="17"/>
  <c r="X220" i="17"/>
  <c r="V220" i="17"/>
  <c r="U220" i="17"/>
  <c r="Q220" i="17" s="1"/>
  <c r="Z219" i="17"/>
  <c r="Y219" i="17"/>
  <c r="X219" i="17"/>
  <c r="V219" i="17"/>
  <c r="U219" i="17"/>
  <c r="Q219" i="17" s="1"/>
  <c r="Z218" i="17"/>
  <c r="Y218" i="17"/>
  <c r="X218" i="17"/>
  <c r="W218" i="17"/>
  <c r="V218" i="17"/>
  <c r="U218" i="17"/>
  <c r="Q218" i="17" s="1"/>
  <c r="Z217" i="17"/>
  <c r="Y217" i="17"/>
  <c r="X217" i="17"/>
  <c r="W217" i="17"/>
  <c r="V217" i="17"/>
  <c r="U217" i="17"/>
  <c r="Q217" i="17" s="1"/>
  <c r="Z216" i="17"/>
  <c r="Y216" i="17"/>
  <c r="X216" i="17"/>
  <c r="U216" i="17"/>
  <c r="Q216" i="17" s="1"/>
  <c r="Z215" i="17"/>
  <c r="Y215" i="17"/>
  <c r="X215" i="17"/>
  <c r="U215" i="17"/>
  <c r="Q215" i="17" s="1"/>
  <c r="Z214" i="17"/>
  <c r="Y214" i="17"/>
  <c r="X214" i="17"/>
  <c r="U214" i="17"/>
  <c r="Q214" i="17" s="1"/>
  <c r="Z213" i="17"/>
  <c r="Y213" i="17"/>
  <c r="X213" i="17"/>
  <c r="V213" i="17"/>
  <c r="U213" i="17"/>
  <c r="Q213" i="17" s="1"/>
  <c r="Z212" i="17"/>
  <c r="Y212" i="17"/>
  <c r="X212" i="17"/>
  <c r="V212" i="17"/>
  <c r="U212" i="17"/>
  <c r="Q212" i="17" s="1"/>
  <c r="Z211" i="17"/>
  <c r="Y211" i="17"/>
  <c r="X211" i="17"/>
  <c r="W211" i="17"/>
  <c r="V211" i="17"/>
  <c r="U211" i="17"/>
  <c r="Q211" i="17" s="1"/>
  <c r="Z210" i="17"/>
  <c r="Y210" i="17"/>
  <c r="X210" i="17"/>
  <c r="W210" i="17"/>
  <c r="U210" i="17"/>
  <c r="Q210" i="17" s="1"/>
  <c r="Z209" i="17"/>
  <c r="Y209" i="17"/>
  <c r="X209" i="17"/>
  <c r="W209" i="17"/>
  <c r="U209" i="17"/>
  <c r="Q209" i="17" s="1"/>
  <c r="Z208" i="17"/>
  <c r="Y208" i="17"/>
  <c r="X208" i="17"/>
  <c r="V208" i="17"/>
  <c r="U208" i="17"/>
  <c r="Q208" i="17" s="1"/>
  <c r="Z207" i="17"/>
  <c r="Y207" i="17"/>
  <c r="X207" i="17"/>
  <c r="W207" i="17"/>
  <c r="U207" i="17"/>
  <c r="Q207" i="17" s="1"/>
  <c r="Z206" i="17"/>
  <c r="Y206" i="17"/>
  <c r="X206" i="17"/>
  <c r="V206" i="17"/>
  <c r="U206" i="17"/>
  <c r="Q206" i="17" s="1"/>
  <c r="Z205" i="17"/>
  <c r="Y205" i="17"/>
  <c r="X205" i="17"/>
  <c r="V205" i="17"/>
  <c r="U205" i="17"/>
  <c r="Q205" i="17" s="1"/>
  <c r="Z204" i="17"/>
  <c r="Y204" i="17"/>
  <c r="X204" i="17"/>
  <c r="W204" i="17"/>
  <c r="V204" i="17"/>
  <c r="U204" i="17"/>
  <c r="Q204" i="17" s="1"/>
  <c r="Z203" i="17"/>
  <c r="Y203" i="17"/>
  <c r="X203" i="17"/>
  <c r="W203" i="17"/>
  <c r="V203" i="17"/>
  <c r="U203" i="17"/>
  <c r="Q203" i="17" s="1"/>
  <c r="Z202" i="17"/>
  <c r="Y202" i="17"/>
  <c r="X202" i="17"/>
  <c r="V202" i="17"/>
  <c r="U202" i="17"/>
  <c r="Q202" i="17" s="1"/>
  <c r="Z201" i="17"/>
  <c r="Y201" i="17"/>
  <c r="X201" i="17"/>
  <c r="U201" i="17"/>
  <c r="Q201" i="17" s="1"/>
  <c r="Z200" i="17"/>
  <c r="Y200" i="17"/>
  <c r="X200" i="17"/>
  <c r="V200" i="17"/>
  <c r="U200" i="17"/>
  <c r="Q200" i="17" s="1"/>
  <c r="Z199" i="17"/>
  <c r="Y199" i="17"/>
  <c r="X199" i="17"/>
  <c r="V199" i="17"/>
  <c r="U199" i="17"/>
  <c r="Q199" i="17" s="1"/>
  <c r="Z198" i="17"/>
  <c r="Y198" i="17"/>
  <c r="X198" i="17"/>
  <c r="V198" i="17"/>
  <c r="U198" i="17"/>
  <c r="Q198" i="17" s="1"/>
  <c r="Z197" i="17"/>
  <c r="Y197" i="17"/>
  <c r="X197" i="17"/>
  <c r="W197" i="17"/>
  <c r="U197" i="17"/>
  <c r="Q197" i="17" s="1"/>
  <c r="Z196" i="17"/>
  <c r="Y196" i="17"/>
  <c r="X196" i="17"/>
  <c r="W196" i="17"/>
  <c r="V196" i="17"/>
  <c r="U196" i="17"/>
  <c r="Q196" i="17" s="1"/>
  <c r="Z195" i="17"/>
  <c r="Y195" i="17"/>
  <c r="X195" i="17"/>
  <c r="V195" i="17"/>
  <c r="U195" i="17"/>
  <c r="Q195" i="17" s="1"/>
  <c r="Z194" i="17"/>
  <c r="Y194" i="17"/>
  <c r="X194" i="17"/>
  <c r="V194" i="17"/>
  <c r="U194" i="17"/>
  <c r="Q194" i="17" s="1"/>
  <c r="Z193" i="17"/>
  <c r="Y193" i="17"/>
  <c r="X193" i="17"/>
  <c r="U193" i="17"/>
  <c r="Q193" i="17" s="1"/>
  <c r="Z192" i="17"/>
  <c r="Y192" i="17"/>
  <c r="X192" i="17"/>
  <c r="V192" i="17"/>
  <c r="U192" i="17"/>
  <c r="Q192" i="17" s="1"/>
  <c r="Z191" i="17"/>
  <c r="Y191" i="17"/>
  <c r="X191" i="17"/>
  <c r="W191" i="17"/>
  <c r="V191" i="17"/>
  <c r="U191" i="17"/>
  <c r="Q191" i="17" s="1"/>
  <c r="Z190" i="17"/>
  <c r="Y190" i="17"/>
  <c r="X190" i="17"/>
  <c r="W190" i="17"/>
  <c r="V190" i="17"/>
  <c r="U190" i="17"/>
  <c r="Q190" i="17" s="1"/>
  <c r="Z189" i="17"/>
  <c r="Y189" i="17"/>
  <c r="X189" i="17"/>
  <c r="W189" i="17"/>
  <c r="V189" i="17"/>
  <c r="U189" i="17"/>
  <c r="Q189" i="17" s="1"/>
  <c r="Z188" i="17"/>
  <c r="Y188" i="17"/>
  <c r="X188" i="17"/>
  <c r="U188" i="17"/>
  <c r="Q188" i="17" s="1"/>
  <c r="Z187" i="17"/>
  <c r="Y187" i="17"/>
  <c r="X187" i="17"/>
  <c r="U187" i="17"/>
  <c r="Q187" i="17" s="1"/>
  <c r="Z186" i="17"/>
  <c r="Y186" i="17"/>
  <c r="X186" i="17"/>
  <c r="U186" i="17"/>
  <c r="Q186" i="17" s="1"/>
  <c r="Z185" i="17"/>
  <c r="Y185" i="17"/>
  <c r="X185" i="17"/>
  <c r="V185" i="17"/>
  <c r="U185" i="17"/>
  <c r="Q185" i="17" s="1"/>
  <c r="Z184" i="17"/>
  <c r="Y184" i="17"/>
  <c r="X184" i="17"/>
  <c r="W184" i="17"/>
  <c r="V184" i="17"/>
  <c r="U184" i="17"/>
  <c r="Q184" i="17" s="1"/>
  <c r="Z183" i="17"/>
  <c r="Y183" i="17"/>
  <c r="X183" i="17"/>
  <c r="W183" i="17"/>
  <c r="V183" i="17"/>
  <c r="U183" i="17"/>
  <c r="Q183" i="17" s="1"/>
  <c r="Z182" i="17"/>
  <c r="Y182" i="17"/>
  <c r="X182" i="17"/>
  <c r="W182" i="17"/>
  <c r="V182" i="17"/>
  <c r="U182" i="17"/>
  <c r="Q182" i="17" s="1"/>
  <c r="Z181" i="17"/>
  <c r="Y181" i="17"/>
  <c r="X181" i="17"/>
  <c r="V181" i="17"/>
  <c r="U181" i="17"/>
  <c r="Q181" i="17" s="1"/>
  <c r="Z180" i="17"/>
  <c r="Y180" i="17"/>
  <c r="X180" i="17"/>
  <c r="W180" i="17"/>
  <c r="V180" i="17"/>
  <c r="U180" i="17"/>
  <c r="Q180" i="17" s="1"/>
  <c r="Z179" i="17"/>
  <c r="Y179" i="17"/>
  <c r="X179" i="17"/>
  <c r="W179" i="17"/>
  <c r="U179" i="17"/>
  <c r="Q179" i="17" s="1"/>
  <c r="Z178" i="17"/>
  <c r="Y178" i="17"/>
  <c r="X178" i="17"/>
  <c r="V178" i="17"/>
  <c r="U178" i="17"/>
  <c r="Q178" i="17" s="1"/>
  <c r="Z177" i="17"/>
  <c r="Y177" i="17"/>
  <c r="X177" i="17"/>
  <c r="W177" i="17"/>
  <c r="U177" i="17"/>
  <c r="Q177" i="17" s="1"/>
  <c r="Z176" i="17"/>
  <c r="Y176" i="17"/>
  <c r="X176" i="17"/>
  <c r="W176" i="17"/>
  <c r="V176" i="17"/>
  <c r="U176" i="17"/>
  <c r="Q176" i="17" s="1"/>
  <c r="Z175" i="17"/>
  <c r="Y175" i="17"/>
  <c r="X175" i="17"/>
  <c r="W175" i="17"/>
  <c r="U175" i="17"/>
  <c r="Q175" i="17" s="1"/>
  <c r="Z174" i="17"/>
  <c r="Y174" i="17"/>
  <c r="X174" i="17"/>
  <c r="V174" i="17"/>
  <c r="U174" i="17"/>
  <c r="Q174" i="17" s="1"/>
  <c r="Z173" i="17"/>
  <c r="Y173" i="17"/>
  <c r="X173" i="17"/>
  <c r="V173" i="17"/>
  <c r="U173" i="17"/>
  <c r="Q173" i="17" s="1"/>
  <c r="Z172" i="17"/>
  <c r="Y172" i="17"/>
  <c r="X172" i="17"/>
  <c r="U172" i="17"/>
  <c r="Q172" i="17" s="1"/>
  <c r="Z171" i="17"/>
  <c r="Y171" i="17"/>
  <c r="X171" i="17"/>
  <c r="V171" i="17"/>
  <c r="U171" i="17"/>
  <c r="Q171" i="17" s="1"/>
  <c r="Z170" i="17"/>
  <c r="Y170" i="17"/>
  <c r="X170" i="17"/>
  <c r="W170" i="17"/>
  <c r="V170" i="17"/>
  <c r="U170" i="17"/>
  <c r="Q170" i="17" s="1"/>
  <c r="Z169" i="17"/>
  <c r="Y169" i="17"/>
  <c r="X169" i="17"/>
  <c r="W169" i="17"/>
  <c r="V169" i="17"/>
  <c r="U169" i="17"/>
  <c r="Q169" i="17" s="1"/>
  <c r="Z168" i="17"/>
  <c r="Y168" i="17"/>
  <c r="X168" i="17"/>
  <c r="W168" i="17"/>
  <c r="V168" i="17"/>
  <c r="U168" i="17"/>
  <c r="Q168" i="17" s="1"/>
  <c r="Z167" i="17"/>
  <c r="Y167" i="17"/>
  <c r="X167" i="17"/>
  <c r="V167" i="17"/>
  <c r="U167" i="17"/>
  <c r="Q167" i="17" s="1"/>
  <c r="Z166" i="17"/>
  <c r="Y166" i="17"/>
  <c r="X166" i="17"/>
  <c r="V166" i="17"/>
  <c r="U166" i="17"/>
  <c r="Q166" i="17" s="1"/>
  <c r="Z165" i="17"/>
  <c r="Y165" i="17"/>
  <c r="X165" i="17"/>
  <c r="W165" i="17"/>
  <c r="V165" i="17"/>
  <c r="U165" i="17"/>
  <c r="Q165" i="17" s="1"/>
  <c r="Z164" i="17"/>
  <c r="Y164" i="17"/>
  <c r="X164" i="17"/>
  <c r="V164" i="17"/>
  <c r="U164" i="17"/>
  <c r="Q164" i="17" s="1"/>
  <c r="Z163" i="17"/>
  <c r="Y163" i="17"/>
  <c r="X163" i="17"/>
  <c r="W163" i="17"/>
  <c r="V163" i="17"/>
  <c r="U163" i="17"/>
  <c r="Q163" i="17" s="1"/>
  <c r="Z162" i="17"/>
  <c r="Y162" i="17"/>
  <c r="X162" i="17"/>
  <c r="W162" i="17"/>
  <c r="V162" i="17"/>
  <c r="U162" i="17"/>
  <c r="Q162" i="17" s="1"/>
  <c r="Z161" i="17"/>
  <c r="Y161" i="17"/>
  <c r="X161" i="17"/>
  <c r="W161" i="17"/>
  <c r="V161" i="17"/>
  <c r="U161" i="17"/>
  <c r="Q161" i="17" s="1"/>
  <c r="Z160" i="17"/>
  <c r="Y160" i="17"/>
  <c r="X160" i="17"/>
  <c r="V160" i="17"/>
  <c r="U160" i="17"/>
  <c r="Q160" i="17" s="1"/>
  <c r="Z159" i="17"/>
  <c r="Y159" i="17"/>
  <c r="X159" i="17"/>
  <c r="V159" i="17"/>
  <c r="U159" i="17"/>
  <c r="Q159" i="17" s="1"/>
  <c r="Z158" i="17"/>
  <c r="Y158" i="17"/>
  <c r="X158" i="17"/>
  <c r="V158" i="17"/>
  <c r="U158" i="17"/>
  <c r="Q158" i="17" s="1"/>
  <c r="Z157" i="17"/>
  <c r="Y157" i="17"/>
  <c r="X157" i="17"/>
  <c r="V157" i="17"/>
  <c r="U157" i="17"/>
  <c r="Q157" i="17" s="1"/>
  <c r="Z156" i="17"/>
  <c r="Y156" i="17"/>
  <c r="X156" i="17"/>
  <c r="W156" i="17"/>
  <c r="V156" i="17"/>
  <c r="U156" i="17"/>
  <c r="Q156" i="17" s="1"/>
  <c r="Z155" i="17"/>
  <c r="Y155" i="17"/>
  <c r="X155" i="17"/>
  <c r="W155" i="17"/>
  <c r="V155" i="17"/>
  <c r="U155" i="17"/>
  <c r="Q155" i="17" s="1"/>
  <c r="Z154" i="17"/>
  <c r="Y154" i="17"/>
  <c r="X154" i="17"/>
  <c r="W154" i="17"/>
  <c r="V154" i="17"/>
  <c r="U154" i="17"/>
  <c r="Q154" i="17" s="1"/>
  <c r="Z153" i="17"/>
  <c r="Y153" i="17"/>
  <c r="X153" i="17"/>
  <c r="U153" i="17"/>
  <c r="Q153" i="17" s="1"/>
  <c r="Z152" i="17"/>
  <c r="Y152" i="17"/>
  <c r="X152" i="17"/>
  <c r="U152" i="17"/>
  <c r="Q152" i="17" s="1"/>
  <c r="Z151" i="17"/>
  <c r="Y151" i="17"/>
  <c r="X151" i="17"/>
  <c r="W151" i="17"/>
  <c r="U151" i="17"/>
  <c r="Q151" i="17" s="1"/>
  <c r="Z150" i="17"/>
  <c r="Y150" i="17"/>
  <c r="X150" i="17"/>
  <c r="V150" i="17"/>
  <c r="U150" i="17"/>
  <c r="Q150" i="17" s="1"/>
  <c r="Z149" i="17"/>
  <c r="Y149" i="17"/>
  <c r="X149" i="17"/>
  <c r="W149" i="17"/>
  <c r="V149" i="17"/>
  <c r="U149" i="17"/>
  <c r="Q149" i="17" s="1"/>
  <c r="Z148" i="17"/>
  <c r="Y148" i="17"/>
  <c r="X148" i="17"/>
  <c r="W148" i="17"/>
  <c r="V148" i="17"/>
  <c r="U148" i="17"/>
  <c r="Q148" i="17" s="1"/>
  <c r="Z147" i="17"/>
  <c r="Y147" i="17"/>
  <c r="X147" i="17"/>
  <c r="W147" i="17"/>
  <c r="V147" i="17"/>
  <c r="U147" i="17"/>
  <c r="Q147" i="17" s="1"/>
  <c r="Z146" i="17"/>
  <c r="Y146" i="17"/>
  <c r="X146" i="17"/>
  <c r="V146" i="17"/>
  <c r="U146" i="17"/>
  <c r="Q146" i="17" s="1"/>
  <c r="Z145" i="17"/>
  <c r="Y145" i="17"/>
  <c r="X145" i="17"/>
  <c r="V145" i="17"/>
  <c r="U145" i="17"/>
  <c r="Q145" i="17" s="1"/>
  <c r="Z144" i="17"/>
  <c r="Y144" i="17"/>
  <c r="X144" i="17"/>
  <c r="U144" i="17"/>
  <c r="Q144" i="17" s="1"/>
  <c r="Z143" i="17"/>
  <c r="Y143" i="17"/>
  <c r="X143" i="17"/>
  <c r="V143" i="17"/>
  <c r="U143" i="17"/>
  <c r="Q143" i="17" s="1"/>
  <c r="Z142" i="17"/>
  <c r="Y142" i="17"/>
  <c r="X142" i="17"/>
  <c r="W142" i="17"/>
  <c r="V142" i="17"/>
  <c r="U142" i="17"/>
  <c r="Q142" i="17" s="1"/>
  <c r="Z141" i="17"/>
  <c r="Y141" i="17"/>
  <c r="X141" i="17"/>
  <c r="W141" i="17"/>
  <c r="V141" i="17"/>
  <c r="U141" i="17"/>
  <c r="Q141" i="17" s="1"/>
  <c r="Z140" i="17"/>
  <c r="Y140" i="17"/>
  <c r="X140" i="17"/>
  <c r="W140" i="17"/>
  <c r="U140" i="17"/>
  <c r="Q140" i="17" s="1"/>
  <c r="Z139" i="17"/>
  <c r="Y139" i="17"/>
  <c r="X139" i="17"/>
  <c r="U139" i="17"/>
  <c r="Q139" i="17" s="1"/>
  <c r="Z138" i="17"/>
  <c r="Y138" i="17"/>
  <c r="X138" i="17"/>
  <c r="V138" i="17"/>
  <c r="U138" i="17"/>
  <c r="Q138" i="17" s="1"/>
  <c r="Z137" i="17"/>
  <c r="Y137" i="17"/>
  <c r="X137" i="17"/>
  <c r="W137" i="17"/>
  <c r="U137" i="17"/>
  <c r="Q137" i="17" s="1"/>
  <c r="Z136" i="17"/>
  <c r="Y136" i="17"/>
  <c r="X136" i="17"/>
  <c r="V136" i="17"/>
  <c r="U136" i="17"/>
  <c r="Q136" i="17" s="1"/>
  <c r="Z135" i="17"/>
  <c r="Y135" i="17"/>
  <c r="X135" i="17"/>
  <c r="W135" i="17"/>
  <c r="V135" i="17"/>
  <c r="U135" i="17"/>
  <c r="Q135" i="17" s="1"/>
  <c r="Z134" i="17"/>
  <c r="Y134" i="17"/>
  <c r="X134" i="17"/>
  <c r="W134" i="17"/>
  <c r="V134" i="17"/>
  <c r="U134" i="17"/>
  <c r="Q134" i="17" s="1"/>
  <c r="Z133" i="17"/>
  <c r="Y133" i="17"/>
  <c r="X133" i="17"/>
  <c r="W133" i="17"/>
  <c r="V133" i="17"/>
  <c r="U133" i="17"/>
  <c r="Q133" i="17" s="1"/>
  <c r="Z132" i="17"/>
  <c r="Y132" i="17"/>
  <c r="X132" i="17"/>
  <c r="V132" i="17"/>
  <c r="U132" i="17"/>
  <c r="Q132" i="17" s="1"/>
  <c r="Z131" i="17"/>
  <c r="Y131" i="17"/>
  <c r="X131" i="17"/>
  <c r="U131" i="17"/>
  <c r="Q131" i="17" s="1"/>
  <c r="Z130" i="17"/>
  <c r="Y130" i="17"/>
  <c r="X130" i="17"/>
  <c r="U130" i="17"/>
  <c r="Q130" i="17" s="1"/>
  <c r="Z129" i="17"/>
  <c r="Y129" i="17"/>
  <c r="X129" i="17"/>
  <c r="U129" i="17"/>
  <c r="Q129" i="17" s="1"/>
  <c r="Z128" i="17"/>
  <c r="Y128" i="17"/>
  <c r="X128" i="17"/>
  <c r="W128" i="17"/>
  <c r="V128" i="17"/>
  <c r="U128" i="17"/>
  <c r="Q128" i="17" s="1"/>
  <c r="Z127" i="17"/>
  <c r="Y127" i="17"/>
  <c r="X127" i="17"/>
  <c r="W127" i="17"/>
  <c r="U127" i="17"/>
  <c r="Q127" i="17" s="1"/>
  <c r="Z126" i="17"/>
  <c r="Y126" i="17"/>
  <c r="X126" i="17"/>
  <c r="W126" i="17"/>
  <c r="V126" i="17"/>
  <c r="U126" i="17"/>
  <c r="Q126" i="17" s="1"/>
  <c r="Z125" i="17"/>
  <c r="Y125" i="17"/>
  <c r="X125" i="17"/>
  <c r="V125" i="17"/>
  <c r="U125" i="17"/>
  <c r="Q125" i="17" s="1"/>
  <c r="Z124" i="17"/>
  <c r="Y124" i="17"/>
  <c r="X124" i="17"/>
  <c r="V124" i="17"/>
  <c r="U124" i="17"/>
  <c r="Q124" i="17" s="1"/>
  <c r="Z123" i="17"/>
  <c r="Y123" i="17"/>
  <c r="X123" i="17"/>
  <c r="W123" i="17"/>
  <c r="U123" i="17"/>
  <c r="Q123" i="17" s="1"/>
  <c r="Z122" i="17"/>
  <c r="Y122" i="17"/>
  <c r="X122" i="17"/>
  <c r="V122" i="17"/>
  <c r="U122" i="17"/>
  <c r="Q122" i="17" s="1"/>
  <c r="Z121" i="17"/>
  <c r="Y121" i="17"/>
  <c r="X121" i="17"/>
  <c r="W121" i="17"/>
  <c r="V121" i="17"/>
  <c r="U121" i="17"/>
  <c r="Q121" i="17" s="1"/>
  <c r="Z120" i="17"/>
  <c r="Y120" i="17"/>
  <c r="X120" i="17"/>
  <c r="W120" i="17"/>
  <c r="V120" i="17"/>
  <c r="U120" i="17"/>
  <c r="Q120" i="17" s="1"/>
  <c r="Z119" i="17"/>
  <c r="Y119" i="17"/>
  <c r="X119" i="17"/>
  <c r="W119" i="17"/>
  <c r="V119" i="17"/>
  <c r="U119" i="17"/>
  <c r="Q119" i="17" s="1"/>
  <c r="Z118" i="17"/>
  <c r="Y118" i="17"/>
  <c r="X118" i="17"/>
  <c r="V118" i="17"/>
  <c r="U118" i="17"/>
  <c r="Q118" i="17" s="1"/>
  <c r="Z117" i="17"/>
  <c r="Y117" i="17"/>
  <c r="X117" i="17"/>
  <c r="V117" i="17"/>
  <c r="U117" i="17"/>
  <c r="Q117" i="17" s="1"/>
  <c r="Z116" i="17"/>
  <c r="Y116" i="17"/>
  <c r="X116" i="17"/>
  <c r="U116" i="17"/>
  <c r="Q116" i="17" s="1"/>
  <c r="Z115" i="17"/>
  <c r="Y115" i="17"/>
  <c r="X115" i="17"/>
  <c r="V115" i="17"/>
  <c r="U115" i="17"/>
  <c r="Q115" i="17" s="1"/>
  <c r="Z114" i="17"/>
  <c r="Y114" i="17"/>
  <c r="X114" i="17"/>
  <c r="W114" i="17"/>
  <c r="U114" i="17"/>
  <c r="Q114" i="17" s="1"/>
  <c r="Z113" i="17"/>
  <c r="Y113" i="17"/>
  <c r="X113" i="17"/>
  <c r="W113" i="17"/>
  <c r="V113" i="17"/>
  <c r="U113" i="17"/>
  <c r="Q113" i="17" s="1"/>
  <c r="Z112" i="17"/>
  <c r="Y112" i="17"/>
  <c r="X112" i="17"/>
  <c r="W112" i="17"/>
  <c r="V112" i="17"/>
  <c r="U112" i="17"/>
  <c r="Q112" i="17" s="1"/>
  <c r="Z111" i="17"/>
  <c r="Y111" i="17"/>
  <c r="X111" i="17"/>
  <c r="V111" i="17"/>
  <c r="U111" i="17"/>
  <c r="Q111" i="17" s="1"/>
  <c r="Z110" i="17"/>
  <c r="Y110" i="17"/>
  <c r="X110" i="17"/>
  <c r="U110" i="17"/>
  <c r="Q110" i="17" s="1"/>
  <c r="Z109" i="17"/>
  <c r="Y109" i="17"/>
  <c r="X109" i="17"/>
  <c r="W109" i="17"/>
  <c r="V109" i="17"/>
  <c r="U109" i="17"/>
  <c r="Q109" i="17" s="1"/>
  <c r="Z108" i="17"/>
  <c r="Y108" i="17"/>
  <c r="X108" i="17"/>
  <c r="V108" i="17"/>
  <c r="U108" i="17"/>
  <c r="Q108" i="17" s="1"/>
  <c r="Z107" i="17"/>
  <c r="Y107" i="17"/>
  <c r="X107" i="17"/>
  <c r="W107" i="17"/>
  <c r="V107" i="17"/>
  <c r="U107" i="17"/>
  <c r="Q107" i="17" s="1"/>
  <c r="Z106" i="17"/>
  <c r="Y106" i="17"/>
  <c r="X106" i="17"/>
  <c r="W106" i="17"/>
  <c r="V106" i="17"/>
  <c r="U106" i="17"/>
  <c r="Q106" i="17" s="1"/>
  <c r="Z105" i="17"/>
  <c r="Y105" i="17"/>
  <c r="X105" i="17"/>
  <c r="W105" i="17"/>
  <c r="V105" i="17"/>
  <c r="U105" i="17"/>
  <c r="Q105" i="17" s="1"/>
  <c r="Z104" i="17"/>
  <c r="Y104" i="17"/>
  <c r="X104" i="17"/>
  <c r="U104" i="17"/>
  <c r="Q104" i="17" s="1"/>
  <c r="Z103" i="17"/>
  <c r="Y103" i="17"/>
  <c r="X103" i="17"/>
  <c r="V103" i="17"/>
  <c r="U103" i="17"/>
  <c r="Q103" i="17" s="1"/>
  <c r="Z102" i="17"/>
  <c r="Y102" i="17"/>
  <c r="X102" i="17"/>
  <c r="U102" i="17"/>
  <c r="Q102" i="17" s="1"/>
  <c r="Z101" i="17"/>
  <c r="Y101" i="17"/>
  <c r="X101" i="17"/>
  <c r="V101" i="17"/>
  <c r="U101" i="17"/>
  <c r="Q101" i="17" s="1"/>
  <c r="Z100" i="17"/>
  <c r="Y100" i="17"/>
  <c r="X100" i="17"/>
  <c r="W100" i="17"/>
  <c r="V100" i="17"/>
  <c r="U100" i="17"/>
  <c r="Q100" i="17" s="1"/>
  <c r="Z99" i="17"/>
  <c r="Y99" i="17"/>
  <c r="X99" i="17"/>
  <c r="W99" i="17"/>
  <c r="V99" i="17"/>
  <c r="U99" i="17"/>
  <c r="Q99" i="17" s="1"/>
  <c r="Z98" i="17"/>
  <c r="Y98" i="17"/>
  <c r="X98" i="17"/>
  <c r="W98" i="17"/>
  <c r="V98" i="17"/>
  <c r="U98" i="17"/>
  <c r="Q98" i="17" s="1"/>
  <c r="Z97" i="17"/>
  <c r="Y97" i="17"/>
  <c r="X97" i="17"/>
  <c r="V97" i="17"/>
  <c r="U97" i="17"/>
  <c r="Q97" i="17" s="1"/>
  <c r="Z96" i="17"/>
  <c r="Y96" i="17"/>
  <c r="X96" i="17"/>
  <c r="V96" i="17"/>
  <c r="U96" i="17"/>
  <c r="Q96" i="17" s="1"/>
  <c r="Z95" i="17"/>
  <c r="Y95" i="17"/>
  <c r="X95" i="17"/>
  <c r="U95" i="17"/>
  <c r="Q95" i="17" s="1"/>
  <c r="Z94" i="17"/>
  <c r="Y94" i="17"/>
  <c r="X94" i="17"/>
  <c r="V94" i="17"/>
  <c r="U94" i="17"/>
  <c r="Q94" i="17" s="1"/>
  <c r="Z93" i="17"/>
  <c r="Y93" i="17"/>
  <c r="X93" i="17"/>
  <c r="W93" i="17"/>
  <c r="V93" i="17"/>
  <c r="U93" i="17"/>
  <c r="Q93" i="17" s="1"/>
  <c r="Z92" i="17"/>
  <c r="Y92" i="17"/>
  <c r="X92" i="17"/>
  <c r="W92" i="17"/>
  <c r="V92" i="17"/>
  <c r="U92" i="17"/>
  <c r="Q92" i="17" s="1"/>
  <c r="Z91" i="17"/>
  <c r="Y91" i="17"/>
  <c r="X91" i="17"/>
  <c r="W91" i="17"/>
  <c r="U91" i="17"/>
  <c r="Q91" i="17" s="1"/>
  <c r="Z90" i="17"/>
  <c r="Y90" i="17"/>
  <c r="X90" i="17"/>
  <c r="U90" i="17"/>
  <c r="Q90" i="17" s="1"/>
  <c r="Z89" i="17"/>
  <c r="Y89" i="17"/>
  <c r="X89" i="17"/>
  <c r="V89" i="17"/>
  <c r="U89" i="17"/>
  <c r="Q89" i="17" s="1"/>
  <c r="Z88" i="17"/>
  <c r="Y88" i="17"/>
  <c r="X88" i="17"/>
  <c r="U88" i="17"/>
  <c r="Q88" i="17" s="1"/>
  <c r="Z87" i="17"/>
  <c r="Y87" i="17"/>
  <c r="X87" i="17"/>
  <c r="V87" i="17"/>
  <c r="U87" i="17"/>
  <c r="Q87" i="17" s="1"/>
  <c r="Z86" i="17"/>
  <c r="Y86" i="17"/>
  <c r="X86" i="17"/>
  <c r="W86" i="17"/>
  <c r="V86" i="17"/>
  <c r="U86" i="17"/>
  <c r="Q86" i="17" s="1"/>
  <c r="Z85" i="17"/>
  <c r="Y85" i="17"/>
  <c r="X85" i="17"/>
  <c r="W85" i="17"/>
  <c r="V85" i="17"/>
  <c r="U85" i="17"/>
  <c r="Q85" i="17" s="1"/>
  <c r="Z84" i="17"/>
  <c r="Y84" i="17"/>
  <c r="X84" i="17"/>
  <c r="W84" i="17"/>
  <c r="V84" i="17"/>
  <c r="U84" i="17"/>
  <c r="Q84" i="17" s="1"/>
  <c r="Z83" i="17"/>
  <c r="Y83" i="17"/>
  <c r="X83" i="17"/>
  <c r="V83" i="17"/>
  <c r="U83" i="17"/>
  <c r="Q83" i="17" s="1"/>
  <c r="Z82" i="17"/>
  <c r="Y82" i="17"/>
  <c r="X82" i="17"/>
  <c r="V82" i="17"/>
  <c r="U82" i="17"/>
  <c r="Q82" i="17" s="1"/>
  <c r="Z81" i="17"/>
  <c r="Y81" i="17"/>
  <c r="X81" i="17"/>
  <c r="W81" i="17"/>
  <c r="U81" i="17"/>
  <c r="Q81" i="17" s="1"/>
  <c r="Z80" i="17"/>
  <c r="Y80" i="17"/>
  <c r="X80" i="17"/>
  <c r="U80" i="17"/>
  <c r="Q80" i="17" s="1"/>
  <c r="Z79" i="17"/>
  <c r="Y79" i="17"/>
  <c r="X79" i="17"/>
  <c r="W79" i="17"/>
  <c r="V79" i="17"/>
  <c r="U79" i="17"/>
  <c r="Q79" i="17" s="1"/>
  <c r="Z78" i="17"/>
  <c r="Y78" i="17"/>
  <c r="X78" i="17"/>
  <c r="W78" i="17"/>
  <c r="U78" i="17"/>
  <c r="Q78" i="17" s="1"/>
  <c r="Z77" i="17"/>
  <c r="Y77" i="17"/>
  <c r="X77" i="17"/>
  <c r="W77" i="17"/>
  <c r="V77" i="17"/>
  <c r="U77" i="17"/>
  <c r="Q77" i="17" s="1"/>
  <c r="Z76" i="17"/>
  <c r="Y76" i="17"/>
  <c r="X76" i="17"/>
  <c r="V76" i="17"/>
  <c r="U76" i="17"/>
  <c r="Q76" i="17" s="1"/>
  <c r="Z75" i="17"/>
  <c r="Y75" i="17"/>
  <c r="X75" i="17"/>
  <c r="V75" i="17"/>
  <c r="U75" i="17"/>
  <c r="Q75" i="17" s="1"/>
  <c r="Z74" i="17"/>
  <c r="Y74" i="17"/>
  <c r="X74" i="17"/>
  <c r="V74" i="17"/>
  <c r="U74" i="17"/>
  <c r="Q74" i="17" s="1"/>
  <c r="Z73" i="17"/>
  <c r="Y73" i="17"/>
  <c r="X73" i="17"/>
  <c r="V73" i="17"/>
  <c r="U73" i="17"/>
  <c r="Q73" i="17" s="1"/>
  <c r="Z72" i="17"/>
  <c r="Y72" i="17"/>
  <c r="X72" i="17"/>
  <c r="W72" i="17"/>
  <c r="V72" i="17"/>
  <c r="U72" i="17"/>
  <c r="Q72" i="17" s="1"/>
  <c r="Z71" i="17"/>
  <c r="Y71" i="17"/>
  <c r="X71" i="17"/>
  <c r="W71" i="17"/>
  <c r="V71" i="17"/>
  <c r="U71" i="17"/>
  <c r="Q71" i="17" s="1"/>
  <c r="Z70" i="17"/>
  <c r="Y70" i="17"/>
  <c r="X70" i="17"/>
  <c r="W70" i="17"/>
  <c r="V70" i="17"/>
  <c r="U70" i="17"/>
  <c r="Q70" i="17" s="1"/>
  <c r="Z69" i="17"/>
  <c r="Y69" i="17"/>
  <c r="X69" i="17"/>
  <c r="V69" i="17"/>
  <c r="U69" i="17"/>
  <c r="Q69" i="17" s="1"/>
  <c r="Z68" i="17"/>
  <c r="Y68" i="17"/>
  <c r="X68" i="17"/>
  <c r="V68" i="17"/>
  <c r="U68" i="17"/>
  <c r="Q68" i="17" s="1"/>
  <c r="Z67" i="17"/>
  <c r="Y67" i="17"/>
  <c r="X67" i="17"/>
  <c r="W67" i="17"/>
  <c r="U67" i="17"/>
  <c r="Q67" i="17" s="1"/>
  <c r="Z66" i="17"/>
  <c r="Y66" i="17"/>
  <c r="X66" i="17"/>
  <c r="V66" i="17"/>
  <c r="U66" i="17"/>
  <c r="Q66" i="17" s="1"/>
  <c r="Z65" i="17"/>
  <c r="Y65" i="17"/>
  <c r="X65" i="17"/>
  <c r="W65" i="17"/>
  <c r="V65" i="17"/>
  <c r="U65" i="17"/>
  <c r="Q65" i="17" s="1"/>
  <c r="Z64" i="17"/>
  <c r="Y64" i="17"/>
  <c r="X64" i="17"/>
  <c r="W64" i="17"/>
  <c r="V64" i="17"/>
  <c r="U64" i="17"/>
  <c r="Q64" i="17" s="1"/>
  <c r="Z63" i="17"/>
  <c r="Y63" i="17"/>
  <c r="X63" i="17"/>
  <c r="W63" i="17"/>
  <c r="V63" i="17"/>
  <c r="U63" i="17"/>
  <c r="Q63" i="17" s="1"/>
  <c r="Z62" i="17"/>
  <c r="Y62" i="17"/>
  <c r="X62" i="17"/>
  <c r="V62" i="17"/>
  <c r="U62" i="17"/>
  <c r="Q62" i="17" s="1"/>
  <c r="Z61" i="17"/>
  <c r="Y61" i="17"/>
  <c r="X61" i="17"/>
  <c r="V61" i="17"/>
  <c r="U61" i="17"/>
  <c r="Q61" i="17" s="1"/>
  <c r="Z60" i="17"/>
  <c r="Y60" i="17"/>
  <c r="X60" i="17"/>
  <c r="U60" i="17"/>
  <c r="Q60" i="17" s="1"/>
  <c r="Z59" i="17"/>
  <c r="Y59" i="17"/>
  <c r="X59" i="17"/>
  <c r="V59" i="17"/>
  <c r="U59" i="17"/>
  <c r="Q59" i="17" s="1"/>
  <c r="Z58" i="17"/>
  <c r="Y58" i="17"/>
  <c r="X58" i="17"/>
  <c r="W58" i="17"/>
  <c r="V58" i="17"/>
  <c r="U58" i="17"/>
  <c r="Q58" i="17" s="1"/>
  <c r="Z57" i="17"/>
  <c r="Y57" i="17"/>
  <c r="X57" i="17"/>
  <c r="W57" i="17"/>
  <c r="U57" i="17"/>
  <c r="Q57" i="17" s="1"/>
  <c r="Z56" i="17"/>
  <c r="Y56" i="17"/>
  <c r="X56" i="17"/>
  <c r="W56" i="17"/>
  <c r="V56" i="17"/>
  <c r="U56" i="17"/>
  <c r="Q56" i="17" s="1"/>
  <c r="Z55" i="17"/>
  <c r="Y55" i="17"/>
  <c r="X55" i="17"/>
  <c r="U55" i="17"/>
  <c r="Q55" i="17" s="1"/>
  <c r="Z54" i="17"/>
  <c r="Y54" i="17"/>
  <c r="X54" i="17"/>
  <c r="V54" i="17"/>
  <c r="U54" i="17"/>
  <c r="Q54" i="17" s="1"/>
  <c r="Z53" i="17"/>
  <c r="Y53" i="17"/>
  <c r="X53" i="17"/>
  <c r="W53" i="17"/>
  <c r="U53" i="17"/>
  <c r="Q53" i="17" s="1"/>
  <c r="Z52" i="17"/>
  <c r="Y52" i="17"/>
  <c r="X52" i="17"/>
  <c r="V52" i="17"/>
  <c r="U52" i="17"/>
  <c r="Q52" i="17" s="1"/>
  <c r="Z51" i="17"/>
  <c r="Y51" i="17"/>
  <c r="X51" i="17"/>
  <c r="W51" i="17"/>
  <c r="V51" i="17"/>
  <c r="U51" i="17"/>
  <c r="Q51" i="17" s="1"/>
  <c r="Z50" i="17"/>
  <c r="Y50" i="17"/>
  <c r="X50" i="17"/>
  <c r="W50" i="17"/>
  <c r="V50" i="17"/>
  <c r="U50" i="17"/>
  <c r="Q50" i="17" s="1"/>
  <c r="Z49" i="17"/>
  <c r="Y49" i="17"/>
  <c r="X49" i="17"/>
  <c r="W49" i="17"/>
  <c r="V49" i="17"/>
  <c r="U49" i="17"/>
  <c r="Q49" i="17" s="1"/>
  <c r="Z48" i="17"/>
  <c r="Y48" i="17"/>
  <c r="X48" i="17"/>
  <c r="V48" i="17"/>
  <c r="U48" i="17"/>
  <c r="Q48" i="17" s="1"/>
  <c r="Z47" i="17"/>
  <c r="Y47" i="17"/>
  <c r="X47" i="17"/>
  <c r="V47" i="17"/>
  <c r="U47" i="17"/>
  <c r="Q47" i="17" s="1"/>
  <c r="Z46" i="17"/>
  <c r="Y46" i="17"/>
  <c r="X46" i="17"/>
  <c r="U46" i="17"/>
  <c r="Q46" i="17" s="1"/>
  <c r="Z45" i="17"/>
  <c r="Y45" i="17"/>
  <c r="X45" i="17"/>
  <c r="V45" i="17"/>
  <c r="U45" i="17"/>
  <c r="Q45" i="17" s="1"/>
  <c r="Z44" i="17"/>
  <c r="Y44" i="17"/>
  <c r="X44" i="17"/>
  <c r="W44" i="17"/>
  <c r="U44" i="17"/>
  <c r="Q44" i="17" s="1"/>
  <c r="Z43" i="17"/>
  <c r="Y43" i="17"/>
  <c r="X43" i="17"/>
  <c r="W43" i="17"/>
  <c r="V43" i="17"/>
  <c r="U43" i="17"/>
  <c r="Q43" i="17" s="1"/>
  <c r="Z42" i="17"/>
  <c r="Y42" i="17"/>
  <c r="X42" i="17"/>
  <c r="W42" i="17"/>
  <c r="U42" i="17"/>
  <c r="Q42" i="17" s="1"/>
  <c r="Z41" i="17"/>
  <c r="Y41" i="17"/>
  <c r="X41" i="17"/>
  <c r="V41" i="17"/>
  <c r="U41" i="17"/>
  <c r="Q41" i="17" s="1"/>
  <c r="Z40" i="17"/>
  <c r="Y40" i="17"/>
  <c r="X40" i="17"/>
  <c r="V40" i="17"/>
  <c r="U40" i="17"/>
  <c r="Q40" i="17" s="1"/>
  <c r="Z39" i="17"/>
  <c r="Y39" i="17"/>
  <c r="X39" i="17"/>
  <c r="W39" i="17"/>
  <c r="U39" i="17"/>
  <c r="Q39" i="17" s="1"/>
  <c r="Z38" i="17"/>
  <c r="Y38" i="17"/>
  <c r="X38" i="17"/>
  <c r="W38" i="17"/>
  <c r="V38" i="17"/>
  <c r="U38" i="17"/>
  <c r="Q38" i="17" s="1"/>
  <c r="Z37" i="17"/>
  <c r="Y37" i="17"/>
  <c r="X37" i="17"/>
  <c r="W37" i="17"/>
  <c r="V37" i="17"/>
  <c r="U37" i="17"/>
  <c r="Q37" i="17" s="1"/>
  <c r="Z36" i="17"/>
  <c r="Y36" i="17"/>
  <c r="X36" i="17"/>
  <c r="W36" i="17"/>
  <c r="V36" i="17"/>
  <c r="U36" i="17"/>
  <c r="Q36" i="17" s="1"/>
  <c r="Z35" i="17"/>
  <c r="Y35" i="17"/>
  <c r="X35" i="17"/>
  <c r="W35" i="17"/>
  <c r="V35" i="17"/>
  <c r="U35" i="17"/>
  <c r="Q35" i="17" s="1"/>
  <c r="Z34" i="17"/>
  <c r="Y34" i="17"/>
  <c r="X34" i="17"/>
  <c r="V34" i="17"/>
  <c r="U34" i="17"/>
  <c r="Q34" i="17" s="1"/>
  <c r="Z33" i="17"/>
  <c r="Y33" i="17"/>
  <c r="X33" i="17"/>
  <c r="U33" i="17"/>
  <c r="Q33" i="17" s="1"/>
  <c r="Z32" i="17"/>
  <c r="Y32" i="17"/>
  <c r="X32" i="17"/>
  <c r="U32" i="17"/>
  <c r="Q32" i="17" s="1"/>
  <c r="Z31" i="17"/>
  <c r="Y31" i="17"/>
  <c r="X31" i="17"/>
  <c r="U31" i="17"/>
  <c r="Q31" i="17" s="1"/>
  <c r="Z30" i="17"/>
  <c r="Y30" i="17"/>
  <c r="X30" i="17"/>
  <c r="W30" i="17"/>
  <c r="V30" i="17"/>
  <c r="U30" i="17"/>
  <c r="Q30" i="17" s="1"/>
  <c r="Z29" i="17"/>
  <c r="Y29" i="17"/>
  <c r="X29" i="17"/>
  <c r="W29" i="17"/>
  <c r="U29" i="17"/>
  <c r="Q29" i="17" s="1"/>
  <c r="Z28" i="17"/>
  <c r="Y28" i="17"/>
  <c r="X28" i="17"/>
  <c r="W28" i="17"/>
  <c r="V28" i="17"/>
  <c r="U28" i="17"/>
  <c r="Q28" i="17" s="1"/>
  <c r="Z27" i="17"/>
  <c r="Y27" i="17"/>
  <c r="X27" i="17"/>
  <c r="V27" i="17"/>
  <c r="U27" i="17"/>
  <c r="Q27" i="17" s="1"/>
  <c r="Z26" i="17"/>
  <c r="Y26" i="17"/>
  <c r="X26" i="17"/>
  <c r="W26" i="17"/>
  <c r="V26" i="17"/>
  <c r="U26" i="17"/>
  <c r="Q26" i="17" s="1"/>
  <c r="Z25" i="17"/>
  <c r="Y25" i="17"/>
  <c r="X25" i="17"/>
  <c r="W25" i="17"/>
  <c r="U25" i="17"/>
  <c r="Q25" i="17" s="1"/>
  <c r="Z24" i="17"/>
  <c r="Y24" i="17"/>
  <c r="X24" i="17"/>
  <c r="V24" i="17"/>
  <c r="U24" i="17"/>
  <c r="Q24" i="17" s="1"/>
  <c r="Z23" i="17"/>
  <c r="Y23" i="17"/>
  <c r="X23" i="17"/>
  <c r="W23" i="17"/>
  <c r="V23" i="17"/>
  <c r="U23" i="17"/>
  <c r="Q23" i="17" s="1"/>
  <c r="Z22" i="17"/>
  <c r="Y22" i="17"/>
  <c r="X22" i="17"/>
  <c r="W22" i="17"/>
  <c r="V22" i="17"/>
  <c r="U22" i="17"/>
  <c r="Q22" i="17" s="1"/>
  <c r="Y21" i="17"/>
  <c r="X21" i="17"/>
  <c r="W21" i="17"/>
  <c r="V21" i="17"/>
  <c r="U21" i="17"/>
  <c r="Q21" i="17" s="1"/>
  <c r="Z20" i="17"/>
  <c r="Y20" i="17"/>
  <c r="X20" i="17"/>
  <c r="U20" i="17"/>
  <c r="Q20" i="17" s="1"/>
  <c r="Z19" i="17"/>
  <c r="Y19" i="17"/>
  <c r="X19" i="17"/>
  <c r="U19" i="17"/>
  <c r="Q19" i="17" s="1"/>
  <c r="Z18" i="17"/>
  <c r="Y18" i="17"/>
  <c r="X18" i="17"/>
  <c r="V18" i="17"/>
  <c r="U18" i="17"/>
  <c r="Q18" i="17" s="1"/>
  <c r="Z17" i="17"/>
  <c r="Y17" i="17"/>
  <c r="X17" i="17"/>
  <c r="V17" i="17"/>
  <c r="U17" i="17"/>
  <c r="Q17" i="17" s="1"/>
  <c r="Z16" i="17"/>
  <c r="Y16" i="17"/>
  <c r="X16" i="17"/>
  <c r="W16" i="17"/>
  <c r="V16" i="17"/>
  <c r="U16" i="17"/>
  <c r="Q16" i="17" s="1"/>
  <c r="Z15" i="17"/>
  <c r="Y15" i="17"/>
  <c r="X15" i="17"/>
  <c r="W15" i="17"/>
  <c r="V15" i="17"/>
  <c r="U15" i="17"/>
  <c r="Q15" i="17" s="1"/>
  <c r="Z14" i="17"/>
  <c r="Y14" i="17"/>
  <c r="X14" i="17"/>
  <c r="W14" i="17"/>
  <c r="U14" i="17"/>
  <c r="Q14" i="17" s="1"/>
  <c r="V13" i="17"/>
  <c r="X13" i="17"/>
  <c r="Y13" i="17"/>
  <c r="AJ22" i="12"/>
  <c r="AJ21" i="12"/>
  <c r="AB26" i="15"/>
  <c r="AB27" i="15"/>
  <c r="AB28" i="15"/>
  <c r="AB29" i="15"/>
  <c r="AB30" i="15"/>
  <c r="AB31" i="15"/>
  <c r="AB32" i="15"/>
  <c r="AB25" i="15"/>
  <c r="AG25" i="1"/>
  <c r="AG32" i="1"/>
  <c r="AG31" i="1"/>
  <c r="AG30" i="1"/>
  <c r="AG29" i="1"/>
  <c r="AG28" i="1"/>
  <c r="AG27" i="1"/>
  <c r="AG26" i="1"/>
  <c r="U87" i="15"/>
  <c r="U86" i="15"/>
  <c r="U85" i="15"/>
  <c r="U84" i="15"/>
  <c r="U83" i="15"/>
  <c r="U82" i="15"/>
  <c r="U81" i="15"/>
  <c r="U80" i="15"/>
  <c r="U79" i="15"/>
  <c r="U78" i="15"/>
  <c r="U77" i="15"/>
  <c r="U76" i="15"/>
  <c r="U75" i="15"/>
  <c r="U74" i="15"/>
  <c r="U73" i="15"/>
  <c r="U72" i="15"/>
  <c r="U71" i="15"/>
  <c r="U70" i="15"/>
  <c r="U69" i="15"/>
  <c r="U68" i="15"/>
  <c r="U67" i="15"/>
  <c r="U66" i="15"/>
  <c r="U65" i="15"/>
  <c r="L25" i="15"/>
  <c r="AH25" i="15" s="1"/>
  <c r="L32" i="15"/>
  <c r="L31" i="15"/>
  <c r="AH31" i="15" s="1"/>
  <c r="L30" i="15"/>
  <c r="AH30" i="15" s="1"/>
  <c r="L29" i="15"/>
  <c r="AH29" i="15" s="1"/>
  <c r="L28" i="15"/>
  <c r="AH28" i="15" s="1"/>
  <c r="L27" i="15"/>
  <c r="AH27" i="15" s="1"/>
  <c r="L26" i="15"/>
  <c r="AH26" i="15" s="1"/>
  <c r="N32" i="1"/>
  <c r="N31" i="1"/>
  <c r="AM31" i="1" s="1"/>
  <c r="N30" i="1"/>
  <c r="AM30" i="1" s="1"/>
  <c r="N29" i="1"/>
  <c r="AM29" i="1" s="1"/>
  <c r="N28" i="1"/>
  <c r="AM28" i="1" s="1"/>
  <c r="N27" i="1"/>
  <c r="AM27" i="1" s="1"/>
  <c r="N26" i="1"/>
  <c r="AM26" i="1" s="1"/>
  <c r="N25" i="1"/>
  <c r="AM25" i="1" s="1"/>
  <c r="Z89" i="1"/>
  <c r="Z88" i="1"/>
  <c r="Z87" i="1"/>
  <c r="Z86" i="1"/>
  <c r="Z85" i="1"/>
  <c r="Z84" i="1"/>
  <c r="Z83" i="1"/>
  <c r="Z82" i="1"/>
  <c r="Z81" i="1"/>
  <c r="Z80" i="1"/>
  <c r="Z79" i="1"/>
  <c r="Z78" i="1"/>
  <c r="Z77" i="1"/>
  <c r="Z76" i="1"/>
  <c r="Z75" i="1"/>
  <c r="Z74" i="1"/>
  <c r="Z73" i="1"/>
  <c r="Z72" i="1"/>
  <c r="Z71" i="1"/>
  <c r="Z70" i="1"/>
  <c r="Z69" i="1"/>
  <c r="Z68" i="1"/>
  <c r="Z67" i="1"/>
  <c r="Z66" i="1"/>
  <c r="Z65" i="1"/>
  <c r="Z5" i="1"/>
  <c r="Z4" i="1"/>
  <c r="P13" i="17" l="1"/>
  <c r="O13" i="17"/>
  <c r="P990" i="17"/>
  <c r="O113" i="17"/>
  <c r="P573" i="17"/>
  <c r="P615" i="17"/>
  <c r="P674" i="17"/>
  <c r="P843" i="17"/>
  <c r="P276" i="17"/>
  <c r="P120" i="17"/>
  <c r="P319" i="17"/>
  <c r="P18" i="17"/>
  <c r="P53" i="17"/>
  <c r="P64" i="17"/>
  <c r="P77" i="17"/>
  <c r="P136" i="17"/>
  <c r="P168" i="17"/>
  <c r="P176" i="17"/>
  <c r="P292" i="17"/>
  <c r="P336" i="17"/>
  <c r="O673" i="17"/>
  <c r="P56" i="17"/>
  <c r="P112" i="17"/>
  <c r="P258" i="17"/>
  <c r="P40" i="17"/>
  <c r="P184" i="17"/>
  <c r="P220" i="17"/>
  <c r="P261" i="17"/>
  <c r="P264" i="17"/>
  <c r="P575" i="17"/>
  <c r="P662" i="17"/>
  <c r="O967" i="17"/>
  <c r="O981" i="17"/>
  <c r="P275" i="17"/>
  <c r="P529" i="17"/>
  <c r="P851" i="17"/>
  <c r="P947" i="17"/>
  <c r="P953" i="17"/>
  <c r="P36" i="17"/>
  <c r="P81" i="17"/>
  <c r="P89" i="17"/>
  <c r="P92" i="17"/>
  <c r="P154" i="17"/>
  <c r="O631" i="17"/>
  <c r="P666" i="17"/>
  <c r="P680" i="17"/>
  <c r="P711" i="17"/>
  <c r="P714" i="17"/>
  <c r="P736" i="17"/>
  <c r="P849" i="17"/>
  <c r="P863" i="17"/>
  <c r="O925" i="17"/>
  <c r="O575" i="17"/>
  <c r="P28" i="17"/>
  <c r="P47" i="17"/>
  <c r="P52" i="17"/>
  <c r="P175" i="17"/>
  <c r="P235" i="17"/>
  <c r="P254" i="17"/>
  <c r="P282" i="17"/>
  <c r="P318" i="17"/>
  <c r="P321" i="17"/>
  <c r="P332" i="17"/>
  <c r="P365" i="17"/>
  <c r="P371" i="17"/>
  <c r="P395" i="17"/>
  <c r="P426" i="17"/>
  <c r="P479" i="17"/>
  <c r="P513" i="17"/>
  <c r="P519" i="17"/>
  <c r="P525" i="17"/>
  <c r="P582" i="17"/>
  <c r="O771" i="17"/>
  <c r="P855" i="17"/>
  <c r="P883" i="17"/>
  <c r="P335" i="17"/>
  <c r="P349" i="17"/>
  <c r="P379" i="17"/>
  <c r="P387" i="17"/>
  <c r="P415" i="17"/>
  <c r="P423" i="17"/>
  <c r="P457" i="17"/>
  <c r="P465" i="17"/>
  <c r="P499" i="17"/>
  <c r="P934" i="17"/>
  <c r="P766" i="17"/>
  <c r="P786" i="17"/>
  <c r="P808" i="17"/>
  <c r="P892" i="17"/>
  <c r="P906" i="17"/>
  <c r="P911" i="17"/>
  <c r="P939" i="17"/>
  <c r="P98" i="17"/>
  <c r="P106" i="17"/>
  <c r="P133" i="17"/>
  <c r="P141" i="17"/>
  <c r="P183" i="17"/>
  <c r="P213" i="17"/>
  <c r="P21" i="17"/>
  <c r="O37" i="17"/>
  <c r="P37" i="17"/>
  <c r="O93" i="17"/>
  <c r="P93" i="17"/>
  <c r="O109" i="17"/>
  <c r="P109" i="17"/>
  <c r="O147" i="17"/>
  <c r="P147" i="17"/>
  <c r="O155" i="17"/>
  <c r="P155" i="17"/>
  <c r="O255" i="17"/>
  <c r="P255" i="17"/>
  <c r="P107" i="17"/>
  <c r="P101" i="17"/>
  <c r="O101" i="17"/>
  <c r="O225" i="17"/>
  <c r="P225" i="17"/>
  <c r="P72" i="17"/>
  <c r="O99" i="17"/>
  <c r="P99" i="17"/>
  <c r="P142" i="17"/>
  <c r="O295" i="17"/>
  <c r="P295" i="17"/>
  <c r="O311" i="17"/>
  <c r="P311" i="17"/>
  <c r="O380" i="17"/>
  <c r="P380" i="17"/>
  <c r="O402" i="17"/>
  <c r="P402" i="17"/>
  <c r="O433" i="17"/>
  <c r="P433" i="17"/>
  <c r="O461" i="17"/>
  <c r="P461" i="17"/>
  <c r="P134" i="17"/>
  <c r="P162" i="17"/>
  <c r="P191" i="17"/>
  <c r="P238" i="17"/>
  <c r="P246" i="17"/>
  <c r="P302" i="17"/>
  <c r="O85" i="17"/>
  <c r="P85" i="17"/>
  <c r="P194" i="17"/>
  <c r="P268" i="17"/>
  <c r="P294" i="17"/>
  <c r="P23" i="17"/>
  <c r="P71" i="17"/>
  <c r="P260" i="17"/>
  <c r="P324" i="17"/>
  <c r="P50" i="17"/>
  <c r="P149" i="17"/>
  <c r="P180" i="17"/>
  <c r="P207" i="17"/>
  <c r="P221" i="17"/>
  <c r="P229" i="17"/>
  <c r="P240" i="17"/>
  <c r="P243" i="17"/>
  <c r="P251" i="17"/>
  <c r="P265" i="17"/>
  <c r="P279" i="17"/>
  <c r="P343" i="17"/>
  <c r="P357" i="17"/>
  <c r="P373" i="17"/>
  <c r="O381" i="17"/>
  <c r="P381" i="17"/>
  <c r="P406" i="17"/>
  <c r="P420" i="17"/>
  <c r="P462" i="17"/>
  <c r="P510" i="17"/>
  <c r="P527" i="17"/>
  <c r="O60" i="17"/>
  <c r="P60" i="17"/>
  <c r="P63" i="17"/>
  <c r="O73" i="17"/>
  <c r="P73" i="17"/>
  <c r="P84" i="17"/>
  <c r="P100" i="17"/>
  <c r="O108" i="17"/>
  <c r="P108" i="17"/>
  <c r="P119" i="17"/>
  <c r="P135" i="17"/>
  <c r="O143" i="17"/>
  <c r="P143" i="17"/>
  <c r="O151" i="17"/>
  <c r="P151" i="17"/>
  <c r="O185" i="17"/>
  <c r="P185" i="17"/>
  <c r="P224" i="17"/>
  <c r="P232" i="17"/>
  <c r="P288" i="17"/>
  <c r="O296" i="17"/>
  <c r="P296" i="17"/>
  <c r="O354" i="17"/>
  <c r="P354" i="17"/>
  <c r="P493" i="17"/>
  <c r="O493" i="17"/>
  <c r="I493" i="17" s="1"/>
  <c r="P507" i="17"/>
  <c r="O556" i="17"/>
  <c r="P556" i="17"/>
  <c r="O576" i="17"/>
  <c r="P576" i="17"/>
  <c r="O590" i="17"/>
  <c r="P590" i="17"/>
  <c r="O618" i="17"/>
  <c r="P618" i="17"/>
  <c r="O646" i="17"/>
  <c r="P646" i="17"/>
  <c r="P652" i="17"/>
  <c r="P745" i="17"/>
  <c r="P835" i="17"/>
  <c r="P974" i="17"/>
  <c r="O507" i="17"/>
  <c r="O521" i="17"/>
  <c r="P15" i="17"/>
  <c r="P79" i="17"/>
  <c r="P189" i="17"/>
  <c r="P280" i="17"/>
  <c r="P310" i="17"/>
  <c r="P429" i="17"/>
  <c r="P443" i="17"/>
  <c r="P491" i="17"/>
  <c r="P505" i="17"/>
  <c r="P630" i="17"/>
  <c r="P661" i="17"/>
  <c r="P723" i="17"/>
  <c r="P743" i="17"/>
  <c r="P749" i="17"/>
  <c r="P1003" i="17"/>
  <c r="O662" i="17"/>
  <c r="I662" i="17" s="1"/>
  <c r="P58" i="17"/>
  <c r="P178" i="17"/>
  <c r="P205" i="17"/>
  <c r="P219" i="17"/>
  <c r="P227" i="17"/>
  <c r="P249" i="17"/>
  <c r="P274" i="17"/>
  <c r="P305" i="17"/>
  <c r="P401" i="17"/>
  <c r="P471" i="17"/>
  <c r="P485" i="17"/>
  <c r="P488" i="17"/>
  <c r="P511" i="17"/>
  <c r="P548" i="17"/>
  <c r="P554" i="17"/>
  <c r="P599" i="17"/>
  <c r="P616" i="17"/>
  <c r="P695" i="17"/>
  <c r="P26" i="17"/>
  <c r="P42" i="17"/>
  <c r="P82" i="17"/>
  <c r="P117" i="17"/>
  <c r="P165" i="17"/>
  <c r="P170" i="17"/>
  <c r="P230" i="17"/>
  <c r="P244" i="17"/>
  <c r="P252" i="17"/>
  <c r="P263" i="17"/>
  <c r="P266" i="17"/>
  <c r="P316" i="17"/>
  <c r="P330" i="17"/>
  <c r="P338" i="17"/>
  <c r="P341" i="17"/>
  <c r="P352" i="17"/>
  <c r="P374" i="17"/>
  <c r="P382" i="17"/>
  <c r="P385" i="17"/>
  <c r="P393" i="17"/>
  <c r="P413" i="17"/>
  <c r="P432" i="17"/>
  <c r="P435" i="17"/>
  <c r="P449" i="17"/>
  <c r="P455" i="17"/>
  <c r="P477" i="17"/>
  <c r="P967" i="17"/>
  <c r="P350" i="17"/>
  <c r="P366" i="17"/>
  <c r="P480" i="17"/>
  <c r="O517" i="17"/>
  <c r="P517" i="17"/>
  <c r="O566" i="17"/>
  <c r="P566" i="17"/>
  <c r="P633" i="17"/>
  <c r="O633" i="17"/>
  <c r="O639" i="17"/>
  <c r="P639" i="17"/>
  <c r="O653" i="17"/>
  <c r="P653" i="17"/>
  <c r="P659" i="17"/>
  <c r="O659" i="17"/>
  <c r="P681" i="17"/>
  <c r="P884" i="17"/>
  <c r="O29" i="17"/>
  <c r="P29" i="17"/>
  <c r="O35" i="17"/>
  <c r="P35" i="17"/>
  <c r="O128" i="17"/>
  <c r="P128" i="17"/>
  <c r="O163" i="17"/>
  <c r="P163" i="17"/>
  <c r="O192" i="17"/>
  <c r="P192" i="17"/>
  <c r="O239" i="17"/>
  <c r="P239" i="17"/>
  <c r="O247" i="17"/>
  <c r="P247" i="17"/>
  <c r="O269" i="17"/>
  <c r="P269" i="17"/>
  <c r="O272" i="17"/>
  <c r="P272" i="17"/>
  <c r="O303" i="17"/>
  <c r="P303" i="17"/>
  <c r="O328" i="17"/>
  <c r="P328" i="17"/>
  <c r="O361" i="17"/>
  <c r="P361" i="17"/>
  <c r="O372" i="17"/>
  <c r="P372" i="17"/>
  <c r="O391" i="17"/>
  <c r="P391" i="17"/>
  <c r="O416" i="17"/>
  <c r="P416" i="17"/>
  <c r="O458" i="17"/>
  <c r="P458" i="17"/>
  <c r="O500" i="17"/>
  <c r="P500" i="17"/>
  <c r="O520" i="17"/>
  <c r="P520" i="17"/>
  <c r="O526" i="17"/>
  <c r="P526" i="17"/>
  <c r="O534" i="17"/>
  <c r="P534" i="17"/>
  <c r="O540" i="17"/>
  <c r="P540" i="17"/>
  <c r="O583" i="17"/>
  <c r="P583" i="17"/>
  <c r="O586" i="17"/>
  <c r="P586" i="17"/>
  <c r="O625" i="17"/>
  <c r="P625" i="17"/>
  <c r="O665" i="17"/>
  <c r="P665" i="17"/>
  <c r="P673" i="17"/>
  <c r="O679" i="17"/>
  <c r="P679" i="17"/>
  <c r="O710" i="17"/>
  <c r="P710" i="17"/>
  <c r="O758" i="17"/>
  <c r="P758" i="17"/>
  <c r="O770" i="17"/>
  <c r="P770" i="17"/>
  <c r="O781" i="17"/>
  <c r="P781" i="17"/>
  <c r="O795" i="17"/>
  <c r="P795" i="17"/>
  <c r="O798" i="17"/>
  <c r="P798" i="17"/>
  <c r="P820" i="17"/>
  <c r="O842" i="17"/>
  <c r="P842" i="17"/>
  <c r="O856" i="17"/>
  <c r="P856" i="17"/>
  <c r="O862" i="17"/>
  <c r="P862" i="17"/>
  <c r="O870" i="17"/>
  <c r="P870" i="17"/>
  <c r="P975" i="17"/>
  <c r="P981" i="17"/>
  <c r="O597" i="17"/>
  <c r="P597" i="17"/>
  <c r="O876" i="17"/>
  <c r="P876" i="17"/>
  <c r="O115" i="17"/>
  <c r="P115" i="17"/>
  <c r="O353" i="17"/>
  <c r="P353" i="17"/>
  <c r="P364" i="17"/>
  <c r="P419" i="17"/>
  <c r="O480" i="17"/>
  <c r="P492" i="17"/>
  <c r="P506" i="17"/>
  <c r="P549" i="17"/>
  <c r="O549" i="17"/>
  <c r="O569" i="17"/>
  <c r="P569" i="17"/>
  <c r="P589" i="17"/>
  <c r="O589" i="17"/>
  <c r="O651" i="17"/>
  <c r="P651" i="17"/>
  <c r="O973" i="17"/>
  <c r="P973" i="17"/>
  <c r="P16" i="17"/>
  <c r="O43" i="17"/>
  <c r="P43" i="17"/>
  <c r="P51" i="17"/>
  <c r="P80" i="17"/>
  <c r="O88" i="17"/>
  <c r="P88" i="17"/>
  <c r="P150" i="17"/>
  <c r="P161" i="17"/>
  <c r="P190" i="17"/>
  <c r="P198" i="17"/>
  <c r="P231" i="17"/>
  <c r="O242" i="17"/>
  <c r="P242" i="17"/>
  <c r="P245" i="17"/>
  <c r="O281" i="17"/>
  <c r="P281" i="17"/>
  <c r="P301" i="17"/>
  <c r="P342" i="17"/>
  <c r="P22" i="17"/>
  <c r="P70" i="17"/>
  <c r="P105" i="17"/>
  <c r="P126" i="17"/>
  <c r="P182" i="17"/>
  <c r="P223" i="17"/>
  <c r="P234" i="17"/>
  <c r="P259" i="17"/>
  <c r="O267" i="17"/>
  <c r="P267" i="17"/>
  <c r="P290" i="17"/>
  <c r="O298" i="17"/>
  <c r="P298" i="17"/>
  <c r="P317" i="17"/>
  <c r="O323" i="17"/>
  <c r="P323" i="17"/>
  <c r="P386" i="17"/>
  <c r="O603" i="17"/>
  <c r="P645" i="17"/>
  <c r="O645" i="17"/>
  <c r="O834" i="17"/>
  <c r="P834" i="17"/>
  <c r="O882" i="17"/>
  <c r="P882" i="17"/>
  <c r="O910" i="17"/>
  <c r="P910" i="17"/>
  <c r="O961" i="17"/>
  <c r="P961" i="17"/>
  <c r="P19" i="17"/>
  <c r="P38" i="17"/>
  <c r="O49" i="17"/>
  <c r="P49" i="17"/>
  <c r="O54" i="17"/>
  <c r="P54" i="17"/>
  <c r="O102" i="17"/>
  <c r="P102" i="17"/>
  <c r="O137" i="17"/>
  <c r="O148" i="17"/>
  <c r="P148" i="17"/>
  <c r="O156" i="17"/>
  <c r="P156" i="17"/>
  <c r="O204" i="17"/>
  <c r="P204" i="17"/>
  <c r="O212" i="17"/>
  <c r="P212" i="17"/>
  <c r="O215" i="17"/>
  <c r="P215" i="17"/>
  <c r="P218" i="17"/>
  <c r="O237" i="17"/>
  <c r="P237" i="17"/>
  <c r="O273" i="17"/>
  <c r="P273" i="17"/>
  <c r="P309" i="17"/>
  <c r="O309" i="17"/>
  <c r="O334" i="17"/>
  <c r="P334" i="17"/>
  <c r="O359" i="17"/>
  <c r="P359" i="17"/>
  <c r="O367" i="17"/>
  <c r="P367" i="17"/>
  <c r="O389" i="17"/>
  <c r="P389" i="17"/>
  <c r="O400" i="17"/>
  <c r="P400" i="17"/>
  <c r="O422" i="17"/>
  <c r="P422" i="17"/>
  <c r="O428" i="17"/>
  <c r="P428" i="17"/>
  <c r="O442" i="17"/>
  <c r="P442" i="17"/>
  <c r="O464" i="17"/>
  <c r="P464" i="17"/>
  <c r="O470" i="17"/>
  <c r="P470" i="17"/>
  <c r="O484" i="17"/>
  <c r="P484" i="17"/>
  <c r="O490" i="17"/>
  <c r="P490" i="17"/>
  <c r="O504" i="17"/>
  <c r="P504" i="17"/>
  <c r="P547" i="17"/>
  <c r="O640" i="17"/>
  <c r="P640" i="17"/>
  <c r="P671" i="17"/>
  <c r="O688" i="17"/>
  <c r="P688" i="17"/>
  <c r="O694" i="17"/>
  <c r="P694" i="17"/>
  <c r="O716" i="17"/>
  <c r="P716" i="17"/>
  <c r="O722" i="17"/>
  <c r="P722" i="17"/>
  <c r="O742" i="17"/>
  <c r="P742" i="17"/>
  <c r="O779" i="17"/>
  <c r="P779" i="17"/>
  <c r="O807" i="17"/>
  <c r="P807" i="17"/>
  <c r="O905" i="17"/>
  <c r="P905" i="17"/>
  <c r="O1002" i="17"/>
  <c r="P1002" i="17"/>
  <c r="O1010" i="17"/>
  <c r="P1010" i="17"/>
  <c r="O611" i="17"/>
  <c r="P611" i="17"/>
  <c r="P30" i="17"/>
  <c r="P65" i="17"/>
  <c r="P86" i="17"/>
  <c r="P113" i="17"/>
  <c r="P121" i="17"/>
  <c r="P169" i="17"/>
  <c r="O169" i="17"/>
  <c r="P177" i="17"/>
  <c r="P196" i="17"/>
  <c r="P226" i="17"/>
  <c r="P248" i="17"/>
  <c r="P315" i="17"/>
  <c r="P329" i="17"/>
  <c r="P337" i="17"/>
  <c r="P351" i="17"/>
  <c r="P392" i="17"/>
  <c r="P417" i="17"/>
  <c r="P431" i="17"/>
  <c r="P434" i="17"/>
  <c r="P448" i="17"/>
  <c r="P459" i="17"/>
  <c r="P521" i="17"/>
  <c r="P584" i="17"/>
  <c r="P626" i="17"/>
  <c r="P137" i="17"/>
  <c r="P560" i="17"/>
  <c r="P602" i="17"/>
  <c r="P675" i="17"/>
  <c r="P701" i="17"/>
  <c r="P707" i="17"/>
  <c r="P729" i="17"/>
  <c r="P735" i="17"/>
  <c r="P792" i="17"/>
  <c r="P822" i="17"/>
  <c r="P940" i="17"/>
  <c r="P989" i="17"/>
  <c r="O203" i="17"/>
  <c r="P203" i="17"/>
  <c r="O211" i="17"/>
  <c r="P211" i="17"/>
  <c r="O217" i="17"/>
  <c r="P217" i="17"/>
  <c r="O308" i="17"/>
  <c r="P308" i="17"/>
  <c r="O358" i="17"/>
  <c r="P358" i="17"/>
  <c r="O365" i="17"/>
  <c r="I365" i="17" s="1"/>
  <c r="O393" i="17"/>
  <c r="O399" i="17"/>
  <c r="P399" i="17"/>
  <c r="O410" i="17"/>
  <c r="P410" i="17"/>
  <c r="O421" i="17"/>
  <c r="P421" i="17"/>
  <c r="O427" i="17"/>
  <c r="P427" i="17"/>
  <c r="O463" i="17"/>
  <c r="P463" i="17"/>
  <c r="O469" i="17"/>
  <c r="P469" i="17"/>
  <c r="O483" i="17"/>
  <c r="P483" i="17"/>
  <c r="O497" i="17"/>
  <c r="P497" i="17"/>
  <c r="O505" i="17"/>
  <c r="O546" i="17"/>
  <c r="P546" i="17"/>
  <c r="O636" i="17"/>
  <c r="P636" i="17"/>
  <c r="O667" i="17"/>
  <c r="P667" i="17"/>
  <c r="O681" i="17"/>
  <c r="O687" i="17"/>
  <c r="P687" i="17"/>
  <c r="O693" i="17"/>
  <c r="P693" i="17"/>
  <c r="O715" i="17"/>
  <c r="P715" i="17"/>
  <c r="O729" i="17"/>
  <c r="O743" i="17"/>
  <c r="P772" i="17"/>
  <c r="O778" i="17"/>
  <c r="O800" i="17"/>
  <c r="P800" i="17"/>
  <c r="O806" i="17"/>
  <c r="P806" i="17"/>
  <c r="O827" i="17"/>
  <c r="O841" i="17"/>
  <c r="O864" i="17"/>
  <c r="P864" i="17"/>
  <c r="O869" i="17"/>
  <c r="O904" i="17"/>
  <c r="P904" i="17"/>
  <c r="O911" i="17"/>
  <c r="I911" i="17" s="1"/>
  <c r="O932" i="17"/>
  <c r="P932" i="17"/>
  <c r="O946" i="17"/>
  <c r="P946" i="17"/>
  <c r="O952" i="17"/>
  <c r="P952" i="17"/>
  <c r="P969" i="17"/>
  <c r="P778" i="17"/>
  <c r="P512" i="17"/>
  <c r="O529" i="17"/>
  <c r="I529" i="17" s="1"/>
  <c r="O532" i="17"/>
  <c r="P532" i="17"/>
  <c r="O555" i="17"/>
  <c r="P555" i="17"/>
  <c r="O581" i="17"/>
  <c r="P581" i="17"/>
  <c r="O623" i="17"/>
  <c r="P623" i="17"/>
  <c r="P631" i="17"/>
  <c r="O637" i="17"/>
  <c r="P637" i="17"/>
  <c r="O744" i="17"/>
  <c r="P744" i="17"/>
  <c r="O750" i="17"/>
  <c r="P750" i="17"/>
  <c r="O756" i="17"/>
  <c r="P756" i="17"/>
  <c r="O812" i="17"/>
  <c r="P812" i="17"/>
  <c r="O840" i="17"/>
  <c r="P840" i="17"/>
  <c r="O851" i="17"/>
  <c r="O854" i="17"/>
  <c r="P854" i="17"/>
  <c r="O990" i="17"/>
  <c r="I990" i="17" s="1"/>
  <c r="P331" i="17"/>
  <c r="P345" i="17"/>
  <c r="P378" i="17"/>
  <c r="P394" i="17"/>
  <c r="P408" i="17"/>
  <c r="P414" i="17"/>
  <c r="P436" i="17"/>
  <c r="P450" i="17"/>
  <c r="P456" i="17"/>
  <c r="P478" i="17"/>
  <c r="P498" i="17"/>
  <c r="P518" i="17"/>
  <c r="P561" i="17"/>
  <c r="O561" i="17"/>
  <c r="I561" i="17" s="1"/>
  <c r="O567" i="17"/>
  <c r="P567" i="17"/>
  <c r="O595" i="17"/>
  <c r="P595" i="17"/>
  <c r="P603" i="17"/>
  <c r="O609" i="17"/>
  <c r="P609" i="17"/>
  <c r="P620" i="17"/>
  <c r="O620" i="17"/>
  <c r="O668" i="17"/>
  <c r="P668" i="17"/>
  <c r="O682" i="17"/>
  <c r="O702" i="17"/>
  <c r="P702" i="17"/>
  <c r="O708" i="17"/>
  <c r="P708" i="17"/>
  <c r="O730" i="17"/>
  <c r="P730" i="17"/>
  <c r="O736" i="17"/>
  <c r="I736" i="17" s="1"/>
  <c r="P996" i="17"/>
  <c r="P1016" i="17"/>
  <c r="P682" i="17"/>
  <c r="P535" i="17"/>
  <c r="P541" i="17"/>
  <c r="P553" i="17"/>
  <c r="P660" i="17"/>
  <c r="P700" i="17"/>
  <c r="P728" i="17"/>
  <c r="P765" i="17"/>
  <c r="P785" i="17"/>
  <c r="P791" i="17"/>
  <c r="P821" i="17"/>
  <c r="O885" i="17"/>
  <c r="P885" i="17"/>
  <c r="P919" i="17"/>
  <c r="O939" i="17"/>
  <c r="P988" i="17"/>
  <c r="P25" i="17"/>
  <c r="P533" i="17"/>
  <c r="P539" i="17"/>
  <c r="P545" i="17"/>
  <c r="P624" i="17"/>
  <c r="P632" i="17"/>
  <c r="P669" i="17"/>
  <c r="P672" i="17"/>
  <c r="P731" i="17"/>
  <c r="P751" i="17"/>
  <c r="P757" i="17"/>
  <c r="P763" i="17"/>
  <c r="P813" i="17"/>
  <c r="P841" i="17"/>
  <c r="P861" i="17"/>
  <c r="P869" i="17"/>
  <c r="P897" i="17"/>
  <c r="P925" i="17"/>
  <c r="O535" i="17"/>
  <c r="O547" i="17"/>
  <c r="P562" i="17"/>
  <c r="P568" i="17"/>
  <c r="P588" i="17"/>
  <c r="P596" i="17"/>
  <c r="P604" i="17"/>
  <c r="P610" i="17"/>
  <c r="P641" i="17"/>
  <c r="P644" i="17"/>
  <c r="P709" i="17"/>
  <c r="P737" i="17"/>
  <c r="O799" i="17"/>
  <c r="P833" i="17"/>
  <c r="O843" i="17"/>
  <c r="I843" i="17" s="1"/>
  <c r="P847" i="17"/>
  <c r="P875" i="17"/>
  <c r="O897" i="17"/>
  <c r="O953" i="17"/>
  <c r="P960" i="17"/>
  <c r="O997" i="17"/>
  <c r="P997" i="17"/>
  <c r="P1017" i="17"/>
  <c r="O785" i="17"/>
  <c r="P771" i="17"/>
  <c r="P777" i="17"/>
  <c r="P799" i="17"/>
  <c r="P810" i="17"/>
  <c r="P903" i="17"/>
  <c r="P931" i="17"/>
  <c r="P945" i="17"/>
  <c r="P994" i="17"/>
  <c r="P1008" i="17"/>
  <c r="P819" i="17"/>
  <c r="P827" i="17"/>
  <c r="O877" i="17"/>
  <c r="P980" i="17"/>
  <c r="P877" i="17"/>
  <c r="O969" i="17"/>
  <c r="O1001" i="17"/>
  <c r="P1001" i="17"/>
  <c r="O1009" i="17"/>
  <c r="O745" i="17"/>
  <c r="I745" i="17" s="1"/>
  <c r="O784" i="17"/>
  <c r="P784" i="17"/>
  <c r="O814" i="17"/>
  <c r="P814" i="17"/>
  <c r="O820" i="17"/>
  <c r="O828" i="17"/>
  <c r="P828" i="17"/>
  <c r="O884" i="17"/>
  <c r="O890" i="17"/>
  <c r="O918" i="17"/>
  <c r="O938" i="17"/>
  <c r="P938" i="17"/>
  <c r="O975" i="17"/>
  <c r="O987" i="17"/>
  <c r="P987" i="17"/>
  <c r="P1009" i="17"/>
  <c r="O793" i="17"/>
  <c r="O959" i="17"/>
  <c r="P959" i="17"/>
  <c r="O996" i="17"/>
  <c r="I996" i="17" s="1"/>
  <c r="O1016" i="17"/>
  <c r="I1016" i="17" s="1"/>
  <c r="P793" i="17"/>
  <c r="P918" i="17"/>
  <c r="P890" i="17"/>
  <c r="O21" i="17"/>
  <c r="O519" i="17"/>
  <c r="O731" i="17"/>
  <c r="O757" i="17"/>
  <c r="I757" i="17" s="1"/>
  <c r="O813" i="17"/>
  <c r="O855" i="17"/>
  <c r="I855" i="17" s="1"/>
  <c r="O883" i="17"/>
  <c r="O71" i="17"/>
  <c r="I71" i="17" s="1"/>
  <c r="O141" i="17"/>
  <c r="O183" i="17"/>
  <c r="O213" i="17"/>
  <c r="O379" i="17"/>
  <c r="O395" i="17"/>
  <c r="O423" i="17"/>
  <c r="O465" i="17"/>
  <c r="O479" i="17"/>
  <c r="O533" i="17"/>
  <c r="O15" i="17"/>
  <c r="O382" i="17"/>
  <c r="O435" i="17"/>
  <c r="O449" i="17"/>
  <c r="O477" i="17"/>
  <c r="I477" i="17" s="1"/>
  <c r="O491" i="17"/>
  <c r="O661" i="17"/>
  <c r="O675" i="17"/>
  <c r="O701" i="17"/>
  <c r="O772" i="17"/>
  <c r="O53" i="17"/>
  <c r="O56" i="17"/>
  <c r="I56" i="17" s="1"/>
  <c r="O64" i="17"/>
  <c r="O77" i="17"/>
  <c r="I77" i="17" s="1"/>
  <c r="O112" i="17"/>
  <c r="I112" i="17" s="1"/>
  <c r="O120" i="17"/>
  <c r="O136" i="17"/>
  <c r="O168" i="17"/>
  <c r="O176" i="17"/>
  <c r="I176" i="17" s="1"/>
  <c r="O258" i="17"/>
  <c r="O292" i="17"/>
  <c r="I292" i="17" s="1"/>
  <c r="O319" i="17"/>
  <c r="O336" i="17"/>
  <c r="I336" i="17" s="1"/>
  <c r="O350" i="17"/>
  <c r="I350" i="17" s="1"/>
  <c r="O366" i="17"/>
  <c r="I366" i="17" s="1"/>
  <c r="O107" i="17"/>
  <c r="O142" i="17"/>
  <c r="O184" i="17"/>
  <c r="O220" i="17"/>
  <c r="O261" i="17"/>
  <c r="O264" i="17"/>
  <c r="O40" i="17"/>
  <c r="O72" i="17"/>
  <c r="I72" i="17" s="1"/>
  <c r="O134" i="17"/>
  <c r="I134" i="17" s="1"/>
  <c r="O16" i="17"/>
  <c r="O51" i="17"/>
  <c r="O80" i="17"/>
  <c r="O150" i="17"/>
  <c r="O161" i="17"/>
  <c r="O190" i="17"/>
  <c r="O198" i="17"/>
  <c r="O231" i="17"/>
  <c r="O245" i="17"/>
  <c r="I245" i="17" s="1"/>
  <c r="O275" i="17"/>
  <c r="O301" i="17"/>
  <c r="I301" i="17" s="1"/>
  <c r="O342" i="17"/>
  <c r="I342" i="17" s="1"/>
  <c r="O364" i="17"/>
  <c r="O419" i="17"/>
  <c r="O492" i="17"/>
  <c r="O506" i="17"/>
  <c r="O512" i="17"/>
  <c r="O22" i="17"/>
  <c r="O70" i="17"/>
  <c r="O105" i="17"/>
  <c r="O126" i="17"/>
  <c r="O182" i="17"/>
  <c r="O223" i="17"/>
  <c r="I223" i="17" s="1"/>
  <c r="O234" i="17"/>
  <c r="O259" i="17"/>
  <c r="O290" i="17"/>
  <c r="O317" i="17"/>
  <c r="O331" i="17"/>
  <c r="O345" i="17"/>
  <c r="O378" i="17"/>
  <c r="O386" i="17"/>
  <c r="O394" i="17"/>
  <c r="O408" i="17"/>
  <c r="O414" i="17"/>
  <c r="O436" i="17"/>
  <c r="O450" i="17"/>
  <c r="O456" i="17"/>
  <c r="I456" i="17" s="1"/>
  <c r="O478" i="17"/>
  <c r="O498" i="17"/>
  <c r="O518" i="17"/>
  <c r="O38" i="17"/>
  <c r="O218" i="17"/>
  <c r="O671" i="17"/>
  <c r="O947" i="17"/>
  <c r="I947" i="17" s="1"/>
  <c r="O19" i="17"/>
  <c r="O30" i="17"/>
  <c r="O65" i="17"/>
  <c r="O86" i="17"/>
  <c r="O121" i="17"/>
  <c r="O177" i="17"/>
  <c r="O196" i="17"/>
  <c r="I196" i="17" s="1"/>
  <c r="O226" i="17"/>
  <c r="I226" i="17" s="1"/>
  <c r="O248" i="17"/>
  <c r="I248" i="17" s="1"/>
  <c r="O315" i="17"/>
  <c r="O329" i="17"/>
  <c r="O392" i="17"/>
  <c r="O417" i="17"/>
  <c r="O431" i="17"/>
  <c r="O434" i="17"/>
  <c r="O448" i="17"/>
  <c r="O459" i="17"/>
  <c r="O541" i="17"/>
  <c r="O553" i="17"/>
  <c r="O584" i="17"/>
  <c r="I584" i="17" s="1"/>
  <c r="O626" i="17"/>
  <c r="I626" i="17" s="1"/>
  <c r="O660" i="17"/>
  <c r="O700" i="17"/>
  <c r="O728" i="17"/>
  <c r="O765" i="17"/>
  <c r="O791" i="17"/>
  <c r="O821" i="17"/>
  <c r="O919" i="17"/>
  <c r="I919" i="17" s="1"/>
  <c r="O988" i="17"/>
  <c r="O25" i="17"/>
  <c r="O36" i="17"/>
  <c r="O81" i="17"/>
  <c r="O89" i="17"/>
  <c r="O92" i="17"/>
  <c r="O154" i="17"/>
  <c r="I154" i="17" s="1"/>
  <c r="O180" i="17"/>
  <c r="O207" i="17"/>
  <c r="O221" i="17"/>
  <c r="O229" i="17"/>
  <c r="O240" i="17"/>
  <c r="O243" i="17"/>
  <c r="O251" i="17"/>
  <c r="O265" i="17"/>
  <c r="O279" i="17"/>
  <c r="I279" i="17" s="1"/>
  <c r="O343" i="17"/>
  <c r="O357" i="17"/>
  <c r="O373" i="17"/>
  <c r="I373" i="17" s="1"/>
  <c r="O406" i="17"/>
  <c r="O420" i="17"/>
  <c r="I420" i="17" s="1"/>
  <c r="O462" i="17"/>
  <c r="O510" i="17"/>
  <c r="O527" i="17"/>
  <c r="O573" i="17"/>
  <c r="I573" i="17" s="1"/>
  <c r="O615" i="17"/>
  <c r="O666" i="17"/>
  <c r="I666" i="17" s="1"/>
  <c r="O674" i="17"/>
  <c r="I674" i="17" s="1"/>
  <c r="O680" i="17"/>
  <c r="O711" i="17"/>
  <c r="O714" i="17"/>
  <c r="O777" i="17"/>
  <c r="I777" i="17" s="1"/>
  <c r="O810" i="17"/>
  <c r="O849" i="17"/>
  <c r="I849" i="17" s="1"/>
  <c r="O863" i="17"/>
  <c r="I863" i="17" s="1"/>
  <c r="O903" i="17"/>
  <c r="O931" i="17"/>
  <c r="O945" i="17"/>
  <c r="O994" i="17"/>
  <c r="O1008" i="17"/>
  <c r="O337" i="17"/>
  <c r="O84" i="17"/>
  <c r="O135" i="17"/>
  <c r="O224" i="17"/>
  <c r="I224" i="17" s="1"/>
  <c r="O232" i="17"/>
  <c r="O276" i="17"/>
  <c r="I276" i="17" s="1"/>
  <c r="O288" i="17"/>
  <c r="O652" i="17"/>
  <c r="O819" i="17"/>
  <c r="O835" i="17"/>
  <c r="O974" i="17"/>
  <c r="O980" i="17"/>
  <c r="O28" i="17"/>
  <c r="O47" i="17"/>
  <c r="O52" i="17"/>
  <c r="O162" i="17"/>
  <c r="I162" i="17" s="1"/>
  <c r="O175" i="17"/>
  <c r="O191" i="17"/>
  <c r="I191" i="17" s="1"/>
  <c r="O235" i="17"/>
  <c r="O238" i="17"/>
  <c r="O246" i="17"/>
  <c r="O254" i="17"/>
  <c r="O282" i="17"/>
  <c r="I282" i="17" s="1"/>
  <c r="O302" i="17"/>
  <c r="O318" i="17"/>
  <c r="O321" i="17"/>
  <c r="O332" i="17"/>
  <c r="I332" i="17" s="1"/>
  <c r="O371" i="17"/>
  <c r="I371" i="17" s="1"/>
  <c r="O426" i="17"/>
  <c r="O513" i="17"/>
  <c r="O525" i="17"/>
  <c r="O539" i="17"/>
  <c r="O545" i="17"/>
  <c r="O582" i="17"/>
  <c r="I582" i="17" s="1"/>
  <c r="O624" i="17"/>
  <c r="O632" i="17"/>
  <c r="O669" i="17"/>
  <c r="O672" i="17"/>
  <c r="I672" i="17" s="1"/>
  <c r="O751" i="17"/>
  <c r="O763" i="17"/>
  <c r="O861" i="17"/>
  <c r="O23" i="17"/>
  <c r="O98" i="17"/>
  <c r="I98" i="17" s="1"/>
  <c r="O106" i="17"/>
  <c r="O133" i="17"/>
  <c r="O194" i="17"/>
  <c r="O260" i="17"/>
  <c r="O268" i="17"/>
  <c r="I268" i="17" s="1"/>
  <c r="O294" i="17"/>
  <c r="O324" i="17"/>
  <c r="I324" i="17" s="1"/>
  <c r="O335" i="17"/>
  <c r="I335" i="17" s="1"/>
  <c r="O349" i="17"/>
  <c r="I349" i="17" s="1"/>
  <c r="O387" i="17"/>
  <c r="I387" i="17" s="1"/>
  <c r="O415" i="17"/>
  <c r="O457" i="17"/>
  <c r="O499" i="17"/>
  <c r="O562" i="17"/>
  <c r="O568" i="17"/>
  <c r="O588" i="17"/>
  <c r="O596" i="17"/>
  <c r="O604" i="17"/>
  <c r="O610" i="17"/>
  <c r="O641" i="17"/>
  <c r="O644" i="17"/>
  <c r="O709" i="17"/>
  <c r="I709" i="17" s="1"/>
  <c r="O737" i="17"/>
  <c r="O833" i="17"/>
  <c r="O847" i="17"/>
  <c r="O875" i="17"/>
  <c r="O934" i="17"/>
  <c r="I934" i="17" s="1"/>
  <c r="O960" i="17"/>
  <c r="O1017" i="17"/>
  <c r="O18" i="17"/>
  <c r="O351" i="17"/>
  <c r="O100" i="17"/>
  <c r="I100" i="17" s="1"/>
  <c r="O50" i="17"/>
  <c r="O58" i="17"/>
  <c r="O79" i="17"/>
  <c r="O149" i="17"/>
  <c r="I149" i="17" s="1"/>
  <c r="O178" i="17"/>
  <c r="I178" i="17" s="1"/>
  <c r="O189" i="17"/>
  <c r="I189" i="17" s="1"/>
  <c r="O205" i="17"/>
  <c r="O219" i="17"/>
  <c r="I219" i="17" s="1"/>
  <c r="O249" i="17"/>
  <c r="I249" i="17" s="1"/>
  <c r="O274" i="17"/>
  <c r="O280" i="17"/>
  <c r="I280" i="17" s="1"/>
  <c r="O305" i="17"/>
  <c r="O310" i="17"/>
  <c r="O401" i="17"/>
  <c r="O429" i="17"/>
  <c r="I429" i="17" s="1"/>
  <c r="O443" i="17"/>
  <c r="O471" i="17"/>
  <c r="O485" i="17"/>
  <c r="O488" i="17"/>
  <c r="I488" i="17" s="1"/>
  <c r="O511" i="17"/>
  <c r="O548" i="17"/>
  <c r="O554" i="17"/>
  <c r="I554" i="17" s="1"/>
  <c r="O599" i="17"/>
  <c r="O616" i="17"/>
  <c r="O630" i="17"/>
  <c r="O695" i="17"/>
  <c r="I695" i="17" s="1"/>
  <c r="O723" i="17"/>
  <c r="O749" i="17"/>
  <c r="O766" i="17"/>
  <c r="I766" i="17" s="1"/>
  <c r="O786" i="17"/>
  <c r="O808" i="17"/>
  <c r="I808" i="17" s="1"/>
  <c r="O892" i="17"/>
  <c r="I892" i="17" s="1"/>
  <c r="O906" i="17"/>
  <c r="O1003" i="17"/>
  <c r="O63" i="17"/>
  <c r="O119" i="17"/>
  <c r="O26" i="17"/>
  <c r="O42" i="17"/>
  <c r="I42" i="17" s="1"/>
  <c r="O82" i="17"/>
  <c r="O117" i="17"/>
  <c r="O165" i="17"/>
  <c r="O170" i="17"/>
  <c r="O230" i="17"/>
  <c r="O244" i="17"/>
  <c r="O252" i="17"/>
  <c r="O263" i="17"/>
  <c r="I263" i="17" s="1"/>
  <c r="O266" i="17"/>
  <c r="I266" i="17" s="1"/>
  <c r="O316" i="17"/>
  <c r="O330" i="17"/>
  <c r="O338" i="17"/>
  <c r="I338" i="17" s="1"/>
  <c r="O341" i="17"/>
  <c r="O352" i="17"/>
  <c r="I352" i="17" s="1"/>
  <c r="O374" i="17"/>
  <c r="O385" i="17"/>
  <c r="O413" i="17"/>
  <c r="O432" i="17"/>
  <c r="O455" i="17"/>
  <c r="I455" i="17" s="1"/>
  <c r="O560" i="17"/>
  <c r="I560" i="17" s="1"/>
  <c r="O602" i="17"/>
  <c r="O707" i="17"/>
  <c r="I707" i="17" s="1"/>
  <c r="O735" i="17"/>
  <c r="I735" i="17" s="1"/>
  <c r="O792" i="17"/>
  <c r="I792" i="17" s="1"/>
  <c r="O822" i="17"/>
  <c r="I822" i="17" s="1"/>
  <c r="O940" i="17"/>
  <c r="I940" i="17" s="1"/>
  <c r="O989" i="17"/>
  <c r="I989" i="17" s="1"/>
  <c r="O227" i="17"/>
  <c r="V90" i="17"/>
  <c r="V116" i="17"/>
  <c r="P116" i="17" s="1"/>
  <c r="V210" i="17"/>
  <c r="P210" i="17" s="1"/>
  <c r="V253" i="17"/>
  <c r="O253" i="17" s="1"/>
  <c r="V289" i="17"/>
  <c r="O289" i="17" s="1"/>
  <c r="V300" i="17"/>
  <c r="V430" i="17"/>
  <c r="P430" i="17" s="1"/>
  <c r="W438" i="17"/>
  <c r="P438" i="17" s="1"/>
  <c r="V441" i="17"/>
  <c r="P441" i="17" s="1"/>
  <c r="V658" i="17"/>
  <c r="P658" i="17" s="1"/>
  <c r="V686" i="17"/>
  <c r="P686" i="17" s="1"/>
  <c r="V764" i="17"/>
  <c r="O764" i="17" s="1"/>
  <c r="V753" i="17"/>
  <c r="P753" i="17" s="1"/>
  <c r="V857" i="17"/>
  <c r="V879" i="17"/>
  <c r="P879" i="17" s="1"/>
  <c r="V976" i="17"/>
  <c r="P976" i="17" s="1"/>
  <c r="V114" i="17"/>
  <c r="P114" i="17" s="1"/>
  <c r="V127" i="17"/>
  <c r="P127" i="17" s="1"/>
  <c r="V896" i="17"/>
  <c r="O896" i="17" s="1"/>
  <c r="V67" i="17"/>
  <c r="P67" i="17" s="1"/>
  <c r="V140" i="17"/>
  <c r="O140" i="17" s="1"/>
  <c r="V287" i="17"/>
  <c r="O287" i="17" s="1"/>
  <c r="V322" i="17"/>
  <c r="O322" i="17" s="1"/>
  <c r="V57" i="17"/>
  <c r="P57" i="17" s="1"/>
  <c r="V104" i="17"/>
  <c r="V333" i="17"/>
  <c r="P333" i="17" s="1"/>
  <c r="V344" i="17"/>
  <c r="P344" i="17" s="1"/>
  <c r="V587" i="17"/>
  <c r="V617" i="17"/>
  <c r="P617" i="17" s="1"/>
  <c r="V773" i="17"/>
  <c r="W830" i="17"/>
  <c r="O830" i="17" s="1"/>
  <c r="V926" i="17"/>
  <c r="P926" i="17" s="1"/>
  <c r="V1022" i="17"/>
  <c r="O1022" i="17" s="1"/>
  <c r="V44" i="17"/>
  <c r="O44" i="17" s="1"/>
  <c r="V91" i="17"/>
  <c r="P91" i="17" s="1"/>
  <c r="V187" i="17"/>
  <c r="P187" i="17" s="1"/>
  <c r="V355" i="17"/>
  <c r="V508" i="17"/>
  <c r="P508" i="17" s="1"/>
  <c r="W74" i="17"/>
  <c r="P74" i="17" s="1"/>
  <c r="V197" i="17"/>
  <c r="P197" i="17" s="1"/>
  <c r="V31" i="17"/>
  <c r="V78" i="17"/>
  <c r="P78" i="17" s="1"/>
  <c r="W130" i="17"/>
  <c r="O130" i="17" s="1"/>
  <c r="V409" i="17"/>
  <c r="V598" i="17"/>
  <c r="P598" i="17" s="1"/>
  <c r="V924" i="17"/>
  <c r="O924" i="17" s="1"/>
  <c r="V966" i="17"/>
  <c r="O966" i="17" s="1"/>
  <c r="V898" i="17"/>
  <c r="P898" i="17" s="1"/>
  <c r="V55" i="17"/>
  <c r="V850" i="17"/>
  <c r="V209" i="17"/>
  <c r="O209" i="17" s="1"/>
  <c r="V233" i="17"/>
  <c r="O233" i="17" s="1"/>
  <c r="V574" i="17"/>
  <c r="O574" i="17" s="1"/>
  <c r="V721" i="17"/>
  <c r="O721" i="17" s="1"/>
  <c r="V826" i="17"/>
  <c r="P826" i="17" s="1"/>
  <c r="V868" i="17"/>
  <c r="P868" i="17" s="1"/>
  <c r="V153" i="17"/>
  <c r="V312" i="17"/>
  <c r="V407" i="17"/>
  <c r="P407" i="17" s="1"/>
  <c r="V657" i="17"/>
  <c r="P657" i="17" s="1"/>
  <c r="W732" i="17"/>
  <c r="V848" i="17"/>
  <c r="P848" i="17" s="1"/>
  <c r="V889" i="17"/>
  <c r="O889" i="17" s="1"/>
  <c r="V476" i="17"/>
  <c r="O476" i="17" s="1"/>
  <c r="V607" i="17"/>
  <c r="V805" i="17"/>
  <c r="O805" i="17" s="1"/>
  <c r="V815" i="17"/>
  <c r="V955" i="17"/>
  <c r="V995" i="17"/>
  <c r="P995" i="17" s="1"/>
  <c r="V139" i="17"/>
  <c r="V638" i="17"/>
  <c r="P638" i="17" s="1"/>
  <c r="V741" i="17"/>
  <c r="V859" i="17"/>
  <c r="V878" i="17"/>
  <c r="P878" i="17" s="1"/>
  <c r="V1015" i="17"/>
  <c r="P1015" i="17" s="1"/>
  <c r="V917" i="17"/>
  <c r="O917" i="17" s="1"/>
  <c r="W171" i="17"/>
  <c r="O171" i="17" s="1"/>
  <c r="W312" i="17"/>
  <c r="W844" i="17"/>
  <c r="W284" i="17"/>
  <c r="P284" i="17" s="1"/>
  <c r="W494" i="17"/>
  <c r="P494" i="17" s="1"/>
  <c r="W872" i="17"/>
  <c r="W690" i="17"/>
  <c r="P690" i="17" s="1"/>
  <c r="W704" i="17"/>
  <c r="W32" i="17"/>
  <c r="P32" i="17" s="1"/>
  <c r="W158" i="17"/>
  <c r="P158" i="17" s="1"/>
  <c r="W186" i="17"/>
  <c r="W199" i="17"/>
  <c r="P199" i="17" s="1"/>
  <c r="W368" i="17"/>
  <c r="P368" i="17" s="1"/>
  <c r="W592" i="17"/>
  <c r="P592" i="17" s="1"/>
  <c r="W619" i="17"/>
  <c r="O619" i="17" s="1"/>
  <c r="W326" i="17"/>
  <c r="O326" i="17" s="1"/>
  <c r="W286" i="17"/>
  <c r="W746" i="17"/>
  <c r="W760" i="17"/>
  <c r="W788" i="17"/>
  <c r="W928" i="17"/>
  <c r="W200" i="17"/>
  <c r="O200" i="17" s="1"/>
  <c r="W256" i="17"/>
  <c r="O256" i="17" s="1"/>
  <c r="W466" i="17"/>
  <c r="W956" i="17"/>
  <c r="P956" i="17" s="1"/>
  <c r="W970" i="17"/>
  <c r="W144" i="17"/>
  <c r="O144" i="17" s="1"/>
  <c r="W563" i="17"/>
  <c r="P563" i="17" s="1"/>
  <c r="W634" i="17"/>
  <c r="W214" i="17"/>
  <c r="P214" i="17" s="1"/>
  <c r="W437" i="17"/>
  <c r="P437" i="17" s="1"/>
  <c r="W676" i="17"/>
  <c r="W886" i="17"/>
  <c r="W66" i="17"/>
  <c r="O66" i="17" s="1"/>
  <c r="W514" i="17"/>
  <c r="P514" i="17" s="1"/>
  <c r="W927" i="17"/>
  <c r="P927" i="17" s="1"/>
  <c r="W241" i="17"/>
  <c r="P241" i="17" s="1"/>
  <c r="W283" i="17"/>
  <c r="P283" i="17" s="1"/>
  <c r="W304" i="17"/>
  <c r="P304" i="17" s="1"/>
  <c r="W983" i="17"/>
  <c r="P983" i="17" s="1"/>
  <c r="W31" i="17"/>
  <c r="W129" i="17"/>
  <c r="P129" i="17" s="1"/>
  <c r="W325" i="17"/>
  <c r="O325" i="17" s="1"/>
  <c r="W346" i="17"/>
  <c r="O346" i="17" s="1"/>
  <c r="W689" i="17"/>
  <c r="P689" i="17" s="1"/>
  <c r="W724" i="17"/>
  <c r="O724" i="17" s="1"/>
  <c r="W759" i="17"/>
  <c r="O759" i="17" s="1"/>
  <c r="W794" i="17"/>
  <c r="P794" i="17" s="1"/>
  <c r="W891" i="17"/>
  <c r="O891" i="17" s="1"/>
  <c r="W948" i="17"/>
  <c r="P948" i="17" s="1"/>
  <c r="W59" i="17"/>
  <c r="P59" i="17" s="1"/>
  <c r="W94" i="17"/>
  <c r="O94" i="17" s="1"/>
  <c r="W157" i="17"/>
  <c r="P157" i="17" s="1"/>
  <c r="W262" i="17"/>
  <c r="O262" i="17" s="1"/>
  <c r="W472" i="17"/>
  <c r="O472" i="17" s="1"/>
  <c r="V844" i="17"/>
  <c r="W912" i="17"/>
  <c r="P912" i="17" s="1"/>
  <c r="W954" i="17"/>
  <c r="O954" i="17" s="1"/>
  <c r="W24" i="17"/>
  <c r="P24" i="17" s="1"/>
  <c r="W388" i="17"/>
  <c r="O388" i="17" s="1"/>
  <c r="W451" i="17"/>
  <c r="P451" i="17" s="1"/>
  <c r="W542" i="17"/>
  <c r="O542" i="17" s="1"/>
  <c r="W591" i="17"/>
  <c r="P591" i="17" s="1"/>
  <c r="W738" i="17"/>
  <c r="P738" i="17" s="1"/>
  <c r="W815" i="17"/>
  <c r="W836" i="17"/>
  <c r="O836" i="17" s="1"/>
  <c r="W857" i="17"/>
  <c r="W899" i="17"/>
  <c r="O899" i="17" s="1"/>
  <c r="V907" i="17"/>
  <c r="W933" i="17"/>
  <c r="P933" i="17" s="1"/>
  <c r="W962" i="17"/>
  <c r="P962" i="17" s="1"/>
  <c r="V1013" i="17"/>
  <c r="O1013" i="17" s="1"/>
  <c r="W164" i="17"/>
  <c r="P164" i="17" s="1"/>
  <c r="W528" i="17"/>
  <c r="P528" i="17" s="1"/>
  <c r="W577" i="17"/>
  <c r="O577" i="17" s="1"/>
  <c r="W654" i="17"/>
  <c r="O654" i="17" s="1"/>
  <c r="W122" i="17"/>
  <c r="P122" i="17" s="1"/>
  <c r="W297" i="17"/>
  <c r="P297" i="17" s="1"/>
  <c r="W409" i="17"/>
  <c r="W612" i="17"/>
  <c r="P612" i="17" s="1"/>
  <c r="W703" i="17"/>
  <c r="P703" i="17" s="1"/>
  <c r="V915" i="17"/>
  <c r="W920" i="17"/>
  <c r="P920" i="17" s="1"/>
  <c r="V928" i="17"/>
  <c r="W941" i="17"/>
  <c r="O941" i="17" s="1"/>
  <c r="W1018" i="17"/>
  <c r="O1018" i="17" s="1"/>
  <c r="W1004" i="17"/>
  <c r="O1004" i="17" s="1"/>
  <c r="W87" i="17"/>
  <c r="P87" i="17" s="1"/>
  <c r="W647" i="17"/>
  <c r="O647" i="17" s="1"/>
  <c r="W787" i="17"/>
  <c r="P787" i="17" s="1"/>
  <c r="W968" i="17"/>
  <c r="P968" i="17" s="1"/>
  <c r="W360" i="17"/>
  <c r="P360" i="17" s="1"/>
  <c r="W486" i="17"/>
  <c r="P486" i="17" s="1"/>
  <c r="W570" i="17"/>
  <c r="P570" i="17" s="1"/>
  <c r="W752" i="17"/>
  <c r="O752" i="17" s="1"/>
  <c r="W339" i="17"/>
  <c r="O339" i="17" s="1"/>
  <c r="W717" i="17"/>
  <c r="O717" i="17" s="1"/>
  <c r="W871" i="17"/>
  <c r="P871" i="17" s="1"/>
  <c r="W17" i="17"/>
  <c r="O17" i="17" s="1"/>
  <c r="W829" i="17"/>
  <c r="P829" i="17" s="1"/>
  <c r="W850" i="17"/>
  <c r="W45" i="17"/>
  <c r="P45" i="17" s="1"/>
  <c r="W206" i="17"/>
  <c r="P206" i="17" s="1"/>
  <c r="W444" i="17"/>
  <c r="O444" i="17" s="1"/>
  <c r="W913" i="17"/>
  <c r="P913" i="17" s="1"/>
  <c r="W955" i="17"/>
  <c r="W982" i="17"/>
  <c r="P982" i="17" s="1"/>
  <c r="W1011" i="17"/>
  <c r="O1011" i="17" s="1"/>
  <c r="W605" i="17"/>
  <c r="P605" i="17" s="1"/>
  <c r="W696" i="17"/>
  <c r="O696" i="17" s="1"/>
  <c r="W780" i="17"/>
  <c r="P780" i="17" s="1"/>
  <c r="W801" i="17"/>
  <c r="P801" i="17" s="1"/>
  <c r="V788" i="17"/>
  <c r="V921" i="17"/>
  <c r="P921" i="17" s="1"/>
  <c r="V46" i="17"/>
  <c r="P46" i="17" s="1"/>
  <c r="V186" i="17"/>
  <c r="W257" i="17"/>
  <c r="P257" i="17" s="1"/>
  <c r="V270" i="17"/>
  <c r="P270" i="17" s="1"/>
  <c r="V403" i="17"/>
  <c r="P403" i="17" s="1"/>
  <c r="V530" i="17"/>
  <c r="V543" i="17"/>
  <c r="P543" i="17" s="1"/>
  <c r="V551" i="17"/>
  <c r="V754" i="17"/>
  <c r="W775" i="17"/>
  <c r="W957" i="17"/>
  <c r="V970" i="17"/>
  <c r="W285" i="17"/>
  <c r="V193" i="17"/>
  <c r="O193" i="17" s="1"/>
  <c r="V501" i="17"/>
  <c r="P501" i="17" s="1"/>
  <c r="V704" i="17"/>
  <c r="V746" i="17"/>
  <c r="V347" i="17"/>
  <c r="P347" i="17" s="1"/>
  <c r="V473" i="17"/>
  <c r="P473" i="17" s="1"/>
  <c r="V655" i="17"/>
  <c r="P655" i="17" s="1"/>
  <c r="V712" i="17"/>
  <c r="V767" i="17"/>
  <c r="O767" i="17" s="1"/>
  <c r="V775" i="17"/>
  <c r="V816" i="17"/>
  <c r="P816" i="17" s="1"/>
  <c r="W110" i="17"/>
  <c r="O110" i="17" s="1"/>
  <c r="V179" i="17"/>
  <c r="P179" i="17" s="1"/>
  <c r="V291" i="17"/>
  <c r="O291" i="17" s="1"/>
  <c r="V481" i="17"/>
  <c r="V489" i="17"/>
  <c r="V559" i="17"/>
  <c r="V564" i="17"/>
  <c r="P564" i="17" s="1"/>
  <c r="V585" i="17"/>
  <c r="V684" i="17"/>
  <c r="V809" i="17"/>
  <c r="P809" i="17" s="1"/>
  <c r="V452" i="17"/>
  <c r="P452" i="17" s="1"/>
  <c r="V14" i="17"/>
  <c r="P14" i="17" s="1"/>
  <c r="V375" i="17"/>
  <c r="O375" i="17" s="1"/>
  <c r="V522" i="17"/>
  <c r="V613" i="17"/>
  <c r="O613" i="17" s="1"/>
  <c r="V634" i="17"/>
  <c r="V725" i="17"/>
  <c r="O725" i="17" s="1"/>
  <c r="V865" i="17"/>
  <c r="P865" i="17" s="1"/>
  <c r="V893" i="17"/>
  <c r="P893" i="17" s="1"/>
  <c r="V949" i="17"/>
  <c r="V39" i="17"/>
  <c r="P39" i="17" s="1"/>
  <c r="W355" i="17"/>
  <c r="V424" i="17"/>
  <c r="P424" i="17" s="1"/>
  <c r="V445" i="17"/>
  <c r="P445" i="17" s="1"/>
  <c r="V572" i="17"/>
  <c r="W684" i="17"/>
  <c r="V739" i="17"/>
  <c r="P739" i="17" s="1"/>
  <c r="V837" i="17"/>
  <c r="W873" i="17"/>
  <c r="V914" i="17"/>
  <c r="P914" i="17" s="1"/>
  <c r="W390" i="17"/>
  <c r="O390" i="17" s="1"/>
  <c r="W103" i="17"/>
  <c r="O103" i="17" s="1"/>
  <c r="W327" i="17"/>
  <c r="P327" i="17" s="1"/>
  <c r="V396" i="17"/>
  <c r="P396" i="17" s="1"/>
  <c r="V466" i="17"/>
  <c r="W572" i="17"/>
  <c r="V606" i="17"/>
  <c r="P606" i="17" s="1"/>
  <c r="V627" i="17"/>
  <c r="P627" i="17" s="1"/>
  <c r="V648" i="17"/>
  <c r="P648" i="17" s="1"/>
  <c r="V663" i="17"/>
  <c r="V692" i="17"/>
  <c r="V697" i="17"/>
  <c r="O697" i="17" s="1"/>
  <c r="V718" i="17"/>
  <c r="V858" i="17"/>
  <c r="V886" i="17"/>
  <c r="W929" i="17"/>
  <c r="V942" i="17"/>
  <c r="O942" i="17" s="1"/>
  <c r="V502" i="17"/>
  <c r="V515" i="17"/>
  <c r="V523" i="17"/>
  <c r="V536" i="17"/>
  <c r="P536" i="17" s="1"/>
  <c r="V557" i="17"/>
  <c r="O557" i="17" s="1"/>
  <c r="W663" i="17"/>
  <c r="V747" i="17"/>
  <c r="V760" i="17"/>
  <c r="V123" i="17"/>
  <c r="P123" i="17" s="1"/>
  <c r="V487" i="17"/>
  <c r="O487" i="17" s="1"/>
  <c r="V544" i="17"/>
  <c r="V656" i="17"/>
  <c r="V802" i="17"/>
  <c r="P802" i="17" s="1"/>
  <c r="W817" i="17"/>
  <c r="W866" i="17"/>
  <c r="V922" i="17"/>
  <c r="V963" i="17"/>
  <c r="V984" i="17"/>
  <c r="P984" i="17" s="1"/>
  <c r="V1000" i="17"/>
  <c r="P1000" i="17" s="1"/>
  <c r="W656" i="17"/>
  <c r="W922" i="17"/>
  <c r="V1005" i="17"/>
  <c r="W719" i="17"/>
  <c r="P719" i="17" s="1"/>
  <c r="W33" i="17"/>
  <c r="O33" i="17" s="1"/>
  <c r="V277" i="17"/>
  <c r="P277" i="17" s="1"/>
  <c r="V537" i="17"/>
  <c r="V571" i="17"/>
  <c r="O571" i="17" s="1"/>
  <c r="V823" i="17"/>
  <c r="P823" i="17" s="1"/>
  <c r="V872" i="17"/>
  <c r="V900" i="17"/>
  <c r="O900" i="17" s="1"/>
  <c r="V972" i="17"/>
  <c r="P972" i="17" s="1"/>
  <c r="W307" i="17"/>
  <c r="P307" i="17" s="1"/>
  <c r="W405" i="17"/>
  <c r="W425" i="17"/>
  <c r="W481" i="17"/>
  <c r="W516" i="17"/>
  <c r="O516" i="17" s="1"/>
  <c r="W600" i="17"/>
  <c r="P600" i="17" s="1"/>
  <c r="W747" i="17"/>
  <c r="W832" i="17"/>
  <c r="P832" i="17" s="1"/>
  <c r="W446" i="17"/>
  <c r="O446" i="17" s="1"/>
  <c r="W565" i="17"/>
  <c r="W593" i="17"/>
  <c r="P593" i="17" s="1"/>
  <c r="W803" i="17"/>
  <c r="W881" i="17"/>
  <c r="W96" i="17"/>
  <c r="P96" i="17" s="1"/>
  <c r="W173" i="17"/>
  <c r="P173" i="17" s="1"/>
  <c r="W222" i="17"/>
  <c r="P222" i="17" s="1"/>
  <c r="W348" i="17"/>
  <c r="O348" i="17" s="1"/>
  <c r="W740" i="17"/>
  <c r="W250" i="17"/>
  <c r="P250" i="17" s="1"/>
  <c r="W320" i="17"/>
  <c r="W474" i="17"/>
  <c r="P474" i="17" s="1"/>
  <c r="W768" i="17"/>
  <c r="W859" i="17"/>
  <c r="V908" i="17"/>
  <c r="W915" i="17"/>
  <c r="V978" i="17"/>
  <c r="W1006" i="17"/>
  <c r="W509" i="17"/>
  <c r="P509" i="17" s="1"/>
  <c r="V852" i="17"/>
  <c r="W418" i="17"/>
  <c r="P418" i="17" s="1"/>
  <c r="W649" i="17"/>
  <c r="P649" i="17" s="1"/>
  <c r="W818" i="17"/>
  <c r="P818" i="17" s="1"/>
  <c r="W874" i="17"/>
  <c r="P874" i="17" s="1"/>
  <c r="W159" i="17"/>
  <c r="P159" i="17" s="1"/>
  <c r="W278" i="17"/>
  <c r="O278" i="17" s="1"/>
  <c r="W376" i="17"/>
  <c r="P376" i="17" s="1"/>
  <c r="W558" i="17"/>
  <c r="O558" i="17" s="1"/>
  <c r="W601" i="17"/>
  <c r="O601" i="17" s="1"/>
  <c r="W621" i="17"/>
  <c r="V677" i="17"/>
  <c r="V733" i="17"/>
  <c r="V789" i="17"/>
  <c r="V845" i="17"/>
  <c r="W852" i="17"/>
  <c r="W999" i="17"/>
  <c r="W166" i="17"/>
  <c r="P166" i="17" s="1"/>
  <c r="W796" i="17"/>
  <c r="W908" i="17"/>
  <c r="W978" i="17"/>
  <c r="W75" i="17"/>
  <c r="P75" i="17" s="1"/>
  <c r="W152" i="17"/>
  <c r="O152" i="17" s="1"/>
  <c r="W467" i="17"/>
  <c r="O467" i="17" s="1"/>
  <c r="W502" i="17"/>
  <c r="V642" i="17"/>
  <c r="W677" i="17"/>
  <c r="V705" i="17"/>
  <c r="O705" i="17" s="1"/>
  <c r="W733" i="17"/>
  <c r="W789" i="17"/>
  <c r="W811" i="17"/>
  <c r="P811" i="17" s="1"/>
  <c r="V838" i="17"/>
  <c r="W845" i="17"/>
  <c r="W867" i="17"/>
  <c r="P867" i="17" s="1"/>
  <c r="W888" i="17"/>
  <c r="P888" i="17" s="1"/>
  <c r="W383" i="17"/>
  <c r="P383" i="17" s="1"/>
  <c r="W145" i="17"/>
  <c r="O145" i="17" s="1"/>
  <c r="W208" i="17"/>
  <c r="O208" i="17" s="1"/>
  <c r="V761" i="17"/>
  <c r="P761" i="17" s="1"/>
  <c r="W804" i="17"/>
  <c r="P804" i="17" s="1"/>
  <c r="W838" i="17"/>
  <c r="W971" i="17"/>
  <c r="W68" i="17"/>
  <c r="P68" i="17" s="1"/>
  <c r="W138" i="17"/>
  <c r="P138" i="17" s="1"/>
  <c r="W306" i="17"/>
  <c r="P306" i="17" s="1"/>
  <c r="W369" i="17"/>
  <c r="P369" i="17" s="1"/>
  <c r="W495" i="17"/>
  <c r="O495" i="17" s="1"/>
  <c r="W551" i="17"/>
  <c r="V579" i="17"/>
  <c r="V614" i="17"/>
  <c r="V782" i="17"/>
  <c r="W860" i="17"/>
  <c r="P860" i="17" s="1"/>
  <c r="W894" i="17"/>
  <c r="V1007" i="17"/>
  <c r="P1007" i="17" s="1"/>
  <c r="W825" i="17"/>
  <c r="P825" i="17" s="1"/>
  <c r="W313" i="17"/>
  <c r="P313" i="17" s="1"/>
  <c r="W411" i="17"/>
  <c r="P411" i="17" s="1"/>
  <c r="W642" i="17"/>
  <c r="W61" i="17"/>
  <c r="O61" i="17" s="1"/>
  <c r="W131" i="17"/>
  <c r="O131" i="17" s="1"/>
  <c r="W201" i="17"/>
  <c r="W271" i="17"/>
  <c r="P271" i="17" s="1"/>
  <c r="W404" i="17"/>
  <c r="O404" i="17" s="1"/>
  <c r="W579" i="17"/>
  <c r="W614" i="17"/>
  <c r="V670" i="17"/>
  <c r="V698" i="17"/>
  <c r="V726" i="17"/>
  <c r="W782" i="17"/>
  <c r="W797" i="17"/>
  <c r="P797" i="17" s="1"/>
  <c r="W831" i="17"/>
  <c r="V887" i="17"/>
  <c r="W909" i="17"/>
  <c r="V936" i="17"/>
  <c r="V964" i="17"/>
  <c r="V1012" i="17"/>
  <c r="W299" i="17"/>
  <c r="P299" i="17" s="1"/>
  <c r="W362" i="17"/>
  <c r="P362" i="17" s="1"/>
  <c r="W523" i="17"/>
  <c r="W670" i="17"/>
  <c r="W698" i="17"/>
  <c r="W726" i="17"/>
  <c r="W853" i="17"/>
  <c r="P853" i="17" s="1"/>
  <c r="W887" i="17"/>
  <c r="W902" i="17"/>
  <c r="W936" i="17"/>
  <c r="W964" i="17"/>
  <c r="V1020" i="17"/>
  <c r="W124" i="17"/>
  <c r="P124" i="17" s="1"/>
  <c r="W397" i="17"/>
  <c r="O397" i="17" s="1"/>
  <c r="W503" i="17"/>
  <c r="O503" i="17" s="1"/>
  <c r="W754" i="17"/>
  <c r="W824" i="17"/>
  <c r="O824" i="17" s="1"/>
  <c r="W846" i="17"/>
  <c r="O846" i="17" s="1"/>
  <c r="W880" i="17"/>
  <c r="P880" i="17" s="1"/>
  <c r="W1020" i="17"/>
  <c r="W544" i="17"/>
  <c r="W607" i="17"/>
  <c r="W691" i="17"/>
  <c r="W839" i="17"/>
  <c r="P839" i="17" s="1"/>
  <c r="V929" i="17"/>
  <c r="V957" i="17"/>
  <c r="V621" i="17"/>
  <c r="V768" i="17"/>
  <c r="V803" i="17"/>
  <c r="W1019" i="17"/>
  <c r="P1019" i="17" s="1"/>
  <c r="V992" i="17"/>
  <c r="V950" i="17"/>
  <c r="V943" i="17"/>
  <c r="V901" i="17"/>
  <c r="V894" i="17"/>
  <c r="V873" i="17"/>
  <c r="V796" i="17"/>
  <c r="V691" i="17"/>
  <c r="V635" i="17"/>
  <c r="V565" i="17"/>
  <c r="V460" i="17"/>
  <c r="O460" i="17" s="1"/>
  <c r="V453" i="17"/>
  <c r="O453" i="17" s="1"/>
  <c r="V425" i="17"/>
  <c r="V320" i="17"/>
  <c r="V285" i="17"/>
  <c r="V201" i="17"/>
  <c r="V866" i="17"/>
  <c r="W1012" i="17"/>
  <c r="W963" i="17"/>
  <c r="W935" i="17"/>
  <c r="P935" i="17" s="1"/>
  <c r="W858" i="17"/>
  <c r="W837" i="17"/>
  <c r="W774" i="17"/>
  <c r="P774" i="17" s="1"/>
  <c r="W718" i="17"/>
  <c r="W585" i="17"/>
  <c r="W578" i="17"/>
  <c r="P578" i="17" s="1"/>
  <c r="W550" i="17"/>
  <c r="P550" i="17" s="1"/>
  <c r="W522" i="17"/>
  <c r="W515" i="17"/>
  <c r="W340" i="17"/>
  <c r="O340" i="17" s="1"/>
  <c r="W228" i="17"/>
  <c r="P228" i="17" s="1"/>
  <c r="W172" i="17"/>
  <c r="P172" i="17" s="1"/>
  <c r="W95" i="17"/>
  <c r="O95" i="17" s="1"/>
  <c r="V985" i="17"/>
  <c r="V831" i="17"/>
  <c r="V1006" i="17"/>
  <c r="V971" i="17"/>
  <c r="V999" i="17"/>
  <c r="V740" i="17"/>
  <c r="V817" i="17"/>
  <c r="W901" i="17"/>
  <c r="W992" i="17"/>
  <c r="W985" i="17"/>
  <c r="W202" i="17"/>
  <c r="O202" i="17" s="1"/>
  <c r="W398" i="17"/>
  <c r="P398" i="17" s="1"/>
  <c r="W594" i="17"/>
  <c r="P594" i="17" s="1"/>
  <c r="V20" i="17"/>
  <c r="W48" i="17"/>
  <c r="P48" i="17" s="1"/>
  <c r="W62" i="17"/>
  <c r="P62" i="17" s="1"/>
  <c r="W83" i="17"/>
  <c r="P83" i="17" s="1"/>
  <c r="W97" i="17"/>
  <c r="P97" i="17" s="1"/>
  <c r="W111" i="17"/>
  <c r="P111" i="17" s="1"/>
  <c r="W125" i="17"/>
  <c r="P125" i="17" s="1"/>
  <c r="W139" i="17"/>
  <c r="W153" i="17"/>
  <c r="W167" i="17"/>
  <c r="P167" i="17" s="1"/>
  <c r="W174" i="17"/>
  <c r="O174" i="17" s="1"/>
  <c r="W181" i="17"/>
  <c r="O181" i="17" s="1"/>
  <c r="W489" i="17"/>
  <c r="W20" i="17"/>
  <c r="V377" i="17"/>
  <c r="W384" i="17"/>
  <c r="O384" i="17" s="1"/>
  <c r="W439" i="17"/>
  <c r="P439" i="17" s="1"/>
  <c r="V475" i="17"/>
  <c r="W482" i="17"/>
  <c r="W537" i="17"/>
  <c r="W580" i="17"/>
  <c r="W635" i="17"/>
  <c r="W678" i="17"/>
  <c r="V683" i="17"/>
  <c r="P683" i="17" s="1"/>
  <c r="W712" i="17"/>
  <c r="W950" i="17"/>
  <c r="V986" i="17"/>
  <c r="O986" i="17" s="1"/>
  <c r="V998" i="17"/>
  <c r="P998" i="17" s="1"/>
  <c r="W300" i="17"/>
  <c r="W496" i="17"/>
  <c r="P496" i="17" s="1"/>
  <c r="W27" i="17"/>
  <c r="P27" i="17" s="1"/>
  <c r="W34" i="17"/>
  <c r="P34" i="17" s="1"/>
  <c r="W41" i="17"/>
  <c r="P41" i="17" s="1"/>
  <c r="W55" i="17"/>
  <c r="W69" i="17"/>
  <c r="P69" i="17" s="1"/>
  <c r="W76" i="17"/>
  <c r="P76" i="17" s="1"/>
  <c r="W90" i="17"/>
  <c r="W104" i="17"/>
  <c r="W118" i="17"/>
  <c r="P118" i="17" s="1"/>
  <c r="W132" i="17"/>
  <c r="O132" i="17" s="1"/>
  <c r="W146" i="17"/>
  <c r="P146" i="17" s="1"/>
  <c r="W160" i="17"/>
  <c r="O160" i="17" s="1"/>
  <c r="W188" i="17"/>
  <c r="O188" i="17" s="1"/>
  <c r="W195" i="17"/>
  <c r="P195" i="17" s="1"/>
  <c r="V286" i="17"/>
  <c r="W293" i="17"/>
  <c r="O293" i="17" s="1"/>
  <c r="V482" i="17"/>
  <c r="V580" i="17"/>
  <c r="W587" i="17"/>
  <c r="V678" i="17"/>
  <c r="W685" i="17"/>
  <c r="O685" i="17" s="1"/>
  <c r="V734" i="17"/>
  <c r="V783" i="17"/>
  <c r="V993" i="17"/>
  <c r="O993" i="17" s="1"/>
  <c r="W236" i="17"/>
  <c r="P236" i="17" s="1"/>
  <c r="V370" i="17"/>
  <c r="W377" i="17"/>
  <c r="V468" i="17"/>
  <c r="P468" i="17" s="1"/>
  <c r="W475" i="17"/>
  <c r="W530" i="17"/>
  <c r="P530" i="17" s="1"/>
  <c r="W628" i="17"/>
  <c r="P628" i="17" s="1"/>
  <c r="V664" i="17"/>
  <c r="P664" i="17" s="1"/>
  <c r="V676" i="17"/>
  <c r="V727" i="17"/>
  <c r="V732" i="17"/>
  <c r="V776" i="17"/>
  <c r="W943" i="17"/>
  <c r="V979" i="17"/>
  <c r="P979" i="17" s="1"/>
  <c r="V991" i="17"/>
  <c r="V356" i="17"/>
  <c r="P356" i="17" s="1"/>
  <c r="W363" i="17"/>
  <c r="P363" i="17" s="1"/>
  <c r="V454" i="17"/>
  <c r="W559" i="17"/>
  <c r="V650" i="17"/>
  <c r="P650" i="17" s="1"/>
  <c r="V769" i="17"/>
  <c r="V965" i="17"/>
  <c r="O965" i="17" s="1"/>
  <c r="V977" i="17"/>
  <c r="O977" i="17" s="1"/>
  <c r="V447" i="17"/>
  <c r="W454" i="17"/>
  <c r="W552" i="17"/>
  <c r="P552" i="17" s="1"/>
  <c r="V643" i="17"/>
  <c r="V958" i="17"/>
  <c r="P958" i="17" s="1"/>
  <c r="V440" i="17"/>
  <c r="W447" i="17"/>
  <c r="V538" i="17"/>
  <c r="W643" i="17"/>
  <c r="V713" i="17"/>
  <c r="V951" i="17"/>
  <c r="P951" i="17" s="1"/>
  <c r="W440" i="17"/>
  <c r="V531" i="17"/>
  <c r="W538" i="17"/>
  <c r="V944" i="17"/>
  <c r="P944" i="17" s="1"/>
  <c r="W531" i="17"/>
  <c r="V622" i="17"/>
  <c r="W629" i="17"/>
  <c r="P629" i="17" s="1"/>
  <c r="V937" i="17"/>
  <c r="O937" i="17" s="1"/>
  <c r="W370" i="17"/>
  <c r="W524" i="17"/>
  <c r="O524" i="17" s="1"/>
  <c r="W622" i="17"/>
  <c r="V930" i="17"/>
  <c r="P930" i="17" s="1"/>
  <c r="V608" i="17"/>
  <c r="P608" i="17" s="1"/>
  <c r="V923" i="17"/>
  <c r="O923" i="17" s="1"/>
  <c r="V1021" i="17"/>
  <c r="P1021" i="17" s="1"/>
  <c r="W216" i="17"/>
  <c r="P216" i="17" s="1"/>
  <c r="W314" i="17"/>
  <c r="P314" i="17" s="1"/>
  <c r="V405" i="17"/>
  <c r="W412" i="17"/>
  <c r="P412" i="17" s="1"/>
  <c r="V881" i="17"/>
  <c r="V895" i="17"/>
  <c r="O895" i="17" s="1"/>
  <c r="V902" i="17"/>
  <c r="V909" i="17"/>
  <c r="V916" i="17"/>
  <c r="P916" i="17" s="1"/>
  <c r="V1014" i="17"/>
  <c r="P1014" i="17" s="1"/>
  <c r="W790" i="17"/>
  <c r="P790" i="17" s="1"/>
  <c r="W783" i="17"/>
  <c r="W776" i="17"/>
  <c r="W769" i="17"/>
  <c r="W762" i="17"/>
  <c r="P762" i="17" s="1"/>
  <c r="W755" i="17"/>
  <c r="P755" i="17" s="1"/>
  <c r="W748" i="17"/>
  <c r="O748" i="17" s="1"/>
  <c r="W741" i="17"/>
  <c r="W734" i="17"/>
  <c r="W727" i="17"/>
  <c r="W720" i="17"/>
  <c r="P720" i="17" s="1"/>
  <c r="W713" i="17"/>
  <c r="W706" i="17"/>
  <c r="P706" i="17" s="1"/>
  <c r="W699" i="17"/>
  <c r="P699" i="17" s="1"/>
  <c r="W692" i="17"/>
  <c r="AC919" i="17"/>
  <c r="AC443" i="17"/>
  <c r="AC445" i="17"/>
  <c r="AC505" i="17"/>
  <c r="AC53" i="17"/>
  <c r="AC513" i="17"/>
  <c r="AC113" i="17"/>
  <c r="AC571" i="17"/>
  <c r="AC121" i="17"/>
  <c r="AC575" i="17"/>
  <c r="AC51" i="17"/>
  <c r="AC179" i="17"/>
  <c r="AC639" i="17"/>
  <c r="AC183" i="17"/>
  <c r="AC641" i="17"/>
  <c r="AC247" i="17"/>
  <c r="AC723" i="17"/>
  <c r="AC249" i="17"/>
  <c r="AC729" i="17"/>
  <c r="AC309" i="17"/>
  <c r="AC821" i="17"/>
  <c r="AC317" i="17"/>
  <c r="AC827" i="17"/>
  <c r="AC375" i="17"/>
  <c r="AC939" i="17"/>
  <c r="AC379" i="17"/>
  <c r="AC925" i="17"/>
  <c r="AC57" i="17"/>
  <c r="AC123" i="17"/>
  <c r="AC191" i="17"/>
  <c r="AC253" i="17"/>
  <c r="AC319" i="17"/>
  <c r="AC387" i="17"/>
  <c r="AC449" i="17"/>
  <c r="AC515" i="17"/>
  <c r="AC583" i="17"/>
  <c r="AC645" i="17"/>
  <c r="AC737" i="17"/>
  <c r="AC835" i="17"/>
  <c r="AC933" i="17"/>
  <c r="AC65" i="17"/>
  <c r="AC127" i="17"/>
  <c r="AC193" i="17"/>
  <c r="AC261" i="17"/>
  <c r="AC323" i="17"/>
  <c r="AC389" i="17"/>
  <c r="AC457" i="17"/>
  <c r="AC519" i="17"/>
  <c r="AC585" i="17"/>
  <c r="AC653" i="17"/>
  <c r="AC743" i="17"/>
  <c r="AC841" i="17"/>
  <c r="AC1022" i="17"/>
  <c r="AC1008" i="17"/>
  <c r="AC994" i="17"/>
  <c r="AC980" i="17"/>
  <c r="AC966" i="17"/>
  <c r="AC952" i="17"/>
  <c r="AC938" i="17"/>
  <c r="AC924" i="17"/>
  <c r="AC910" i="17"/>
  <c r="AC896" i="17"/>
  <c r="AC882" i="17"/>
  <c r="AC868" i="17"/>
  <c r="AC854" i="17"/>
  <c r="AC840" i="17"/>
  <c r="AC826" i="17"/>
  <c r="AC812" i="17"/>
  <c r="AC798" i="17"/>
  <c r="AC784" i="17"/>
  <c r="AC770" i="17"/>
  <c r="AC756" i="17"/>
  <c r="AC742" i="17"/>
  <c r="AC728" i="17"/>
  <c r="AC714" i="17"/>
  <c r="AC700" i="17"/>
  <c r="AC686" i="17"/>
  <c r="AC672" i="17"/>
  <c r="AC658" i="17"/>
  <c r="AC644" i="17"/>
  <c r="AC630" i="17"/>
  <c r="AC616" i="17"/>
  <c r="AC602" i="17"/>
  <c r="AC588" i="17"/>
  <c r="AC574" i="17"/>
  <c r="AC560" i="17"/>
  <c r="AC546" i="17"/>
  <c r="AC532" i="17"/>
  <c r="AC518" i="17"/>
  <c r="AC504" i="17"/>
  <c r="AC490" i="17"/>
  <c r="AC476" i="17"/>
  <c r="AC462" i="17"/>
  <c r="AC448" i="17"/>
  <c r="AC434" i="17"/>
  <c r="AC420" i="17"/>
  <c r="AC406" i="17"/>
  <c r="AC392" i="17"/>
  <c r="AC378" i="17"/>
  <c r="AC364" i="17"/>
  <c r="AC350" i="17"/>
  <c r="AC336" i="17"/>
  <c r="AC322" i="17"/>
  <c r="AC308" i="17"/>
  <c r="AC294" i="17"/>
  <c r="AC280" i="17"/>
  <c r="AC266" i="17"/>
  <c r="AC252" i="17"/>
  <c r="AC238" i="17"/>
  <c r="AC224" i="17"/>
  <c r="AC210" i="17"/>
  <c r="AC196" i="17"/>
  <c r="AC182" i="17"/>
  <c r="AC168" i="17"/>
  <c r="AC154" i="17"/>
  <c r="AC140" i="17"/>
  <c r="AC126" i="17"/>
  <c r="AC112" i="17"/>
  <c r="AC98" i="17"/>
  <c r="AC84" i="17"/>
  <c r="AC70" i="17"/>
  <c r="AC56" i="17"/>
  <c r="AC42" i="17"/>
  <c r="AC28" i="17"/>
  <c r="AC14" i="17"/>
  <c r="AC1021" i="17"/>
  <c r="AC1007" i="17"/>
  <c r="AC993" i="17"/>
  <c r="AC979" i="17"/>
  <c r="AC965" i="17"/>
  <c r="AC951" i="17"/>
  <c r="AC937" i="17"/>
  <c r="AC923" i="17"/>
  <c r="AC909" i="17"/>
  <c r="AC895" i="17"/>
  <c r="AC881" i="17"/>
  <c r="AC867" i="17"/>
  <c r="AC853" i="17"/>
  <c r="AC839" i="17"/>
  <c r="AC825" i="17"/>
  <c r="AC811" i="17"/>
  <c r="AC797" i="17"/>
  <c r="AC783" i="17"/>
  <c r="AC769" i="17"/>
  <c r="AC755" i="17"/>
  <c r="AC741" i="17"/>
  <c r="AC727" i="17"/>
  <c r="AC713" i="17"/>
  <c r="AC699" i="17"/>
  <c r="AC685" i="17"/>
  <c r="AC671" i="17"/>
  <c r="AC657" i="17"/>
  <c r="AC643" i="17"/>
  <c r="AC629" i="17"/>
  <c r="AC615" i="17"/>
  <c r="AC601" i="17"/>
  <c r="AC587" i="17"/>
  <c r="AC573" i="17"/>
  <c r="AC559" i="17"/>
  <c r="AC545" i="17"/>
  <c r="AC531" i="17"/>
  <c r="AC517" i="17"/>
  <c r="AC503" i="17"/>
  <c r="AC489" i="17"/>
  <c r="AC475" i="17"/>
  <c r="AC461" i="17"/>
  <c r="AC447" i="17"/>
  <c r="AC433" i="17"/>
  <c r="AC419" i="17"/>
  <c r="AC405" i="17"/>
  <c r="AC391" i="17"/>
  <c r="AC377" i="17"/>
  <c r="AC363" i="17"/>
  <c r="AC349" i="17"/>
  <c r="AC335" i="17"/>
  <c r="AC321" i="17"/>
  <c r="AC307" i="17"/>
  <c r="AC293" i="17"/>
  <c r="AC279" i="17"/>
  <c r="AC265" i="17"/>
  <c r="AC251" i="17"/>
  <c r="AC237" i="17"/>
  <c r="AC223" i="17"/>
  <c r="AC209" i="17"/>
  <c r="AC195" i="17"/>
  <c r="AC181" i="17"/>
  <c r="AC167" i="17"/>
  <c r="AC153" i="17"/>
  <c r="AC139" i="17"/>
  <c r="AC125" i="17"/>
  <c r="AC111" i="17"/>
  <c r="AC97" i="17"/>
  <c r="AC83" i="17"/>
  <c r="AC69" i="17"/>
  <c r="AC55" i="17"/>
  <c r="AC41" i="17"/>
  <c r="AC27" i="17"/>
  <c r="AC13" i="17"/>
  <c r="AC1005" i="17"/>
  <c r="AC977" i="17"/>
  <c r="AC949" i="17"/>
  <c r="AC921" i="17"/>
  <c r="AC893" i="17"/>
  <c r="AC865" i="17"/>
  <c r="AC837" i="17"/>
  <c r="AC809" i="17"/>
  <c r="AC781" i="17"/>
  <c r="AC753" i="17"/>
  <c r="AC725" i="17"/>
  <c r="AC697" i="17"/>
  <c r="AC1020" i="17"/>
  <c r="AC1006" i="17"/>
  <c r="AC992" i="17"/>
  <c r="AC978" i="17"/>
  <c r="AC964" i="17"/>
  <c r="AC950" i="17"/>
  <c r="AC936" i="17"/>
  <c r="AC922" i="17"/>
  <c r="AC908" i="17"/>
  <c r="AC894" i="17"/>
  <c r="AC880" i="17"/>
  <c r="AC866" i="17"/>
  <c r="AC852" i="17"/>
  <c r="AC838" i="17"/>
  <c r="AC824" i="17"/>
  <c r="AC810" i="17"/>
  <c r="AC796" i="17"/>
  <c r="AC782" i="17"/>
  <c r="AC768" i="17"/>
  <c r="AC754" i="17"/>
  <c r="AC740" i="17"/>
  <c r="AC726" i="17"/>
  <c r="AC712" i="17"/>
  <c r="AC698" i="17"/>
  <c r="AC684" i="17"/>
  <c r="AC670" i="17"/>
  <c r="AC656" i="17"/>
  <c r="AC642" i="17"/>
  <c r="AC628" i="17"/>
  <c r="AC614" i="17"/>
  <c r="AC600" i="17"/>
  <c r="AC586" i="17"/>
  <c r="AC572" i="17"/>
  <c r="AC558" i="17"/>
  <c r="AC544" i="17"/>
  <c r="AC530" i="17"/>
  <c r="AC516" i="17"/>
  <c r="AC502" i="17"/>
  <c r="AC488" i="17"/>
  <c r="AC474" i="17"/>
  <c r="AC460" i="17"/>
  <c r="AC446" i="17"/>
  <c r="AC432" i="17"/>
  <c r="AC418" i="17"/>
  <c r="AC404" i="17"/>
  <c r="AC390" i="17"/>
  <c r="AC376" i="17"/>
  <c r="AC362" i="17"/>
  <c r="AC348" i="17"/>
  <c r="AC334" i="17"/>
  <c r="AC320" i="17"/>
  <c r="AC306" i="17"/>
  <c r="AC292" i="17"/>
  <c r="AC278" i="17"/>
  <c r="AC264" i="17"/>
  <c r="AC250" i="17"/>
  <c r="AC236" i="17"/>
  <c r="AC222" i="17"/>
  <c r="AC208" i="17"/>
  <c r="AC194" i="17"/>
  <c r="AC180" i="17"/>
  <c r="AC166" i="17"/>
  <c r="AC152" i="17"/>
  <c r="AC138" i="17"/>
  <c r="AC124" i="17"/>
  <c r="AC110" i="17"/>
  <c r="AC96" i="17"/>
  <c r="AC82" i="17"/>
  <c r="AC68" i="17"/>
  <c r="AC54" i="17"/>
  <c r="AC40" i="17"/>
  <c r="AC26" i="17"/>
  <c r="AC991" i="17"/>
  <c r="AC963" i="17"/>
  <c r="AC935" i="17"/>
  <c r="AC907" i="17"/>
  <c r="AC879" i="17"/>
  <c r="AC851" i="17"/>
  <c r="AC823" i="17"/>
  <c r="AC795" i="17"/>
  <c r="AC767" i="17"/>
  <c r="AC739" i="17"/>
  <c r="AC711" i="17"/>
  <c r="AC683" i="17"/>
  <c r="AC655" i="17"/>
  <c r="AC1019" i="17"/>
  <c r="AC1018" i="17"/>
  <c r="AC1004" i="17"/>
  <c r="AC990" i="17"/>
  <c r="AC976" i="17"/>
  <c r="AC962" i="17"/>
  <c r="AC948" i="17"/>
  <c r="AC934" i="17"/>
  <c r="AC920" i="17"/>
  <c r="AC906" i="17"/>
  <c r="AC892" i="17"/>
  <c r="AC878" i="17"/>
  <c r="AC864" i="17"/>
  <c r="AC850" i="17"/>
  <c r="AC836" i="17"/>
  <c r="AC822" i="17"/>
  <c r="AC808" i="17"/>
  <c r="AC794" i="17"/>
  <c r="AC780" i="17"/>
  <c r="AC766" i="17"/>
  <c r="AC752" i="17"/>
  <c r="AC738" i="17"/>
  <c r="AC724" i="17"/>
  <c r="AC710" i="17"/>
  <c r="AC696" i="17"/>
  <c r="AC682" i="17"/>
  <c r="AC668" i="17"/>
  <c r="AC654" i="17"/>
  <c r="AC640" i="17"/>
  <c r="AC626" i="17"/>
  <c r="AC612" i="17"/>
  <c r="AC598" i="17"/>
  <c r="AC584" i="17"/>
  <c r="AC570" i="17"/>
  <c r="AC556" i="17"/>
  <c r="AC542" i="17"/>
  <c r="AC528" i="17"/>
  <c r="AC514" i="17"/>
  <c r="AC500" i="17"/>
  <c r="AC486" i="17"/>
  <c r="AC472" i="17"/>
  <c r="AC458" i="17"/>
  <c r="AC444" i="17"/>
  <c r="AC430" i="17"/>
  <c r="AC416" i="17"/>
  <c r="AC402" i="17"/>
  <c r="AC388" i="17"/>
  <c r="AC374" i="17"/>
  <c r="AC360" i="17"/>
  <c r="AC346" i="17"/>
  <c r="AC332" i="17"/>
  <c r="AC318" i="17"/>
  <c r="AC304" i="17"/>
  <c r="AC290" i="17"/>
  <c r="AC276" i="17"/>
  <c r="AC262" i="17"/>
  <c r="AC248" i="17"/>
  <c r="AC234" i="17"/>
  <c r="AC220" i="17"/>
  <c r="AC206" i="17"/>
  <c r="AC192" i="17"/>
  <c r="AC178" i="17"/>
  <c r="AC164" i="17"/>
  <c r="AC150" i="17"/>
  <c r="AC136" i="17"/>
  <c r="AC122" i="17"/>
  <c r="AC108" i="17"/>
  <c r="AC94" i="17"/>
  <c r="AC80" i="17"/>
  <c r="AC66" i="17"/>
  <c r="AC52" i="17"/>
  <c r="AC38" i="17"/>
  <c r="AC24" i="17"/>
  <c r="AC1017" i="17"/>
  <c r="AC1016" i="17"/>
  <c r="AC1002" i="17"/>
  <c r="AC988" i="17"/>
  <c r="AC974" i="17"/>
  <c r="AC960" i="17"/>
  <c r="AC946" i="17"/>
  <c r="AC932" i="17"/>
  <c r="AC918" i="17"/>
  <c r="AC904" i="17"/>
  <c r="AC890" i="17"/>
  <c r="AC876" i="17"/>
  <c r="AC862" i="17"/>
  <c r="AC848" i="17"/>
  <c r="AC834" i="17"/>
  <c r="AC820" i="17"/>
  <c r="AC806" i="17"/>
  <c r="AC792" i="17"/>
  <c r="AC778" i="17"/>
  <c r="AC764" i="17"/>
  <c r="AC750" i="17"/>
  <c r="AC736" i="17"/>
  <c r="AC722" i="17"/>
  <c r="AC708" i="17"/>
  <c r="AC694" i="17"/>
  <c r="AC680" i="17"/>
  <c r="AC666" i="17"/>
  <c r="AC652" i="17"/>
  <c r="AC638" i="17"/>
  <c r="AC624" i="17"/>
  <c r="AC610" i="17"/>
  <c r="AC596" i="17"/>
  <c r="AC582" i="17"/>
  <c r="AC568" i="17"/>
  <c r="AC554" i="17"/>
  <c r="AC540" i="17"/>
  <c r="AC526" i="17"/>
  <c r="AC512" i="17"/>
  <c r="AC498" i="17"/>
  <c r="AC484" i="17"/>
  <c r="AC470" i="17"/>
  <c r="AC456" i="17"/>
  <c r="AC442" i="17"/>
  <c r="AC428" i="17"/>
  <c r="AC414" i="17"/>
  <c r="AC400" i="17"/>
  <c r="AC386" i="17"/>
  <c r="AC372" i="17"/>
  <c r="AC358" i="17"/>
  <c r="AC344" i="17"/>
  <c r="AC330" i="17"/>
  <c r="AC316" i="17"/>
  <c r="AC302" i="17"/>
  <c r="AC288" i="17"/>
  <c r="AC274" i="17"/>
  <c r="AC260" i="17"/>
  <c r="AC246" i="17"/>
  <c r="AC232" i="17"/>
  <c r="AC218" i="17"/>
  <c r="AC204" i="17"/>
  <c r="AC190" i="17"/>
  <c r="AC176" i="17"/>
  <c r="AC162" i="17"/>
  <c r="AC148" i="17"/>
  <c r="AC134" i="17"/>
  <c r="AC120" i="17"/>
  <c r="AC106" i="17"/>
  <c r="AC92" i="17"/>
  <c r="AC78" i="17"/>
  <c r="AC64" i="17"/>
  <c r="AC50" i="17"/>
  <c r="AC36" i="17"/>
  <c r="AC22" i="17"/>
  <c r="AC1015" i="17"/>
  <c r="AC1001" i="17"/>
  <c r="AC987" i="17"/>
  <c r="AC973" i="17"/>
  <c r="AC959" i="17"/>
  <c r="AC945" i="17"/>
  <c r="AC931" i="17"/>
  <c r="AC917" i="17"/>
  <c r="AC903" i="17"/>
  <c r="AC889" i="17"/>
  <c r="AC875" i="17"/>
  <c r="AC861" i="17"/>
  <c r="AC847" i="17"/>
  <c r="AC833" i="17"/>
  <c r="AC819" i="17"/>
  <c r="AC805" i="17"/>
  <c r="AC791" i="17"/>
  <c r="AC777" i="17"/>
  <c r="AC763" i="17"/>
  <c r="AC749" i="17"/>
  <c r="AC735" i="17"/>
  <c r="AC721" i="17"/>
  <c r="AC707" i="17"/>
  <c r="AC693" i="17"/>
  <c r="AC679" i="17"/>
  <c r="AC665" i="17"/>
  <c r="AC651" i="17"/>
  <c r="AC637" i="17"/>
  <c r="AC623" i="17"/>
  <c r="AC609" i="17"/>
  <c r="AC595" i="17"/>
  <c r="AC581" i="17"/>
  <c r="AC567" i="17"/>
  <c r="AC553" i="17"/>
  <c r="AC539" i="17"/>
  <c r="AC525" i="17"/>
  <c r="AC511" i="17"/>
  <c r="AC497" i="17"/>
  <c r="AC483" i="17"/>
  <c r="AC469" i="17"/>
  <c r="AC455" i="17"/>
  <c r="AC441" i="17"/>
  <c r="AC427" i="17"/>
  <c r="AC413" i="17"/>
  <c r="AC399" i="17"/>
  <c r="AC385" i="17"/>
  <c r="AC371" i="17"/>
  <c r="AC357" i="17"/>
  <c r="AC343" i="17"/>
  <c r="AC329" i="17"/>
  <c r="AC315" i="17"/>
  <c r="AC301" i="17"/>
  <c r="AC287" i="17"/>
  <c r="AC273" i="17"/>
  <c r="AC259" i="17"/>
  <c r="AC245" i="17"/>
  <c r="AC231" i="17"/>
  <c r="AC217" i="17"/>
  <c r="AC203" i="17"/>
  <c r="AC189" i="17"/>
  <c r="AC175" i="17"/>
  <c r="AC161" i="17"/>
  <c r="AC147" i="17"/>
  <c r="AC133" i="17"/>
  <c r="AC119" i="17"/>
  <c r="AC105" i="17"/>
  <c r="AC91" i="17"/>
  <c r="AC77" i="17"/>
  <c r="AC63" i="17"/>
  <c r="AC49" i="17"/>
  <c r="AC35" i="17"/>
  <c r="AC21" i="17"/>
  <c r="AC1014" i="17"/>
  <c r="AC1000" i="17"/>
  <c r="AC986" i="17"/>
  <c r="AC972" i="17"/>
  <c r="AC958" i="17"/>
  <c r="AC944" i="17"/>
  <c r="AC930" i="17"/>
  <c r="AC916" i="17"/>
  <c r="AC902" i="17"/>
  <c r="AC888" i="17"/>
  <c r="AC874" i="17"/>
  <c r="AC860" i="17"/>
  <c r="AC846" i="17"/>
  <c r="AC832" i="17"/>
  <c r="AC818" i="17"/>
  <c r="AC804" i="17"/>
  <c r="AC790" i="17"/>
  <c r="AC776" i="17"/>
  <c r="AC762" i="17"/>
  <c r="AC748" i="17"/>
  <c r="AC734" i="17"/>
  <c r="AC720" i="17"/>
  <c r="AC706" i="17"/>
  <c r="AC692" i="17"/>
  <c r="AC678" i="17"/>
  <c r="AC664" i="17"/>
  <c r="AC650" i="17"/>
  <c r="AC636" i="17"/>
  <c r="AC622" i="17"/>
  <c r="AC608" i="17"/>
  <c r="AC594" i="17"/>
  <c r="AC580" i="17"/>
  <c r="AC566" i="17"/>
  <c r="AC552" i="17"/>
  <c r="AC538" i="17"/>
  <c r="AC524" i="17"/>
  <c r="AC510" i="17"/>
  <c r="AC496" i="17"/>
  <c r="AC482" i="17"/>
  <c r="AC468" i="17"/>
  <c r="AC454" i="17"/>
  <c r="AC440" i="17"/>
  <c r="AC426" i="17"/>
  <c r="AC412" i="17"/>
  <c r="AC398" i="17"/>
  <c r="AC384" i="17"/>
  <c r="AC370" i="17"/>
  <c r="AC356" i="17"/>
  <c r="AC342" i="17"/>
  <c r="AC328" i="17"/>
  <c r="AC314" i="17"/>
  <c r="AC300" i="17"/>
  <c r="AC286" i="17"/>
  <c r="AC272" i="17"/>
  <c r="AC258" i="17"/>
  <c r="AC244" i="17"/>
  <c r="AC230" i="17"/>
  <c r="AC216" i="17"/>
  <c r="AC202" i="17"/>
  <c r="AC188" i="17"/>
  <c r="AC174" i="17"/>
  <c r="AC160" i="17"/>
  <c r="AC146" i="17"/>
  <c r="AC132" i="17"/>
  <c r="AC118" i="17"/>
  <c r="AC104" i="17"/>
  <c r="AC90" i="17"/>
  <c r="AC76" i="17"/>
  <c r="AC62" i="17"/>
  <c r="AC48" i="17"/>
  <c r="AC34" i="17"/>
  <c r="AC20" i="17"/>
  <c r="AC1013" i="17"/>
  <c r="AC999" i="17"/>
  <c r="AC985" i="17"/>
  <c r="AC971" i="17"/>
  <c r="AC957" i="17"/>
  <c r="AC943" i="17"/>
  <c r="AC929" i="17"/>
  <c r="AC915" i="17"/>
  <c r="AC901" i="17"/>
  <c r="AC887" i="17"/>
  <c r="AC873" i="17"/>
  <c r="AC859" i="17"/>
  <c r="AC845" i="17"/>
  <c r="AC831" i="17"/>
  <c r="AC817" i="17"/>
  <c r="AC803" i="17"/>
  <c r="AC789" i="17"/>
  <c r="AC775" i="17"/>
  <c r="AC761" i="17"/>
  <c r="AC747" i="17"/>
  <c r="AC733" i="17"/>
  <c r="AC719" i="17"/>
  <c r="AC705" i="17"/>
  <c r="AC691" i="17"/>
  <c r="AC677" i="17"/>
  <c r="AC663" i="17"/>
  <c r="AC649" i="17"/>
  <c r="AC635" i="17"/>
  <c r="AC621" i="17"/>
  <c r="AC607" i="17"/>
  <c r="AC593" i="17"/>
  <c r="AC579" i="17"/>
  <c r="AC565" i="17"/>
  <c r="AC551" i="17"/>
  <c r="AC537" i="17"/>
  <c r="AC523" i="17"/>
  <c r="AC509" i="17"/>
  <c r="AC495" i="17"/>
  <c r="AC481" i="17"/>
  <c r="AC467" i="17"/>
  <c r="AC453" i="17"/>
  <c r="AC439" i="17"/>
  <c r="AC425" i="17"/>
  <c r="AC411" i="17"/>
  <c r="AC397" i="17"/>
  <c r="AC383" i="17"/>
  <c r="AC369" i="17"/>
  <c r="AC355" i="17"/>
  <c r="AC341" i="17"/>
  <c r="AC327" i="17"/>
  <c r="AC313" i="17"/>
  <c r="AC299" i="17"/>
  <c r="AC285" i="17"/>
  <c r="AC271" i="17"/>
  <c r="AC257" i="17"/>
  <c r="AC243" i="17"/>
  <c r="AC229" i="17"/>
  <c r="AC215" i="17"/>
  <c r="AC201" i="17"/>
  <c r="AC187" i="17"/>
  <c r="AC173" i="17"/>
  <c r="AC159" i="17"/>
  <c r="AC145" i="17"/>
  <c r="AC131" i="17"/>
  <c r="AC117" i="17"/>
  <c r="AC103" i="17"/>
  <c r="AC89" i="17"/>
  <c r="AC75" i="17"/>
  <c r="AC61" i="17"/>
  <c r="AC47" i="17"/>
  <c r="AC33" i="17"/>
  <c r="AC19" i="17"/>
  <c r="AC1012" i="17"/>
  <c r="AC998" i="17"/>
  <c r="AC984" i="17"/>
  <c r="AC970" i="17"/>
  <c r="AC956" i="17"/>
  <c r="AC942" i="17"/>
  <c r="AC928" i="17"/>
  <c r="AC914" i="17"/>
  <c r="AC900" i="17"/>
  <c r="AC886" i="17"/>
  <c r="AC872" i="17"/>
  <c r="AC858" i="17"/>
  <c r="AC844" i="17"/>
  <c r="AC830" i="17"/>
  <c r="AC816" i="17"/>
  <c r="AC802" i="17"/>
  <c r="AC788" i="17"/>
  <c r="AC774" i="17"/>
  <c r="AC760" i="17"/>
  <c r="AC746" i="17"/>
  <c r="AC732" i="17"/>
  <c r="AC718" i="17"/>
  <c r="AC704" i="17"/>
  <c r="AC690" i="17"/>
  <c r="AC676" i="17"/>
  <c r="AC662" i="17"/>
  <c r="AC648" i="17"/>
  <c r="AC634" i="17"/>
  <c r="AC620" i="17"/>
  <c r="AC606" i="17"/>
  <c r="AC592" i="17"/>
  <c r="AC578" i="17"/>
  <c r="AC564" i="17"/>
  <c r="AC550" i="17"/>
  <c r="AC536" i="17"/>
  <c r="AC522" i="17"/>
  <c r="AC508" i="17"/>
  <c r="AC494" i="17"/>
  <c r="AC480" i="17"/>
  <c r="AC466" i="17"/>
  <c r="AC452" i="17"/>
  <c r="AC438" i="17"/>
  <c r="AC424" i="17"/>
  <c r="AC410" i="17"/>
  <c r="AC396" i="17"/>
  <c r="AC382" i="17"/>
  <c r="AC368" i="17"/>
  <c r="AC354" i="17"/>
  <c r="AC340" i="17"/>
  <c r="AC326" i="17"/>
  <c r="AC312" i="17"/>
  <c r="AC298" i="17"/>
  <c r="AC284" i="17"/>
  <c r="AC270" i="17"/>
  <c r="AC256" i="17"/>
  <c r="AC242" i="17"/>
  <c r="AC228" i="17"/>
  <c r="AC214" i="17"/>
  <c r="AC200" i="17"/>
  <c r="AC186" i="17"/>
  <c r="AC172" i="17"/>
  <c r="AC158" i="17"/>
  <c r="AC144" i="17"/>
  <c r="AC130" i="17"/>
  <c r="AC116" i="17"/>
  <c r="AC102" i="17"/>
  <c r="AC88" i="17"/>
  <c r="AC74" i="17"/>
  <c r="AC60" i="17"/>
  <c r="AC46" i="17"/>
  <c r="AC32" i="17"/>
  <c r="AC18" i="17"/>
  <c r="AC1011" i="17"/>
  <c r="AC997" i="17"/>
  <c r="AC983" i="17"/>
  <c r="AC969" i="17"/>
  <c r="AC955" i="17"/>
  <c r="AC941" i="17"/>
  <c r="AC927" i="17"/>
  <c r="AC913" i="17"/>
  <c r="AC899" i="17"/>
  <c r="AC885" i="17"/>
  <c r="AC871" i="17"/>
  <c r="AC857" i="17"/>
  <c r="AC843" i="17"/>
  <c r="AC829" i="17"/>
  <c r="AC815" i="17"/>
  <c r="AC801" i="17"/>
  <c r="AC787" i="17"/>
  <c r="AC773" i="17"/>
  <c r="AC759" i="17"/>
  <c r="AC745" i="17"/>
  <c r="AC731" i="17"/>
  <c r="AC717" i="17"/>
  <c r="AC703" i="17"/>
  <c r="AC689" i="17"/>
  <c r="AC675" i="17"/>
  <c r="AC661" i="17"/>
  <c r="AC647" i="17"/>
  <c r="AC633" i="17"/>
  <c r="AC619" i="17"/>
  <c r="AC605" i="17"/>
  <c r="AC591" i="17"/>
  <c r="AC577" i="17"/>
  <c r="AC563" i="17"/>
  <c r="AC549" i="17"/>
  <c r="AC535" i="17"/>
  <c r="AC521" i="17"/>
  <c r="AC507" i="17"/>
  <c r="AC493" i="17"/>
  <c r="AC479" i="17"/>
  <c r="AC465" i="17"/>
  <c r="AC451" i="17"/>
  <c r="AC437" i="17"/>
  <c r="AC423" i="17"/>
  <c r="AC409" i="17"/>
  <c r="AC395" i="17"/>
  <c r="AC381" i="17"/>
  <c r="AC367" i="17"/>
  <c r="AC353" i="17"/>
  <c r="AC339" i="17"/>
  <c r="AC325" i="17"/>
  <c r="AC311" i="17"/>
  <c r="AC297" i="17"/>
  <c r="AC283" i="17"/>
  <c r="AC269" i="17"/>
  <c r="AC255" i="17"/>
  <c r="AC241" i="17"/>
  <c r="AC227" i="17"/>
  <c r="AC213" i="17"/>
  <c r="AC199" i="17"/>
  <c r="AC185" i="17"/>
  <c r="AC171" i="17"/>
  <c r="AC157" i="17"/>
  <c r="AC143" i="17"/>
  <c r="AC129" i="17"/>
  <c r="AC115" i="17"/>
  <c r="AC101" i="17"/>
  <c r="AC87" i="17"/>
  <c r="AC73" i="17"/>
  <c r="AC59" i="17"/>
  <c r="AC45" i="17"/>
  <c r="AC31" i="17"/>
  <c r="AC17" i="17"/>
  <c r="AC1010" i="17"/>
  <c r="AC996" i="17"/>
  <c r="AC982" i="17"/>
  <c r="AC968" i="17"/>
  <c r="AC954" i="17"/>
  <c r="AC940" i="17"/>
  <c r="AC926" i="17"/>
  <c r="AC912" i="17"/>
  <c r="AC898" i="17"/>
  <c r="AC884" i="17"/>
  <c r="AC870" i="17"/>
  <c r="AC856" i="17"/>
  <c r="AC842" i="17"/>
  <c r="AC828" i="17"/>
  <c r="AC814" i="17"/>
  <c r="AC800" i="17"/>
  <c r="AC786" i="17"/>
  <c r="AC772" i="17"/>
  <c r="AC758" i="17"/>
  <c r="AC744" i="17"/>
  <c r="AC730" i="17"/>
  <c r="AC716" i="17"/>
  <c r="AC702" i="17"/>
  <c r="AC688" i="17"/>
  <c r="AC674" i="17"/>
  <c r="AC660" i="17"/>
  <c r="AC646" i="17"/>
  <c r="AC632" i="17"/>
  <c r="AC618" i="17"/>
  <c r="AC604" i="17"/>
  <c r="AC590" i="17"/>
  <c r="AC576" i="17"/>
  <c r="AC562" i="17"/>
  <c r="AC548" i="17"/>
  <c r="AC534" i="17"/>
  <c r="AC520" i="17"/>
  <c r="AC506" i="17"/>
  <c r="AC492" i="17"/>
  <c r="AC478" i="17"/>
  <c r="AC464" i="17"/>
  <c r="AC450" i="17"/>
  <c r="AC436" i="17"/>
  <c r="AC422" i="17"/>
  <c r="AC408" i="17"/>
  <c r="AC394" i="17"/>
  <c r="AC380" i="17"/>
  <c r="AC366" i="17"/>
  <c r="AC352" i="17"/>
  <c r="AC338" i="17"/>
  <c r="AC324" i="17"/>
  <c r="AC310" i="17"/>
  <c r="AC296" i="17"/>
  <c r="AC282" i="17"/>
  <c r="AC268" i="17"/>
  <c r="AC254" i="17"/>
  <c r="AC240" i="17"/>
  <c r="AC226" i="17"/>
  <c r="AC212" i="17"/>
  <c r="AC198" i="17"/>
  <c r="AC184" i="17"/>
  <c r="AC170" i="17"/>
  <c r="AC156" i="17"/>
  <c r="AC142" i="17"/>
  <c r="AC128" i="17"/>
  <c r="AC114" i="17"/>
  <c r="AC100" i="17"/>
  <c r="AC86" i="17"/>
  <c r="AC72" i="17"/>
  <c r="AC58" i="17"/>
  <c r="AC44" i="17"/>
  <c r="AC30" i="17"/>
  <c r="AC16" i="17"/>
  <c r="AC67" i="17"/>
  <c r="AC135" i="17"/>
  <c r="AC197" i="17"/>
  <c r="AC263" i="17"/>
  <c r="AC331" i="17"/>
  <c r="AC393" i="17"/>
  <c r="AC459" i="17"/>
  <c r="AC527" i="17"/>
  <c r="AC589" i="17"/>
  <c r="AC659" i="17"/>
  <c r="AC751" i="17"/>
  <c r="AC849" i="17"/>
  <c r="AC947" i="17"/>
  <c r="AC71" i="17"/>
  <c r="AC137" i="17"/>
  <c r="AC205" i="17"/>
  <c r="AC267" i="17"/>
  <c r="AC333" i="17"/>
  <c r="AC401" i="17"/>
  <c r="AC463" i="17"/>
  <c r="AC529" i="17"/>
  <c r="AC597" i="17"/>
  <c r="AC667" i="17"/>
  <c r="AC757" i="17"/>
  <c r="AC855" i="17"/>
  <c r="AC953" i="17"/>
  <c r="AC79" i="17"/>
  <c r="AC141" i="17"/>
  <c r="AC207" i="17"/>
  <c r="AC275" i="17"/>
  <c r="AC337" i="17"/>
  <c r="AC403" i="17"/>
  <c r="AC471" i="17"/>
  <c r="AC533" i="17"/>
  <c r="AC599" i="17"/>
  <c r="AC669" i="17"/>
  <c r="AC765" i="17"/>
  <c r="AC863" i="17"/>
  <c r="AC961" i="17"/>
  <c r="AC15" i="17"/>
  <c r="AC81" i="17"/>
  <c r="AC149" i="17"/>
  <c r="AC211" i="17"/>
  <c r="AC277" i="17"/>
  <c r="AC345" i="17"/>
  <c r="AC407" i="17"/>
  <c r="AC473" i="17"/>
  <c r="AC541" i="17"/>
  <c r="AC603" i="17"/>
  <c r="AC673" i="17"/>
  <c r="AC771" i="17"/>
  <c r="AC869" i="17"/>
  <c r="AC967" i="17"/>
  <c r="AC23" i="17"/>
  <c r="AC85" i="17"/>
  <c r="AC151" i="17"/>
  <c r="AC219" i="17"/>
  <c r="AC281" i="17"/>
  <c r="AC347" i="17"/>
  <c r="AC415" i="17"/>
  <c r="AC477" i="17"/>
  <c r="AC543" i="17"/>
  <c r="AC611" i="17"/>
  <c r="AC681" i="17"/>
  <c r="AC779" i="17"/>
  <c r="AC877" i="17"/>
  <c r="AC975" i="17"/>
  <c r="AC25" i="17"/>
  <c r="AC93" i="17"/>
  <c r="AC155" i="17"/>
  <c r="AC221" i="17"/>
  <c r="AC289" i="17"/>
  <c r="AC351" i="17"/>
  <c r="AC417" i="17"/>
  <c r="AC485" i="17"/>
  <c r="AC547" i="17"/>
  <c r="AC613" i="17"/>
  <c r="AC687" i="17"/>
  <c r="AC785" i="17"/>
  <c r="AC883" i="17"/>
  <c r="AC981" i="17"/>
  <c r="AC29" i="17"/>
  <c r="AC95" i="17"/>
  <c r="AC163" i="17"/>
  <c r="AC225" i="17"/>
  <c r="AC291" i="17"/>
  <c r="AC359" i="17"/>
  <c r="AC421" i="17"/>
  <c r="AC487" i="17"/>
  <c r="AC555" i="17"/>
  <c r="AC617" i="17"/>
  <c r="AC695" i="17"/>
  <c r="AC793" i="17"/>
  <c r="AC891" i="17"/>
  <c r="AC989" i="17"/>
  <c r="AC37" i="17"/>
  <c r="AC99" i="17"/>
  <c r="AC165" i="17"/>
  <c r="AC233" i="17"/>
  <c r="AC295" i="17"/>
  <c r="AC361" i="17"/>
  <c r="AC429" i="17"/>
  <c r="AC491" i="17"/>
  <c r="AC557" i="17"/>
  <c r="AC625" i="17"/>
  <c r="AC701" i="17"/>
  <c r="AC799" i="17"/>
  <c r="AC897" i="17"/>
  <c r="AC995" i="17"/>
  <c r="AC39" i="17"/>
  <c r="AC107" i="17"/>
  <c r="AC169" i="17"/>
  <c r="AC235" i="17"/>
  <c r="AC303" i="17"/>
  <c r="AC365" i="17"/>
  <c r="AC431" i="17"/>
  <c r="AC499" i="17"/>
  <c r="AC561" i="17"/>
  <c r="AC627" i="17"/>
  <c r="AC709" i="17"/>
  <c r="AC807" i="17"/>
  <c r="AC905" i="17"/>
  <c r="AC1003" i="17"/>
  <c r="AC43" i="17"/>
  <c r="AC109" i="17"/>
  <c r="AC177" i="17"/>
  <c r="AC239" i="17"/>
  <c r="AC305" i="17"/>
  <c r="AC373" i="17"/>
  <c r="AC435" i="17"/>
  <c r="AC501" i="17"/>
  <c r="AC569" i="17"/>
  <c r="AC631" i="17"/>
  <c r="AC715" i="17"/>
  <c r="AC813" i="17"/>
  <c r="AC911" i="17"/>
  <c r="AC1009" i="17"/>
  <c r="AL12" i="12"/>
  <c r="M9" i="12"/>
  <c r="D65" i="12"/>
  <c r="D64" i="12"/>
  <c r="D60" i="12"/>
  <c r="D59" i="12"/>
  <c r="F60" i="12"/>
  <c r="F59" i="12"/>
  <c r="F56" i="12"/>
  <c r="F55" i="12"/>
  <c r="D56" i="12"/>
  <c r="D55" i="12"/>
  <c r="D51" i="12"/>
  <c r="F42" i="12"/>
  <c r="F41" i="12"/>
  <c r="F29" i="12"/>
  <c r="E20" i="15" s="1"/>
  <c r="D29" i="12"/>
  <c r="D20" i="15" s="1"/>
  <c r="F22" i="12"/>
  <c r="F21" i="12"/>
  <c r="D9" i="12"/>
  <c r="D20" i="1" s="1"/>
  <c r="AL32" i="12"/>
  <c r="P285" i="17" l="1"/>
  <c r="I50" i="17"/>
  <c r="I227" i="17"/>
  <c r="I861" i="17"/>
  <c r="I329" i="17"/>
  <c r="I906" i="17"/>
  <c r="I234" i="17"/>
  <c r="I275" i="17"/>
  <c r="I602" i="17"/>
  <c r="I252" i="17"/>
  <c r="I79" i="17"/>
  <c r="I254" i="17"/>
  <c r="I177" i="17"/>
  <c r="I450" i="17"/>
  <c r="I182" i="17"/>
  <c r="I819" i="17"/>
  <c r="I786" i="17"/>
  <c r="I294" i="17"/>
  <c r="I251" i="17"/>
  <c r="I337" i="17"/>
  <c r="I38" i="17"/>
  <c r="I63" i="17"/>
  <c r="I548" i="17"/>
  <c r="I652" i="17"/>
  <c r="I406" i="17"/>
  <c r="I675" i="17"/>
  <c r="I316" i="17"/>
  <c r="I1003" i="17"/>
  <c r="I511" i="17"/>
  <c r="I751" i="17"/>
  <c r="I318" i="17"/>
  <c r="I974" i="17"/>
  <c r="I931" i="17"/>
  <c r="I510" i="17"/>
  <c r="I498" i="17"/>
  <c r="I259" i="17"/>
  <c r="I264" i="17"/>
  <c r="I136" i="17"/>
  <c r="I435" i="17"/>
  <c r="I507" i="17"/>
  <c r="I749" i="17"/>
  <c r="I604" i="17"/>
  <c r="I235" i="17"/>
  <c r="I711" i="17"/>
  <c r="I525" i="17"/>
  <c r="I175" i="17"/>
  <c r="I265" i="17"/>
  <c r="I80" i="17"/>
  <c r="I535" i="17"/>
  <c r="I480" i="17"/>
  <c r="I644" i="17"/>
  <c r="I231" i="17"/>
  <c r="I731" i="17"/>
  <c r="I681" i="17"/>
  <c r="I244" i="17"/>
  <c r="I641" i="17"/>
  <c r="I288" i="17"/>
  <c r="I357" i="17"/>
  <c r="I190" i="17"/>
  <c r="I21" i="17"/>
  <c r="I432" i="17"/>
  <c r="I260" i="17"/>
  <c r="I714" i="17"/>
  <c r="I310" i="17"/>
  <c r="I194" i="17"/>
  <c r="I448" i="17"/>
  <c r="I1017" i="17"/>
  <c r="I568" i="17"/>
  <c r="I84" i="17"/>
  <c r="I378" i="17"/>
  <c r="I616" i="17"/>
  <c r="I243" i="17"/>
  <c r="I671" i="17"/>
  <c r="I615" i="17"/>
  <c r="I791" i="17"/>
  <c r="I994" i="17"/>
  <c r="I317" i="17"/>
  <c r="I169" i="17"/>
  <c r="I549" i="17"/>
  <c r="I330" i="17"/>
  <c r="I205" i="17"/>
  <c r="I321" i="17"/>
  <c r="I877" i="17"/>
  <c r="I864" i="17"/>
  <c r="I827" i="17"/>
  <c r="I693" i="17"/>
  <c r="I483" i="17"/>
  <c r="I807" i="17"/>
  <c r="I442" i="17"/>
  <c r="I334" i="17"/>
  <c r="I961" i="17"/>
  <c r="I625" i="17"/>
  <c r="I500" i="17"/>
  <c r="I303" i="17"/>
  <c r="I128" i="17"/>
  <c r="I556" i="17"/>
  <c r="I151" i="17"/>
  <c r="I15" i="17"/>
  <c r="I575" i="17"/>
  <c r="I443" i="17"/>
  <c r="I58" i="17"/>
  <c r="I553" i="17"/>
  <c r="I436" i="17"/>
  <c r="I126" i="17"/>
  <c r="I198" i="17"/>
  <c r="I142" i="17"/>
  <c r="I541" i="17"/>
  <c r="I414" i="17"/>
  <c r="I105" i="17"/>
  <c r="I851" i="17"/>
  <c r="I150" i="17"/>
  <c r="I680" i="17"/>
  <c r="I988" i="17"/>
  <c r="I386" i="17"/>
  <c r="I379" i="17"/>
  <c r="I884" i="17"/>
  <c r="I939" i="17"/>
  <c r="I341" i="17"/>
  <c r="I26" i="17"/>
  <c r="I599" i="17"/>
  <c r="I23" i="17"/>
  <c r="I1008" i="17"/>
  <c r="I218" i="17"/>
  <c r="I491" i="17"/>
  <c r="I820" i="17"/>
  <c r="I315" i="17"/>
  <c r="I883" i="17"/>
  <c r="I737" i="17"/>
  <c r="I533" i="17"/>
  <c r="I682" i="17"/>
  <c r="I137" i="17"/>
  <c r="I581" i="17"/>
  <c r="I932" i="17"/>
  <c r="I421" i="17"/>
  <c r="I211" i="17"/>
  <c r="I1010" i="17"/>
  <c r="I716" i="17"/>
  <c r="I484" i="17"/>
  <c r="I389" i="17"/>
  <c r="I54" i="17"/>
  <c r="I115" i="17"/>
  <c r="I842" i="17"/>
  <c r="I534" i="17"/>
  <c r="I372" i="17"/>
  <c r="I239" i="17"/>
  <c r="I869" i="17"/>
  <c r="I101" i="17"/>
  <c r="I469" i="17"/>
  <c r="I272" i="17"/>
  <c r="I92" i="17"/>
  <c r="I64" i="17"/>
  <c r="I610" i="17"/>
  <c r="I465" i="17"/>
  <c r="I687" i="17"/>
  <c r="I779" i="17"/>
  <c r="I281" i="17"/>
  <c r="I870" i="17"/>
  <c r="I586" i="17"/>
  <c r="I458" i="17"/>
  <c r="I143" i="17"/>
  <c r="I89" i="17"/>
  <c r="I170" i="17"/>
  <c r="I232" i="17"/>
  <c r="I343" i="17"/>
  <c r="I459" i="17"/>
  <c r="I408" i="17"/>
  <c r="I70" i="17"/>
  <c r="I161" i="17"/>
  <c r="I53" i="17"/>
  <c r="I918" i="17"/>
  <c r="I668" i="17"/>
  <c r="I623" i="17"/>
  <c r="I946" i="17"/>
  <c r="I800" i="17"/>
  <c r="I427" i="17"/>
  <c r="I217" i="17"/>
  <c r="I611" i="17"/>
  <c r="I722" i="17"/>
  <c r="I490" i="17"/>
  <c r="I400" i="17"/>
  <c r="I237" i="17"/>
  <c r="I102" i="17"/>
  <c r="I834" i="17"/>
  <c r="I353" i="17"/>
  <c r="I856" i="17"/>
  <c r="I540" i="17"/>
  <c r="I391" i="17"/>
  <c r="I247" i="17"/>
  <c r="I669" i="17"/>
  <c r="I43" i="17"/>
  <c r="I566" i="17"/>
  <c r="I1009" i="17"/>
  <c r="I121" i="17"/>
  <c r="I519" i="17"/>
  <c r="I723" i="17"/>
  <c r="I596" i="17"/>
  <c r="I588" i="17"/>
  <c r="I19" i="17"/>
  <c r="I589" i="17"/>
  <c r="I910" i="17"/>
  <c r="I513" i="17"/>
  <c r="I431" i="17"/>
  <c r="I485" i="17"/>
  <c r="I220" i="17"/>
  <c r="I987" i="17"/>
  <c r="I358" i="17"/>
  <c r="I428" i="17"/>
  <c r="I35" i="17"/>
  <c r="I471" i="17"/>
  <c r="I632" i="17"/>
  <c r="I975" i="17"/>
  <c r="I960" i="17"/>
  <c r="I821" i="17"/>
  <c r="I492" i="17"/>
  <c r="I183" i="17"/>
  <c r="I828" i="17"/>
  <c r="I997" i="17"/>
  <c r="I609" i="17"/>
  <c r="I555" i="17"/>
  <c r="I410" i="17"/>
  <c r="I203" i="17"/>
  <c r="I1002" i="17"/>
  <c r="I694" i="17"/>
  <c r="I470" i="17"/>
  <c r="I367" i="17"/>
  <c r="I49" i="17"/>
  <c r="I876" i="17"/>
  <c r="I526" i="17"/>
  <c r="I361" i="17"/>
  <c r="I192" i="17"/>
  <c r="I653" i="17"/>
  <c r="I590" i="17"/>
  <c r="I73" i="17"/>
  <c r="I93" i="17"/>
  <c r="I255" i="17"/>
  <c r="I47" i="17"/>
  <c r="I331" i="17"/>
  <c r="I229" i="17"/>
  <c r="I765" i="17"/>
  <c r="I959" i="17"/>
  <c r="I532" i="17"/>
  <c r="I715" i="17"/>
  <c r="I497" i="17"/>
  <c r="I399" i="17"/>
  <c r="I905" i="17"/>
  <c r="I688" i="17"/>
  <c r="I464" i="17"/>
  <c r="I359" i="17"/>
  <c r="I323" i="17"/>
  <c r="I88" i="17"/>
  <c r="I597" i="17"/>
  <c r="I665" i="17"/>
  <c r="I520" i="17"/>
  <c r="I328" i="17"/>
  <c r="I163" i="17"/>
  <c r="I639" i="17"/>
  <c r="I576" i="17"/>
  <c r="I185" i="17"/>
  <c r="I37" i="17"/>
  <c r="I847" i="17"/>
  <c r="I763" i="17"/>
  <c r="I980" i="17"/>
  <c r="I168" i="17"/>
  <c r="I449" i="17"/>
  <c r="I393" i="17"/>
  <c r="I833" i="17"/>
  <c r="I207" i="17"/>
  <c r="I700" i="17"/>
  <c r="I302" i="17"/>
  <c r="I835" i="17"/>
  <c r="I903" i="17"/>
  <c r="I462" i="17"/>
  <c r="I180" i="17"/>
  <c r="I660" i="17"/>
  <c r="I478" i="17"/>
  <c r="I261" i="17"/>
  <c r="I120" i="17"/>
  <c r="I382" i="17"/>
  <c r="I813" i="17"/>
  <c r="I784" i="17"/>
  <c r="I547" i="17"/>
  <c r="I708" i="17"/>
  <c r="I567" i="17"/>
  <c r="I744" i="17"/>
  <c r="I841" i="17"/>
  <c r="I640" i="17"/>
  <c r="I309" i="17"/>
  <c r="I156" i="17"/>
  <c r="I298" i="17"/>
  <c r="I781" i="17"/>
  <c r="I85" i="17"/>
  <c r="I380" i="17"/>
  <c r="I799" i="17"/>
  <c r="I308" i="17"/>
  <c r="I742" i="17"/>
  <c r="I422" i="17"/>
  <c r="I273" i="17"/>
  <c r="I882" i="17"/>
  <c r="I267" i="17"/>
  <c r="I862" i="17"/>
  <c r="I583" i="17"/>
  <c r="I416" i="17"/>
  <c r="I269" i="17"/>
  <c r="I29" i="17"/>
  <c r="I517" i="17"/>
  <c r="I230" i="17"/>
  <c r="I238" i="17"/>
  <c r="I81" i="17"/>
  <c r="I86" i="17"/>
  <c r="I107" i="17"/>
  <c r="I938" i="17"/>
  <c r="I1001" i="17"/>
  <c r="I667" i="17"/>
  <c r="I242" i="17"/>
  <c r="I973" i="17"/>
  <c r="I758" i="17"/>
  <c r="I354" i="17"/>
  <c r="I295" i="17"/>
  <c r="I637" i="17"/>
  <c r="I854" i="17"/>
  <c r="I463" i="17"/>
  <c r="I504" i="17"/>
  <c r="I401" i="17"/>
  <c r="I545" i="17"/>
  <c r="I36" i="17"/>
  <c r="I65" i="17"/>
  <c r="I423" i="17"/>
  <c r="I969" i="17"/>
  <c r="I646" i="17"/>
  <c r="I108" i="17"/>
  <c r="I381" i="17"/>
  <c r="I147" i="17"/>
  <c r="I770" i="17"/>
  <c r="I413" i="17"/>
  <c r="I165" i="17"/>
  <c r="I351" i="17"/>
  <c r="I539" i="17"/>
  <c r="I25" i="17"/>
  <c r="I30" i="17"/>
  <c r="I394" i="17"/>
  <c r="I772" i="17"/>
  <c r="I395" i="17"/>
  <c r="I890" i="17"/>
  <c r="I785" i="17"/>
  <c r="I620" i="17"/>
  <c r="I840" i="17"/>
  <c r="I778" i="17"/>
  <c r="I636" i="17"/>
  <c r="I645" i="17"/>
  <c r="I651" i="17"/>
  <c r="I710" i="17"/>
  <c r="I659" i="17"/>
  <c r="I296" i="17"/>
  <c r="I673" i="17"/>
  <c r="I184" i="17"/>
  <c r="I702" i="17"/>
  <c r="I311" i="17"/>
  <c r="I806" i="17"/>
  <c r="I385" i="17"/>
  <c r="I117" i="17"/>
  <c r="I305" i="17"/>
  <c r="I18" i="17"/>
  <c r="I133" i="17"/>
  <c r="I135" i="17"/>
  <c r="I434" i="17"/>
  <c r="I512" i="17"/>
  <c r="I701" i="17"/>
  <c r="I618" i="17"/>
  <c r="I99" i="17"/>
  <c r="I109" i="17"/>
  <c r="I148" i="17"/>
  <c r="I246" i="17"/>
  <c r="I374" i="17"/>
  <c r="I82" i="17"/>
  <c r="I630" i="17"/>
  <c r="I106" i="17"/>
  <c r="I506" i="17"/>
  <c r="I51" i="17"/>
  <c r="I319" i="17"/>
  <c r="I213" i="17"/>
  <c r="I812" i="17"/>
  <c r="I743" i="17"/>
  <c r="I546" i="17"/>
  <c r="I215" i="17"/>
  <c r="I603" i="17"/>
  <c r="I679" i="17"/>
  <c r="I461" i="17"/>
  <c r="I981" i="17"/>
  <c r="I624" i="17"/>
  <c r="I479" i="17"/>
  <c r="I155" i="17"/>
  <c r="I274" i="17"/>
  <c r="I562" i="17"/>
  <c r="I426" i="17"/>
  <c r="I52" i="17"/>
  <c r="I417" i="17"/>
  <c r="I345" i="17"/>
  <c r="I16" i="17"/>
  <c r="I661" i="17"/>
  <c r="I729" i="17"/>
  <c r="I505" i="17"/>
  <c r="I967" i="17"/>
  <c r="I113" i="17"/>
  <c r="I952" i="17"/>
  <c r="I499" i="17"/>
  <c r="I240" i="17"/>
  <c r="I392" i="17"/>
  <c r="I419" i="17"/>
  <c r="I258" i="17"/>
  <c r="I141" i="17"/>
  <c r="I885" i="17"/>
  <c r="I756" i="17"/>
  <c r="I904" i="17"/>
  <c r="I212" i="17"/>
  <c r="I569" i="17"/>
  <c r="I798" i="17"/>
  <c r="I433" i="17"/>
  <c r="I225" i="17"/>
  <c r="I771" i="17"/>
  <c r="I810" i="17"/>
  <c r="I925" i="17"/>
  <c r="I119" i="17"/>
  <c r="I875" i="17"/>
  <c r="I457" i="17"/>
  <c r="I28" i="17"/>
  <c r="I364" i="17"/>
  <c r="I953" i="17"/>
  <c r="I631" i="17"/>
  <c r="I415" i="17"/>
  <c r="I945" i="17"/>
  <c r="I527" i="17"/>
  <c r="I221" i="17"/>
  <c r="I728" i="17"/>
  <c r="I518" i="17"/>
  <c r="I290" i="17"/>
  <c r="I40" i="17"/>
  <c r="I793" i="17"/>
  <c r="I814" i="17"/>
  <c r="I897" i="17"/>
  <c r="I730" i="17"/>
  <c r="I595" i="17"/>
  <c r="I750" i="17"/>
  <c r="I204" i="17"/>
  <c r="I795" i="17"/>
  <c r="I633" i="17"/>
  <c r="I521" i="17"/>
  <c r="I60" i="17"/>
  <c r="I402" i="17"/>
  <c r="I22" i="17"/>
  <c r="I13" i="17"/>
  <c r="P732" i="17"/>
  <c r="P831" i="17"/>
  <c r="P733" i="17"/>
  <c r="O887" i="17"/>
  <c r="P20" i="17"/>
  <c r="P746" i="17"/>
  <c r="P815" i="17"/>
  <c r="P538" i="17"/>
  <c r="P724" i="17"/>
  <c r="I724" i="17" s="1"/>
  <c r="P580" i="17"/>
  <c r="O789" i="17"/>
  <c r="P936" i="17"/>
  <c r="P572" i="17"/>
  <c r="P764" i="17"/>
  <c r="I764" i="17" s="1"/>
  <c r="P444" i="17"/>
  <c r="I444" i="17" s="1"/>
  <c r="O930" i="17"/>
  <c r="I930" i="17" s="1"/>
  <c r="P642" i="17"/>
  <c r="P704" i="17"/>
  <c r="O866" i="17"/>
  <c r="P607" i="17"/>
  <c r="P355" i="17"/>
  <c r="P466" i="17"/>
  <c r="P985" i="17"/>
  <c r="O523" i="17"/>
  <c r="P788" i="17"/>
  <c r="P776" i="17"/>
  <c r="P320" i="17"/>
  <c r="P970" i="17"/>
  <c r="O655" i="17"/>
  <c r="I655" i="17" s="1"/>
  <c r="O454" i="17"/>
  <c r="O803" i="17"/>
  <c r="P978" i="17"/>
  <c r="P747" i="17"/>
  <c r="O873" i="17"/>
  <c r="P542" i="17"/>
  <c r="I542" i="17" s="1"/>
  <c r="P405" i="17"/>
  <c r="O837" i="17"/>
  <c r="P922" i="17"/>
  <c r="P186" i="17"/>
  <c r="P908" i="17"/>
  <c r="P817" i="17"/>
  <c r="P557" i="17"/>
  <c r="I557" i="17" s="1"/>
  <c r="P201" i="17"/>
  <c r="O643" i="17"/>
  <c r="P859" i="17"/>
  <c r="P537" i="17"/>
  <c r="P718" i="17"/>
  <c r="P957" i="17"/>
  <c r="P663" i="17"/>
  <c r="P409" i="17"/>
  <c r="P796" i="17"/>
  <c r="P691" i="17"/>
  <c r="P845" i="17"/>
  <c r="O852" i="17"/>
  <c r="O594" i="17"/>
  <c r="I594" i="17" s="1"/>
  <c r="P993" i="17"/>
  <c r="I993" i="17" s="1"/>
  <c r="P676" i="17"/>
  <c r="O809" i="17"/>
  <c r="I809" i="17" s="1"/>
  <c r="P446" i="17"/>
  <c r="I446" i="17" s="1"/>
  <c r="P1020" i="17"/>
  <c r="O430" i="17"/>
  <c r="I430" i="17" s="1"/>
  <c r="P425" i="17"/>
  <c r="P90" i="17"/>
  <c r="P139" i="17"/>
  <c r="P587" i="17"/>
  <c r="O783" i="17"/>
  <c r="P713" i="17"/>
  <c r="P286" i="17"/>
  <c r="P684" i="17"/>
  <c r="O78" i="17"/>
  <c r="I78" i="17" s="1"/>
  <c r="P950" i="17"/>
  <c r="P565" i="17"/>
  <c r="P551" i="17"/>
  <c r="P482" i="17"/>
  <c r="P929" i="17"/>
  <c r="P656" i="17"/>
  <c r="P712" i="17"/>
  <c r="P789" i="17"/>
  <c r="P894" i="17"/>
  <c r="P782" i="17"/>
  <c r="O515" i="17"/>
  <c r="P886" i="17"/>
  <c r="P937" i="17"/>
  <c r="I937" i="17" s="1"/>
  <c r="P619" i="17"/>
  <c r="I619" i="17" s="1"/>
  <c r="P677" i="17"/>
  <c r="P140" i="17"/>
  <c r="I140" i="17" s="1"/>
  <c r="P943" i="17"/>
  <c r="P698" i="17"/>
  <c r="P325" i="17"/>
  <c r="I325" i="17" s="1"/>
  <c r="P992" i="17"/>
  <c r="P614" i="17"/>
  <c r="P634" i="17"/>
  <c r="P844" i="17"/>
  <c r="O962" i="17"/>
  <c r="I962" i="17" s="1"/>
  <c r="O508" i="17"/>
  <c r="I508" i="17" s="1"/>
  <c r="P942" i="17"/>
  <c r="I942" i="17" s="1"/>
  <c r="P55" i="17"/>
  <c r="P66" i="17"/>
  <c r="I66" i="17" s="1"/>
  <c r="O769" i="17"/>
  <c r="P475" i="17"/>
  <c r="P1006" i="17"/>
  <c r="P887" i="17"/>
  <c r="P857" i="17"/>
  <c r="P1004" i="17"/>
  <c r="I1004" i="17" s="1"/>
  <c r="P900" i="17"/>
  <c r="I900" i="17" s="1"/>
  <c r="P873" i="17"/>
  <c r="P971" i="17"/>
  <c r="P523" i="17"/>
  <c r="P585" i="17"/>
  <c r="P872" i="17"/>
  <c r="P955" i="17"/>
  <c r="P577" i="17"/>
  <c r="I577" i="17" s="1"/>
  <c r="P145" i="17"/>
  <c r="I145" i="17" s="1"/>
  <c r="P601" i="17"/>
  <c r="I601" i="17" s="1"/>
  <c r="P377" i="17"/>
  <c r="P131" i="17"/>
  <c r="I131" i="17" s="1"/>
  <c r="O370" i="17"/>
  <c r="P901" i="17"/>
  <c r="P726" i="17"/>
  <c r="P502" i="17"/>
  <c r="P559" i="17"/>
  <c r="O166" i="17"/>
  <c r="I166" i="17" s="1"/>
  <c r="P467" i="17"/>
  <c r="I467" i="17" s="1"/>
  <c r="P909" i="17"/>
  <c r="O936" i="17"/>
  <c r="O440" i="17"/>
  <c r="P489" i="17"/>
  <c r="O902" i="17"/>
  <c r="P670" i="17"/>
  <c r="P481" i="17"/>
  <c r="P312" i="17"/>
  <c r="P824" i="17"/>
  <c r="I824" i="17" s="1"/>
  <c r="P941" i="17"/>
  <c r="I941" i="17" s="1"/>
  <c r="P370" i="17"/>
  <c r="P388" i="17"/>
  <c r="I388" i="17" s="1"/>
  <c r="P783" i="17"/>
  <c r="P923" i="17"/>
  <c r="I923" i="17" s="1"/>
  <c r="P759" i="17"/>
  <c r="I759" i="17" s="1"/>
  <c r="P94" i="17"/>
  <c r="I94" i="17" s="1"/>
  <c r="O881" i="17"/>
  <c r="P622" i="17"/>
  <c r="P734" i="17"/>
  <c r="P104" i="17"/>
  <c r="P544" i="17"/>
  <c r="P858" i="17"/>
  <c r="P928" i="17"/>
  <c r="P300" i="17"/>
  <c r="O762" i="17"/>
  <c r="I762" i="17" s="1"/>
  <c r="P579" i="17"/>
  <c r="P31" i="17"/>
  <c r="P447" i="17"/>
  <c r="O727" i="17"/>
  <c r="P678" i="17"/>
  <c r="O817" i="17"/>
  <c r="P768" i="17"/>
  <c r="P1012" i="17"/>
  <c r="P522" i="17"/>
  <c r="O915" i="17"/>
  <c r="O658" i="17"/>
  <c r="I658" i="17" s="1"/>
  <c r="P200" i="17"/>
  <c r="I200" i="17" s="1"/>
  <c r="P326" i="17"/>
  <c r="I326" i="17" s="1"/>
  <c r="P208" i="17"/>
  <c r="I208" i="17" s="1"/>
  <c r="P291" i="17"/>
  <c r="I291" i="17" s="1"/>
  <c r="P233" i="17"/>
  <c r="I233" i="17" s="1"/>
  <c r="P153" i="17"/>
  <c r="O676" i="17"/>
  <c r="P740" i="17"/>
  <c r="P621" i="17"/>
  <c r="O964" i="17"/>
  <c r="O760" i="17"/>
  <c r="P692" i="17"/>
  <c r="P775" i="17"/>
  <c r="P754" i="17"/>
  <c r="O859" i="17"/>
  <c r="O509" i="17"/>
  <c r="I509" i="17" s="1"/>
  <c r="O118" i="17"/>
  <c r="I118" i="17" s="1"/>
  <c r="P643" i="17"/>
  <c r="P348" i="17"/>
  <c r="I348" i="17" s="1"/>
  <c r="P752" i="17"/>
  <c r="I752" i="17" s="1"/>
  <c r="P531" i="17"/>
  <c r="P999" i="17"/>
  <c r="P838" i="17"/>
  <c r="P741" i="17"/>
  <c r="O753" i="17"/>
  <c r="I753" i="17" s="1"/>
  <c r="P805" i="17"/>
  <c r="I805" i="17" s="1"/>
  <c r="P767" i="17"/>
  <c r="I767" i="17" s="1"/>
  <c r="P721" i="17"/>
  <c r="I721" i="17" s="1"/>
  <c r="P384" i="17"/>
  <c r="I384" i="17" s="1"/>
  <c r="P390" i="17"/>
  <c r="I390" i="17" s="1"/>
  <c r="O1019" i="17"/>
  <c r="I1019" i="17" s="1"/>
  <c r="O950" i="17"/>
  <c r="O850" i="17"/>
  <c r="P850" i="17"/>
  <c r="P924" i="17"/>
  <c r="I924" i="17" s="1"/>
  <c r="P253" i="17"/>
  <c r="I253" i="17" s="1"/>
  <c r="P404" i="17"/>
  <c r="I404" i="17" s="1"/>
  <c r="P954" i="17"/>
  <c r="I954" i="17" s="1"/>
  <c r="P454" i="17"/>
  <c r="P202" i="17"/>
  <c r="I202" i="17" s="1"/>
  <c r="O782" i="17"/>
  <c r="O537" i="17"/>
  <c r="O55" i="17"/>
  <c r="O868" i="17"/>
  <c r="I868" i="17" s="1"/>
  <c r="O921" i="17"/>
  <c r="I921" i="17" s="1"/>
  <c r="P889" i="17"/>
  <c r="I889" i="17" s="1"/>
  <c r="P846" i="17"/>
  <c r="I846" i="17" s="1"/>
  <c r="P61" i="17"/>
  <c r="I61" i="17" s="1"/>
  <c r="P895" i="17"/>
  <c r="I895" i="17" s="1"/>
  <c r="P697" i="17"/>
  <c r="I697" i="17" s="1"/>
  <c r="P152" i="17"/>
  <c r="I152" i="17" s="1"/>
  <c r="P852" i="17"/>
  <c r="P453" i="17"/>
  <c r="I453" i="17" s="1"/>
  <c r="P287" i="17"/>
  <c r="I287" i="17" s="1"/>
  <c r="P472" i="17"/>
  <c r="I472" i="17" s="1"/>
  <c r="P289" i="17"/>
  <c r="I289" i="17" s="1"/>
  <c r="P144" i="17"/>
  <c r="I144" i="17" s="1"/>
  <c r="O598" i="17"/>
  <c r="I598" i="17" s="1"/>
  <c r="O344" i="17"/>
  <c r="I344" i="17" s="1"/>
  <c r="P803" i="17"/>
  <c r="P748" i="17"/>
  <c r="I748" i="17" s="1"/>
  <c r="P717" i="17"/>
  <c r="I717" i="17" s="1"/>
  <c r="P964" i="17"/>
  <c r="P487" i="17"/>
  <c r="I487" i="17" s="1"/>
  <c r="P33" i="17"/>
  <c r="I33" i="17" s="1"/>
  <c r="P654" i="17"/>
  <c r="I654" i="17" s="1"/>
  <c r="P174" i="17"/>
  <c r="I174" i="17" s="1"/>
  <c r="P830" i="17"/>
  <c r="I830" i="17" s="1"/>
  <c r="P340" i="17"/>
  <c r="I340" i="17" s="1"/>
  <c r="P346" i="17"/>
  <c r="I346" i="17" s="1"/>
  <c r="P725" i="17"/>
  <c r="I725" i="17" s="1"/>
  <c r="O585" i="17"/>
  <c r="O1005" i="17"/>
  <c r="P1005" i="17"/>
  <c r="O474" i="17"/>
  <c r="I474" i="17" s="1"/>
  <c r="O773" i="17"/>
  <c r="P773" i="17"/>
  <c r="O83" i="17"/>
  <c r="I83" i="17" s="1"/>
  <c r="P881" i="17"/>
  <c r="P322" i="17"/>
  <c r="I322" i="17" s="1"/>
  <c r="P293" i="17"/>
  <c r="I293" i="17" s="1"/>
  <c r="P171" i="17"/>
  <c r="I171" i="17" s="1"/>
  <c r="P896" i="17"/>
  <c r="I896" i="17" s="1"/>
  <c r="P188" i="17"/>
  <c r="I188" i="17" s="1"/>
  <c r="P44" i="17"/>
  <c r="I44" i="17" s="1"/>
  <c r="O1015" i="17"/>
  <c r="I1015" i="17" s="1"/>
  <c r="O635" i="17"/>
  <c r="O299" i="17"/>
  <c r="I299" i="17" s="1"/>
  <c r="O935" i="17"/>
  <c r="I935" i="17" s="1"/>
  <c r="P965" i="17"/>
  <c r="I965" i="17" s="1"/>
  <c r="P866" i="17"/>
  <c r="P635" i="17"/>
  <c r="P705" i="17"/>
  <c r="I705" i="17" s="1"/>
  <c r="P181" i="17"/>
  <c r="I181" i="17" s="1"/>
  <c r="P647" i="17"/>
  <c r="I647" i="17" s="1"/>
  <c r="P278" i="17"/>
  <c r="I278" i="17" s="1"/>
  <c r="P339" i="17"/>
  <c r="I339" i="17" s="1"/>
  <c r="P460" i="17"/>
  <c r="I460" i="17" s="1"/>
  <c r="P160" i="17"/>
  <c r="I160" i="17" s="1"/>
  <c r="P440" i="17"/>
  <c r="O907" i="17"/>
  <c r="P907" i="17"/>
  <c r="O691" i="17"/>
  <c r="I691" i="17" s="1"/>
  <c r="O468" i="17"/>
  <c r="I468" i="17" s="1"/>
  <c r="O790" i="17"/>
  <c r="I790" i="17" s="1"/>
  <c r="P1011" i="17"/>
  <c r="I1011" i="17" s="1"/>
  <c r="P613" i="17"/>
  <c r="I613" i="17" s="1"/>
  <c r="P769" i="17"/>
  <c r="P397" i="17"/>
  <c r="I397" i="17" s="1"/>
  <c r="P902" i="17"/>
  <c r="P193" i="17"/>
  <c r="I193" i="17" s="1"/>
  <c r="P1022" i="17"/>
  <c r="I1022" i="17" s="1"/>
  <c r="P760" i="17"/>
  <c r="P130" i="17"/>
  <c r="I130" i="17" s="1"/>
  <c r="P1013" i="17"/>
  <c r="I1013" i="17" s="1"/>
  <c r="P495" i="17"/>
  <c r="I495" i="17" s="1"/>
  <c r="P503" i="17"/>
  <c r="I503" i="17" s="1"/>
  <c r="P516" i="17"/>
  <c r="I516" i="17" s="1"/>
  <c r="P95" i="17"/>
  <c r="I95" i="17" s="1"/>
  <c r="P571" i="17"/>
  <c r="I571" i="17" s="1"/>
  <c r="P915" i="17"/>
  <c r="O733" i="17"/>
  <c r="O466" i="17"/>
  <c r="P986" i="17"/>
  <c r="I986" i="17" s="1"/>
  <c r="P891" i="17"/>
  <c r="I891" i="17" s="1"/>
  <c r="P132" i="17"/>
  <c r="I132" i="17" s="1"/>
  <c r="P727" i="17"/>
  <c r="P696" i="17"/>
  <c r="I696" i="17" s="1"/>
  <c r="O963" i="17"/>
  <c r="P963" i="17"/>
  <c r="O901" i="17"/>
  <c r="O872" i="17"/>
  <c r="O949" i="17"/>
  <c r="P949" i="17"/>
  <c r="O995" i="17"/>
  <c r="I995" i="17" s="1"/>
  <c r="P977" i="17"/>
  <c r="I977" i="17" s="1"/>
  <c r="P917" i="17"/>
  <c r="I917" i="17" s="1"/>
  <c r="P899" i="17"/>
  <c r="I899" i="17" s="1"/>
  <c r="P558" i="17"/>
  <c r="I558" i="17" s="1"/>
  <c r="P375" i="17"/>
  <c r="I375" i="17" s="1"/>
  <c r="P837" i="17"/>
  <c r="P524" i="17"/>
  <c r="I524" i="17" s="1"/>
  <c r="P110" i="17"/>
  <c r="I110" i="17" s="1"/>
  <c r="P209" i="17"/>
  <c r="I209" i="17" s="1"/>
  <c r="P1018" i="17"/>
  <c r="I1018" i="17" s="1"/>
  <c r="P476" i="17"/>
  <c r="I476" i="17" s="1"/>
  <c r="P103" i="17"/>
  <c r="I103" i="17" s="1"/>
  <c r="O909" i="17"/>
  <c r="O991" i="17"/>
  <c r="P991" i="17"/>
  <c r="O355" i="17"/>
  <c r="P685" i="17"/>
  <c r="I685" i="17" s="1"/>
  <c r="P515" i="17"/>
  <c r="P256" i="17"/>
  <c r="I256" i="17" s="1"/>
  <c r="P836" i="17"/>
  <c r="I836" i="17" s="1"/>
  <c r="P574" i="17"/>
  <c r="I574" i="17" s="1"/>
  <c r="P966" i="17"/>
  <c r="I966" i="17" s="1"/>
  <c r="P262" i="17"/>
  <c r="I262" i="17" s="1"/>
  <c r="P17" i="17"/>
  <c r="I17" i="17" s="1"/>
  <c r="O699" i="17"/>
  <c r="I699" i="17" s="1"/>
  <c r="O1014" i="17"/>
  <c r="I1014" i="17" s="1"/>
  <c r="O538" i="17"/>
  <c r="O363" i="17"/>
  <c r="I363" i="17" s="1"/>
  <c r="O377" i="17"/>
  <c r="O20" i="17"/>
  <c r="O853" i="17"/>
  <c r="I853" i="17" s="1"/>
  <c r="O825" i="17"/>
  <c r="I825" i="17" s="1"/>
  <c r="O922" i="17"/>
  <c r="O39" i="17"/>
  <c r="I39" i="17" s="1"/>
  <c r="O564" i="17"/>
  <c r="I564" i="17" s="1"/>
  <c r="O746" i="17"/>
  <c r="O257" i="17"/>
  <c r="I257" i="17" s="1"/>
  <c r="O206" i="17"/>
  <c r="I206" i="17" s="1"/>
  <c r="O451" i="17"/>
  <c r="I451" i="17" s="1"/>
  <c r="O494" i="17"/>
  <c r="I494" i="17" s="1"/>
  <c r="O815" i="17"/>
  <c r="O74" i="17"/>
  <c r="I74" i="17" s="1"/>
  <c r="O104" i="17"/>
  <c r="O686" i="17"/>
  <c r="I686" i="17" s="1"/>
  <c r="O608" i="17"/>
  <c r="I608" i="17" s="1"/>
  <c r="O286" i="17"/>
  <c r="O439" i="17"/>
  <c r="I439" i="17" s="1"/>
  <c r="O894" i="17"/>
  <c r="O706" i="17"/>
  <c r="I706" i="17" s="1"/>
  <c r="O916" i="17"/>
  <c r="I916" i="17" s="1"/>
  <c r="O502" i="17"/>
  <c r="O713" i="17"/>
  <c r="O27" i="17"/>
  <c r="I27" i="17" s="1"/>
  <c r="O236" i="17"/>
  <c r="I236" i="17" s="1"/>
  <c r="O146" i="17"/>
  <c r="I146" i="17" s="1"/>
  <c r="O398" i="17"/>
  <c r="I398" i="17" s="1"/>
  <c r="O228" i="17"/>
  <c r="I228" i="17" s="1"/>
  <c r="O943" i="17"/>
  <c r="O880" i="17"/>
  <c r="I880" i="17" s="1"/>
  <c r="O761" i="17"/>
  <c r="I761" i="17" s="1"/>
  <c r="O593" i="17"/>
  <c r="I593" i="17" s="1"/>
  <c r="O823" i="17"/>
  <c r="I823" i="17" s="1"/>
  <c r="O327" i="17"/>
  <c r="I327" i="17" s="1"/>
  <c r="O893" i="17"/>
  <c r="I893" i="17" s="1"/>
  <c r="O489" i="17"/>
  <c r="O501" i="17"/>
  <c r="I501" i="17" s="1"/>
  <c r="O46" i="17"/>
  <c r="I46" i="17" s="1"/>
  <c r="O164" i="17"/>
  <c r="I164" i="17" s="1"/>
  <c r="O24" i="17"/>
  <c r="I24" i="17" s="1"/>
  <c r="O689" i="17"/>
  <c r="I689" i="17" s="1"/>
  <c r="O437" i="17"/>
  <c r="I437" i="17" s="1"/>
  <c r="O607" i="17"/>
  <c r="O441" i="17"/>
  <c r="I441" i="17" s="1"/>
  <c r="O698" i="17"/>
  <c r="I698" i="17" s="1"/>
  <c r="O201" i="17"/>
  <c r="O656" i="17"/>
  <c r="I656" i="17" s="1"/>
  <c r="O622" i="17"/>
  <c r="O552" i="17"/>
  <c r="I552" i="17" s="1"/>
  <c r="O776" i="17"/>
  <c r="O734" i="17"/>
  <c r="O683" i="17"/>
  <c r="I683" i="17" s="1"/>
  <c r="O167" i="17"/>
  <c r="I167" i="17" s="1"/>
  <c r="O320" i="17"/>
  <c r="I320" i="17" s="1"/>
  <c r="O362" i="17"/>
  <c r="I362" i="17" s="1"/>
  <c r="O614" i="17"/>
  <c r="O383" i="17"/>
  <c r="I383" i="17" s="1"/>
  <c r="O75" i="17"/>
  <c r="I75" i="17" s="1"/>
  <c r="O376" i="17"/>
  <c r="I376" i="17" s="1"/>
  <c r="O832" i="17"/>
  <c r="I832" i="17" s="1"/>
  <c r="O277" i="17"/>
  <c r="I277" i="17" s="1"/>
  <c r="O544" i="17"/>
  <c r="O858" i="17"/>
  <c r="O914" i="17"/>
  <c r="I914" i="17" s="1"/>
  <c r="O634" i="17"/>
  <c r="O179" i="17"/>
  <c r="I179" i="17" s="1"/>
  <c r="O970" i="17"/>
  <c r="O801" i="17"/>
  <c r="I801" i="17" s="1"/>
  <c r="O871" i="17"/>
  <c r="I871" i="17" s="1"/>
  <c r="O928" i="17"/>
  <c r="O933" i="17"/>
  <c r="I933" i="17" s="1"/>
  <c r="O844" i="17"/>
  <c r="O129" i="17"/>
  <c r="I129" i="17" s="1"/>
  <c r="O563" i="17"/>
  <c r="I563" i="17" s="1"/>
  <c r="O592" i="17"/>
  <c r="I592" i="17" s="1"/>
  <c r="O848" i="17"/>
  <c r="I848" i="17" s="1"/>
  <c r="O898" i="17"/>
  <c r="I898" i="17" s="1"/>
  <c r="O67" i="17"/>
  <c r="I67" i="17" s="1"/>
  <c r="O300" i="17"/>
  <c r="O992" i="17"/>
  <c r="O579" i="17"/>
  <c r="O405" i="17"/>
  <c r="O944" i="17"/>
  <c r="I944" i="17" s="1"/>
  <c r="O447" i="17"/>
  <c r="O678" i="17"/>
  <c r="O76" i="17"/>
  <c r="I76" i="17" s="1"/>
  <c r="O578" i="17"/>
  <c r="I578" i="17" s="1"/>
  <c r="O768" i="17"/>
  <c r="O1012" i="17"/>
  <c r="O271" i="17"/>
  <c r="I271" i="17" s="1"/>
  <c r="O867" i="17"/>
  <c r="I867" i="17" s="1"/>
  <c r="O159" i="17"/>
  <c r="I159" i="17" s="1"/>
  <c r="O600" i="17"/>
  <c r="I600" i="17" s="1"/>
  <c r="O719" i="17"/>
  <c r="I719" i="17" s="1"/>
  <c r="O123" i="17"/>
  <c r="I123" i="17" s="1"/>
  <c r="O522" i="17"/>
  <c r="O816" i="17"/>
  <c r="I816" i="17" s="1"/>
  <c r="O983" i="17"/>
  <c r="I983" i="17" s="1"/>
  <c r="O199" i="17"/>
  <c r="I199" i="17" s="1"/>
  <c r="O878" i="17"/>
  <c r="I878" i="17" s="1"/>
  <c r="O657" i="17"/>
  <c r="I657" i="17" s="1"/>
  <c r="O926" i="17"/>
  <c r="I926" i="17" s="1"/>
  <c r="O127" i="17"/>
  <c r="I127" i="17" s="1"/>
  <c r="O755" i="17"/>
  <c r="I755" i="17" s="1"/>
  <c r="O314" i="17"/>
  <c r="I314" i="17" s="1"/>
  <c r="O69" i="17"/>
  <c r="I69" i="17" s="1"/>
  <c r="O125" i="17"/>
  <c r="I125" i="17" s="1"/>
  <c r="O740" i="17"/>
  <c r="O621" i="17"/>
  <c r="O124" i="17"/>
  <c r="I124" i="17" s="1"/>
  <c r="O874" i="17"/>
  <c r="I874" i="17" s="1"/>
  <c r="O250" i="17"/>
  <c r="I250" i="17" s="1"/>
  <c r="O692" i="17"/>
  <c r="O739" i="17"/>
  <c r="I739" i="17" s="1"/>
  <c r="O775" i="17"/>
  <c r="I775" i="17" s="1"/>
  <c r="O754" i="17"/>
  <c r="I754" i="17" s="1"/>
  <c r="O605" i="17"/>
  <c r="I605" i="17" s="1"/>
  <c r="O157" i="17"/>
  <c r="I157" i="17" s="1"/>
  <c r="O304" i="17"/>
  <c r="I304" i="17" s="1"/>
  <c r="O956" i="17"/>
  <c r="I956" i="17" s="1"/>
  <c r="O407" i="17"/>
  <c r="I407" i="17" s="1"/>
  <c r="O114" i="17"/>
  <c r="I114" i="17" s="1"/>
  <c r="O210" i="17"/>
  <c r="I210" i="17" s="1"/>
  <c r="O216" i="17"/>
  <c r="I216" i="17" s="1"/>
  <c r="O531" i="17"/>
  <c r="O664" i="17"/>
  <c r="I664" i="17" s="1"/>
  <c r="O580" i="17"/>
  <c r="O111" i="17"/>
  <c r="I111" i="17" s="1"/>
  <c r="O999" i="17"/>
  <c r="O565" i="17"/>
  <c r="O957" i="17"/>
  <c r="I957" i="17" s="1"/>
  <c r="O1020" i="17"/>
  <c r="O369" i="17"/>
  <c r="I369" i="17" s="1"/>
  <c r="O838" i="17"/>
  <c r="O818" i="17"/>
  <c r="I818" i="17" s="1"/>
  <c r="O747" i="17"/>
  <c r="O663" i="17"/>
  <c r="O14" i="17"/>
  <c r="I14" i="17" s="1"/>
  <c r="O551" i="17"/>
  <c r="O570" i="17"/>
  <c r="I570" i="17" s="1"/>
  <c r="O612" i="17"/>
  <c r="I612" i="17" s="1"/>
  <c r="O283" i="17"/>
  <c r="I283" i="17" s="1"/>
  <c r="O158" i="17"/>
  <c r="I158" i="17" s="1"/>
  <c r="O741" i="17"/>
  <c r="O312" i="17"/>
  <c r="O409" i="17"/>
  <c r="O976" i="17"/>
  <c r="I976" i="17" s="1"/>
  <c r="O116" i="17"/>
  <c r="I116" i="17" s="1"/>
  <c r="O1021" i="17"/>
  <c r="I1021" i="17" s="1"/>
  <c r="O482" i="17"/>
  <c r="O41" i="17"/>
  <c r="I41" i="17" s="1"/>
  <c r="O971" i="17"/>
  <c r="O774" i="17"/>
  <c r="I774" i="17" s="1"/>
  <c r="O929" i="17"/>
  <c r="O306" i="17"/>
  <c r="I306" i="17" s="1"/>
  <c r="O811" i="17"/>
  <c r="I811" i="17" s="1"/>
  <c r="O649" i="17"/>
  <c r="I649" i="17" s="1"/>
  <c r="O648" i="17"/>
  <c r="I648" i="17" s="1"/>
  <c r="O572" i="17"/>
  <c r="O452" i="17"/>
  <c r="I452" i="17" s="1"/>
  <c r="O712" i="17"/>
  <c r="O543" i="17"/>
  <c r="I543" i="17" s="1"/>
  <c r="O486" i="17"/>
  <c r="I486" i="17" s="1"/>
  <c r="O59" i="17"/>
  <c r="I59" i="17" s="1"/>
  <c r="O241" i="17"/>
  <c r="I241" i="17" s="1"/>
  <c r="O32" i="17"/>
  <c r="I32" i="17" s="1"/>
  <c r="O638" i="17"/>
  <c r="I638" i="17" s="1"/>
  <c r="O153" i="17"/>
  <c r="O617" i="17"/>
  <c r="I617" i="17" s="1"/>
  <c r="O879" i="17"/>
  <c r="I879" i="17" s="1"/>
  <c r="O90" i="17"/>
  <c r="O703" i="17"/>
  <c r="I703" i="17" s="1"/>
  <c r="O628" i="17"/>
  <c r="I628" i="17" s="1"/>
  <c r="O97" i="17"/>
  <c r="I97" i="17" s="1"/>
  <c r="O982" i="17"/>
  <c r="I982" i="17" s="1"/>
  <c r="O1006" i="17"/>
  <c r="O927" i="17"/>
  <c r="I927" i="17" s="1"/>
  <c r="O857" i="17"/>
  <c r="O650" i="17"/>
  <c r="I650" i="17" s="1"/>
  <c r="O418" i="17"/>
  <c r="I418" i="17" s="1"/>
  <c r="O587" i="17"/>
  <c r="O984" i="17"/>
  <c r="I984" i="17" s="1"/>
  <c r="O536" i="17"/>
  <c r="I536" i="17" s="1"/>
  <c r="O606" i="17"/>
  <c r="I606" i="17" s="1"/>
  <c r="O424" i="17"/>
  <c r="I424" i="17" s="1"/>
  <c r="O913" i="17"/>
  <c r="I913" i="17" s="1"/>
  <c r="O690" i="17"/>
  <c r="I690" i="17" s="1"/>
  <c r="O787" i="17"/>
  <c r="I787" i="17" s="1"/>
  <c r="O955" i="17"/>
  <c r="O360" i="17"/>
  <c r="I360" i="17" s="1"/>
  <c r="O475" i="17"/>
  <c r="O62" i="17"/>
  <c r="I62" i="17" s="1"/>
  <c r="O34" i="17"/>
  <c r="I34" i="17" s="1"/>
  <c r="O826" i="17"/>
  <c r="I826" i="17" s="1"/>
  <c r="O139" i="17"/>
  <c r="O514" i="17"/>
  <c r="I514" i="17" s="1"/>
  <c r="O48" i="17"/>
  <c r="I48" i="17" s="1"/>
  <c r="O998" i="17"/>
  <c r="I998" i="17" s="1"/>
  <c r="O172" i="17"/>
  <c r="I172" i="17" s="1"/>
  <c r="O396" i="17"/>
  <c r="I396" i="17" s="1"/>
  <c r="O704" i="17"/>
  <c r="O677" i="17"/>
  <c r="O473" i="17"/>
  <c r="I473" i="17" s="1"/>
  <c r="O411" i="17"/>
  <c r="I411" i="17" s="1"/>
  <c r="O642" i="17"/>
  <c r="O68" i="17"/>
  <c r="I68" i="17" s="1"/>
  <c r="O173" i="17"/>
  <c r="I173" i="17" s="1"/>
  <c r="O839" i="17"/>
  <c r="I839" i="17" s="1"/>
  <c r="O829" i="17"/>
  <c r="I829" i="17" s="1"/>
  <c r="O528" i="17"/>
  <c r="I528" i="17" s="1"/>
  <c r="O802" i="17"/>
  <c r="I802" i="17" s="1"/>
  <c r="O670" i="17"/>
  <c r="I670" i="17" s="1"/>
  <c r="O559" i="17"/>
  <c r="O187" i="17"/>
  <c r="I187" i="17" s="1"/>
  <c r="O978" i="17"/>
  <c r="O270" i="17"/>
  <c r="I270" i="17" s="1"/>
  <c r="O438" i="17"/>
  <c r="I438" i="17" s="1"/>
  <c r="O886" i="17"/>
  <c r="O788" i="17"/>
  <c r="O972" i="17"/>
  <c r="I972" i="17" s="1"/>
  <c r="O122" i="17"/>
  <c r="I122" i="17" s="1"/>
  <c r="O627" i="17"/>
  <c r="I627" i="17" s="1"/>
  <c r="O794" i="17"/>
  <c r="I794" i="17" s="1"/>
  <c r="O530" i="17"/>
  <c r="I530" i="17" s="1"/>
  <c r="O968" i="17"/>
  <c r="I968" i="17" s="1"/>
  <c r="O496" i="17"/>
  <c r="I496" i="17" s="1"/>
  <c r="O979" i="17"/>
  <c r="I979" i="17" s="1"/>
  <c r="O1007" i="17"/>
  <c r="I1007" i="17" s="1"/>
  <c r="O91" i="17"/>
  <c r="I91" i="17" s="1"/>
  <c r="O958" i="17"/>
  <c r="I958" i="17" s="1"/>
  <c r="O57" i="17"/>
  <c r="I57" i="17" s="1"/>
  <c r="O197" i="17"/>
  <c r="I197" i="17" s="1"/>
  <c r="O403" i="17"/>
  <c r="I403" i="17" s="1"/>
  <c r="O356" i="17"/>
  <c r="I356" i="17" s="1"/>
  <c r="O284" i="17"/>
  <c r="I284" i="17" s="1"/>
  <c r="O214" i="17"/>
  <c r="I214" i="17" s="1"/>
  <c r="O87" i="17"/>
  <c r="I87" i="17" s="1"/>
  <c r="O222" i="17"/>
  <c r="I222" i="17" s="1"/>
  <c r="O732" i="17"/>
  <c r="O550" i="17"/>
  <c r="I550" i="17" s="1"/>
  <c r="O718" i="17"/>
  <c r="O368" i="17"/>
  <c r="I368" i="17" s="1"/>
  <c r="O726" i="17"/>
  <c r="O195" i="17"/>
  <c r="I195" i="17" s="1"/>
  <c r="O797" i="17"/>
  <c r="I797" i="17" s="1"/>
  <c r="O780" i="17"/>
  <c r="I780" i="17" s="1"/>
  <c r="O1000" i="17"/>
  <c r="I1000" i="17" s="1"/>
  <c r="O285" i="17"/>
  <c r="I285" i="17" s="1"/>
  <c r="O412" i="17"/>
  <c r="I412" i="17" s="1"/>
  <c r="O738" i="17"/>
  <c r="I738" i="17" s="1"/>
  <c r="O796" i="17"/>
  <c r="O629" i="17"/>
  <c r="I629" i="17" s="1"/>
  <c r="O985" i="17"/>
  <c r="O445" i="17"/>
  <c r="I445" i="17" s="1"/>
  <c r="O888" i="17"/>
  <c r="I888" i="17" s="1"/>
  <c r="O481" i="17"/>
  <c r="O912" i="17"/>
  <c r="I912" i="17" s="1"/>
  <c r="O347" i="17"/>
  <c r="I347" i="17" s="1"/>
  <c r="O45" i="17"/>
  <c r="I45" i="17" s="1"/>
  <c r="O684" i="17"/>
  <c r="O31" i="17"/>
  <c r="I31" i="17" s="1"/>
  <c r="O951" i="17"/>
  <c r="I951" i="17" s="1"/>
  <c r="O908" i="17"/>
  <c r="I908" i="17" s="1"/>
  <c r="O865" i="17"/>
  <c r="I865" i="17" s="1"/>
  <c r="O845" i="17"/>
  <c r="O186" i="17"/>
  <c r="O591" i="17"/>
  <c r="I591" i="17" s="1"/>
  <c r="O920" i="17"/>
  <c r="I920" i="17" s="1"/>
  <c r="O313" i="17"/>
  <c r="I313" i="17" s="1"/>
  <c r="O948" i="17"/>
  <c r="I948" i="17" s="1"/>
  <c r="O720" i="17"/>
  <c r="I720" i="17" s="1"/>
  <c r="O138" i="17"/>
  <c r="I138" i="17" s="1"/>
  <c r="O307" i="17"/>
  <c r="I307" i="17" s="1"/>
  <c r="O860" i="17"/>
  <c r="I860" i="17" s="1"/>
  <c r="O425" i="17"/>
  <c r="O804" i="17"/>
  <c r="I804" i="17" s="1"/>
  <c r="O831" i="17"/>
  <c r="O333" i="17"/>
  <c r="I333" i="17" s="1"/>
  <c r="O96" i="17"/>
  <c r="I96" i="17" s="1"/>
  <c r="O297" i="17"/>
  <c r="I297" i="17" s="1"/>
  <c r="F65" i="12"/>
  <c r="F64" i="12"/>
  <c r="D54" i="12"/>
  <c r="D62" i="12"/>
  <c r="F19" i="12"/>
  <c r="AD35" i="12"/>
  <c r="AB35" i="12"/>
  <c r="F9" i="12"/>
  <c r="W29" i="12"/>
  <c r="R29" i="12" s="1"/>
  <c r="Z41" i="12"/>
  <c r="F39" i="12"/>
  <c r="W7" i="12"/>
  <c r="R7" i="12" s="1"/>
  <c r="X7" i="12"/>
  <c r="S7" i="12" s="1"/>
  <c r="Z7" i="12"/>
  <c r="AB31" i="12"/>
  <c r="AB11" i="12"/>
  <c r="D60" i="14"/>
  <c r="D58" i="14"/>
  <c r="D59" i="14"/>
  <c r="D61" i="14"/>
  <c r="D62" i="14"/>
  <c r="D63" i="14"/>
  <c r="D64" i="14"/>
  <c r="D57" i="14"/>
  <c r="E44" i="14"/>
  <c r="E45" i="14"/>
  <c r="E46" i="14"/>
  <c r="E47" i="14"/>
  <c r="E48" i="14"/>
  <c r="E43" i="14"/>
  <c r="D44" i="14"/>
  <c r="D45" i="14"/>
  <c r="D46" i="14"/>
  <c r="D47" i="14"/>
  <c r="D48" i="14"/>
  <c r="D43" i="14"/>
  <c r="D38" i="14"/>
  <c r="D37" i="14"/>
  <c r="D36" i="14"/>
  <c r="D35" i="14"/>
  <c r="E29" i="14"/>
  <c r="E30" i="14"/>
  <c r="E31" i="14"/>
  <c r="E32" i="14"/>
  <c r="D30" i="14"/>
  <c r="D31" i="14"/>
  <c r="D32" i="14"/>
  <c r="D29" i="14"/>
  <c r="E28" i="14"/>
  <c r="D28" i="14"/>
  <c r="E27" i="14"/>
  <c r="D27" i="14"/>
  <c r="E26" i="14"/>
  <c r="D26" i="14"/>
  <c r="E25" i="14"/>
  <c r="D25" i="14"/>
  <c r="D18" i="14"/>
  <c r="D17" i="14"/>
  <c r="D16" i="14"/>
  <c r="D15" i="14"/>
  <c r="D14" i="14"/>
  <c r="D11" i="14"/>
  <c r="D10" i="14"/>
  <c r="D9" i="14"/>
  <c r="Z52" i="15"/>
  <c r="Z51" i="15"/>
  <c r="AG45" i="15"/>
  <c r="K32" i="15"/>
  <c r="AC32" i="15"/>
  <c r="D54" i="1"/>
  <c r="AB54" i="1" s="1"/>
  <c r="V54" i="1" s="1"/>
  <c r="D53" i="1"/>
  <c r="AB53" i="1" s="1"/>
  <c r="U53" i="1" s="1"/>
  <c r="E42" i="1"/>
  <c r="D42" i="1"/>
  <c r="AH49" i="1" s="1"/>
  <c r="D23" i="1"/>
  <c r="AH27" i="1" s="1"/>
  <c r="E23" i="1"/>
  <c r="M21" i="12"/>
  <c r="M65" i="15"/>
  <c r="N65" i="15"/>
  <c r="O65" i="15"/>
  <c r="P65" i="15"/>
  <c r="Q65" i="15"/>
  <c r="R65" i="15"/>
  <c r="S65" i="15"/>
  <c r="T65" i="15"/>
  <c r="W8" i="15"/>
  <c r="R8" i="15" s="1"/>
  <c r="W7" i="15"/>
  <c r="X7" i="15"/>
  <c r="U7" i="15" s="1"/>
  <c r="X8" i="15"/>
  <c r="U8" i="15" s="1"/>
  <c r="W9" i="15"/>
  <c r="X9" i="15"/>
  <c r="U9" i="15" s="1"/>
  <c r="W10" i="15"/>
  <c r="R10" i="15" s="1"/>
  <c r="X10" i="15"/>
  <c r="U10" i="15" s="1"/>
  <c r="W11" i="15"/>
  <c r="X11" i="15"/>
  <c r="U11" i="15" s="1"/>
  <c r="W12" i="15"/>
  <c r="X12" i="15"/>
  <c r="W13" i="15"/>
  <c r="X13" i="15"/>
  <c r="U13" i="15" s="1"/>
  <c r="W14" i="15"/>
  <c r="X14" i="15"/>
  <c r="U14" i="15" s="1"/>
  <c r="W15" i="15"/>
  <c r="X15" i="15"/>
  <c r="U15" i="15" s="1"/>
  <c r="W16" i="15"/>
  <c r="X16" i="15"/>
  <c r="U16" i="15" s="1"/>
  <c r="W17" i="15"/>
  <c r="X17" i="15"/>
  <c r="U17" i="15" s="1"/>
  <c r="W18" i="15"/>
  <c r="X18" i="15"/>
  <c r="U18" i="15" s="1"/>
  <c r="W20" i="15"/>
  <c r="W21" i="15"/>
  <c r="X21" i="15"/>
  <c r="U21" i="15" s="1"/>
  <c r="W22" i="15"/>
  <c r="X22" i="15"/>
  <c r="U22" i="15" s="1"/>
  <c r="W24" i="15"/>
  <c r="X24" i="15"/>
  <c r="U24" i="15" s="1"/>
  <c r="W25" i="15"/>
  <c r="Q25" i="15" s="1"/>
  <c r="X25" i="15"/>
  <c r="W26" i="15"/>
  <c r="X26" i="15"/>
  <c r="W27" i="15"/>
  <c r="X27" i="15"/>
  <c r="W28" i="15"/>
  <c r="X28" i="15"/>
  <c r="W29" i="15"/>
  <c r="X29" i="15"/>
  <c r="W30" i="15"/>
  <c r="X30" i="15"/>
  <c r="W31" i="15"/>
  <c r="X31" i="15"/>
  <c r="W32" i="15"/>
  <c r="X32" i="15"/>
  <c r="W33" i="15"/>
  <c r="X33" i="15"/>
  <c r="U33" i="15" s="1"/>
  <c r="W34" i="15"/>
  <c r="X34" i="15"/>
  <c r="U34" i="15" s="1"/>
  <c r="W35" i="15"/>
  <c r="X35" i="15"/>
  <c r="U35" i="15" s="1"/>
  <c r="W36" i="15"/>
  <c r="X36" i="15"/>
  <c r="U36" i="15" s="1"/>
  <c r="W37" i="15"/>
  <c r="X37" i="15"/>
  <c r="U37" i="15" s="1"/>
  <c r="W38" i="15"/>
  <c r="X38" i="15"/>
  <c r="U38" i="15" s="1"/>
  <c r="W40" i="15"/>
  <c r="X40" i="15"/>
  <c r="U40" i="15" s="1"/>
  <c r="W41" i="15"/>
  <c r="Q41" i="15" s="1"/>
  <c r="X41" i="15"/>
  <c r="W42" i="15"/>
  <c r="X42" i="15"/>
  <c r="W43" i="15"/>
  <c r="X43" i="15"/>
  <c r="U43" i="15" s="1"/>
  <c r="W44" i="15"/>
  <c r="X44" i="15"/>
  <c r="W45" i="15"/>
  <c r="X45" i="15"/>
  <c r="U45" i="15" s="1"/>
  <c r="W46" i="15"/>
  <c r="X46" i="15"/>
  <c r="U46" i="15" s="1"/>
  <c r="W47" i="15"/>
  <c r="X47" i="15"/>
  <c r="U47" i="15" s="1"/>
  <c r="W48" i="15"/>
  <c r="X48" i="15"/>
  <c r="U48" i="15" s="1"/>
  <c r="W49" i="15"/>
  <c r="X49" i="15"/>
  <c r="U49" i="15" s="1"/>
  <c r="X50" i="15"/>
  <c r="U50" i="15" s="1"/>
  <c r="X51" i="15"/>
  <c r="U51" i="15" s="1"/>
  <c r="X52" i="15"/>
  <c r="W54" i="15"/>
  <c r="X54" i="15"/>
  <c r="U54" i="15" s="1"/>
  <c r="W55" i="15"/>
  <c r="X55" i="15"/>
  <c r="U55" i="15" s="1"/>
  <c r="W56" i="15"/>
  <c r="X56" i="15"/>
  <c r="U56" i="15" s="1"/>
  <c r="W57" i="15"/>
  <c r="X57" i="15"/>
  <c r="U57" i="15" s="1"/>
  <c r="W58" i="15"/>
  <c r="X58" i="15"/>
  <c r="U58" i="15" s="1"/>
  <c r="W59" i="15"/>
  <c r="X59" i="15"/>
  <c r="U59" i="15" s="1"/>
  <c r="W60" i="15"/>
  <c r="X60" i="15"/>
  <c r="U60" i="15" s="1"/>
  <c r="W61" i="15"/>
  <c r="X61" i="15"/>
  <c r="U61" i="15" s="1"/>
  <c r="W62" i="15"/>
  <c r="X62" i="15"/>
  <c r="U62" i="15" s="1"/>
  <c r="W63" i="15"/>
  <c r="X63" i="15"/>
  <c r="U63" i="15" s="1"/>
  <c r="W64" i="15"/>
  <c r="X64" i="15"/>
  <c r="U64" i="15" s="1"/>
  <c r="Z7" i="15"/>
  <c r="Z8" i="15"/>
  <c r="Z9" i="15"/>
  <c r="Z10" i="15"/>
  <c r="Z11" i="15"/>
  <c r="Z12" i="15"/>
  <c r="Z13" i="15"/>
  <c r="Z14" i="15"/>
  <c r="Z15" i="15"/>
  <c r="Z16" i="15"/>
  <c r="Z17" i="15"/>
  <c r="Z18" i="15"/>
  <c r="M18" i="15" s="1"/>
  <c r="Z21" i="15"/>
  <c r="Z22" i="15"/>
  <c r="Z24" i="15"/>
  <c r="Z25" i="15"/>
  <c r="Z26" i="15"/>
  <c r="Z27" i="15"/>
  <c r="Z28" i="15"/>
  <c r="Z29" i="15"/>
  <c r="Z30" i="15"/>
  <c r="Z31" i="15"/>
  <c r="Z32" i="15"/>
  <c r="Z33" i="15"/>
  <c r="Z34" i="15"/>
  <c r="Z35" i="15"/>
  <c r="Z36" i="15"/>
  <c r="Z37" i="15"/>
  <c r="Z38" i="15"/>
  <c r="Z40" i="15"/>
  <c r="Z41" i="15"/>
  <c r="Z42" i="15"/>
  <c r="Z43" i="15"/>
  <c r="Z44" i="15"/>
  <c r="Z45" i="15"/>
  <c r="Z46" i="15"/>
  <c r="Z47" i="15"/>
  <c r="Z48" i="15"/>
  <c r="Z49" i="15"/>
  <c r="M49" i="15" s="1"/>
  <c r="Z54" i="15"/>
  <c r="Z55" i="15"/>
  <c r="Z56" i="15"/>
  <c r="Z57" i="15"/>
  <c r="Z58" i="15"/>
  <c r="Z59" i="15"/>
  <c r="Z60" i="15"/>
  <c r="Z61" i="15"/>
  <c r="Z62" i="15"/>
  <c r="Z63" i="15"/>
  <c r="Z64" i="15"/>
  <c r="X65" i="1"/>
  <c r="Y65" i="1"/>
  <c r="U65" i="1"/>
  <c r="V65" i="1"/>
  <c r="W65" i="1"/>
  <c r="S65" i="1"/>
  <c r="T65" i="1"/>
  <c r="R65" i="1"/>
  <c r="AE7" i="1"/>
  <c r="AE8" i="1"/>
  <c r="AE9" i="1"/>
  <c r="AE10" i="1"/>
  <c r="AE11" i="1"/>
  <c r="AE12" i="1"/>
  <c r="AE13" i="1"/>
  <c r="AE14" i="1"/>
  <c r="AE15" i="1"/>
  <c r="AE16" i="1"/>
  <c r="AE17" i="1"/>
  <c r="AE18" i="1"/>
  <c r="AE21" i="1"/>
  <c r="AE22" i="1"/>
  <c r="AE24" i="1"/>
  <c r="AE25" i="1"/>
  <c r="AE26" i="1"/>
  <c r="AE27" i="1"/>
  <c r="AE28" i="1"/>
  <c r="AE29" i="1"/>
  <c r="AE30" i="1"/>
  <c r="AE31" i="1"/>
  <c r="AE32" i="1"/>
  <c r="AE33" i="1"/>
  <c r="AE34" i="1"/>
  <c r="AE35" i="1"/>
  <c r="AE36" i="1"/>
  <c r="AE37" i="1"/>
  <c r="AE38" i="1"/>
  <c r="AE39" i="1"/>
  <c r="AE40" i="1"/>
  <c r="AE41" i="1"/>
  <c r="AE43" i="1"/>
  <c r="AE44" i="1"/>
  <c r="AE45" i="1"/>
  <c r="AE46" i="1"/>
  <c r="AE47" i="1"/>
  <c r="AE48" i="1"/>
  <c r="AE49" i="1"/>
  <c r="AE50" i="1"/>
  <c r="AE51" i="1"/>
  <c r="AE56" i="1"/>
  <c r="AE57" i="1"/>
  <c r="AE58" i="1"/>
  <c r="AE59" i="1"/>
  <c r="AE60" i="1"/>
  <c r="AE61" i="1"/>
  <c r="AE62" i="1"/>
  <c r="AE63" i="1"/>
  <c r="AE64" i="1"/>
  <c r="AB7" i="1"/>
  <c r="W7" i="1" s="1"/>
  <c r="AC7" i="1"/>
  <c r="Z7" i="1" s="1"/>
  <c r="AB8" i="1"/>
  <c r="AC8" i="1"/>
  <c r="Z8" i="1" s="1"/>
  <c r="AB9" i="1"/>
  <c r="W9" i="1" s="1"/>
  <c r="AC9" i="1"/>
  <c r="Z9" i="1" s="1"/>
  <c r="AB10" i="1"/>
  <c r="AC10" i="1"/>
  <c r="Z10" i="1" s="1"/>
  <c r="AB11" i="1"/>
  <c r="AC11" i="1"/>
  <c r="Z11" i="1" s="1"/>
  <c r="AB12" i="1"/>
  <c r="AC12" i="1"/>
  <c r="AB13" i="1"/>
  <c r="AC13" i="1"/>
  <c r="AB14" i="1"/>
  <c r="AC14" i="1"/>
  <c r="Z14" i="1" s="1"/>
  <c r="AB15" i="1"/>
  <c r="W15" i="1" s="1"/>
  <c r="AC15" i="1"/>
  <c r="Z15" i="1" s="1"/>
  <c r="AB16" i="1"/>
  <c r="AC16" i="1"/>
  <c r="Z16" i="1" s="1"/>
  <c r="AB17" i="1"/>
  <c r="W17" i="1" s="1"/>
  <c r="AC17" i="1"/>
  <c r="Z17" i="1" s="1"/>
  <c r="AB18" i="1"/>
  <c r="W18" i="1" s="1"/>
  <c r="AC18" i="1"/>
  <c r="AB20" i="1"/>
  <c r="U20" i="1" s="1"/>
  <c r="AB21" i="1"/>
  <c r="U21" i="1" s="1"/>
  <c r="AC21" i="1"/>
  <c r="Z21" i="1" s="1"/>
  <c r="AB22" i="1"/>
  <c r="AC22" i="1"/>
  <c r="Z22" i="1" s="1"/>
  <c r="AB24" i="1"/>
  <c r="AC24" i="1"/>
  <c r="AB25" i="1"/>
  <c r="AC25" i="1"/>
  <c r="AB26" i="1"/>
  <c r="AC26" i="1"/>
  <c r="AB27" i="1"/>
  <c r="AC27" i="1"/>
  <c r="AB28" i="1"/>
  <c r="AC28" i="1"/>
  <c r="AB29" i="1"/>
  <c r="V29" i="1" s="1"/>
  <c r="AC29" i="1"/>
  <c r="AB30" i="1"/>
  <c r="AC30" i="1"/>
  <c r="AB31" i="1"/>
  <c r="AC31" i="1"/>
  <c r="AB32" i="1"/>
  <c r="V32" i="1" s="1"/>
  <c r="AC32" i="1"/>
  <c r="Z32" i="1" s="1"/>
  <c r="AB33" i="1"/>
  <c r="AC33" i="1"/>
  <c r="AB34" i="1"/>
  <c r="W34" i="1" s="1"/>
  <c r="AC34" i="1"/>
  <c r="AB35" i="1"/>
  <c r="W35" i="1" s="1"/>
  <c r="AC35" i="1"/>
  <c r="AB36" i="1"/>
  <c r="W36" i="1" s="1"/>
  <c r="AC36" i="1"/>
  <c r="AB37" i="1"/>
  <c r="W37" i="1" s="1"/>
  <c r="AC37" i="1"/>
  <c r="AB38" i="1"/>
  <c r="W38" i="1" s="1"/>
  <c r="AC38" i="1"/>
  <c r="AB39" i="1"/>
  <c r="AC39" i="1"/>
  <c r="AB40" i="1"/>
  <c r="AC40" i="1"/>
  <c r="AB41" i="1"/>
  <c r="AC41" i="1"/>
  <c r="AB43" i="1"/>
  <c r="W43" i="1" s="1"/>
  <c r="AC43" i="1"/>
  <c r="Z43" i="1" s="1"/>
  <c r="AB44" i="1"/>
  <c r="V44" i="1" s="1"/>
  <c r="AC44" i="1"/>
  <c r="AB45" i="1"/>
  <c r="V45" i="1" s="1"/>
  <c r="AC45" i="1"/>
  <c r="AB46" i="1"/>
  <c r="W46" i="1" s="1"/>
  <c r="AC46" i="1"/>
  <c r="X46" i="1" s="1"/>
  <c r="AB47" i="1"/>
  <c r="AC47" i="1"/>
  <c r="X47" i="1" s="1"/>
  <c r="AB48" i="1"/>
  <c r="AC48" i="1"/>
  <c r="X48" i="1" s="1"/>
  <c r="AB49" i="1"/>
  <c r="W49" i="1" s="1"/>
  <c r="AC49" i="1"/>
  <c r="X49" i="1" s="1"/>
  <c r="AB50" i="1"/>
  <c r="AC50" i="1"/>
  <c r="Z50" i="1" s="1"/>
  <c r="AB51" i="1"/>
  <c r="AC51" i="1"/>
  <c r="AC52" i="1"/>
  <c r="AC53" i="1"/>
  <c r="AC54" i="1"/>
  <c r="AB56" i="1"/>
  <c r="U56" i="1" s="1"/>
  <c r="AC56" i="1"/>
  <c r="AB57" i="1"/>
  <c r="AC57" i="1"/>
  <c r="Z57" i="1" s="1"/>
  <c r="AB58" i="1"/>
  <c r="AC58" i="1"/>
  <c r="AB59" i="1"/>
  <c r="AC59" i="1"/>
  <c r="Z59" i="1" s="1"/>
  <c r="AB60" i="1"/>
  <c r="AC60" i="1"/>
  <c r="Z60" i="1" s="1"/>
  <c r="AB61" i="1"/>
  <c r="W61" i="1" s="1"/>
  <c r="AC61" i="1"/>
  <c r="AB62" i="1"/>
  <c r="AC62" i="1"/>
  <c r="AB63" i="1"/>
  <c r="AC63" i="1"/>
  <c r="AB64" i="1"/>
  <c r="AC64" i="1"/>
  <c r="Z64" i="1" s="1"/>
  <c r="AB36" i="12"/>
  <c r="AB16" i="12"/>
  <c r="AB15" i="12"/>
  <c r="W20" i="12"/>
  <c r="X20" i="12"/>
  <c r="W21" i="12"/>
  <c r="W22" i="12"/>
  <c r="W15" i="12"/>
  <c r="R15" i="12" s="1"/>
  <c r="X15" i="12"/>
  <c r="W16" i="12"/>
  <c r="R16" i="12" s="1"/>
  <c r="X16" i="12"/>
  <c r="W8" i="12"/>
  <c r="X8" i="12"/>
  <c r="W10" i="12"/>
  <c r="X10" i="12"/>
  <c r="W11" i="12"/>
  <c r="R11" i="12" s="1"/>
  <c r="X11" i="12"/>
  <c r="W12" i="12"/>
  <c r="R12" i="12" s="1"/>
  <c r="X12" i="12"/>
  <c r="W23" i="12"/>
  <c r="X23" i="12"/>
  <c r="W25" i="12"/>
  <c r="X25" i="12"/>
  <c r="W26" i="12"/>
  <c r="R26" i="12" s="1"/>
  <c r="W27" i="12"/>
  <c r="X27" i="12"/>
  <c r="W40" i="12"/>
  <c r="X40" i="12"/>
  <c r="W41" i="12"/>
  <c r="R41" i="12" s="1"/>
  <c r="W42" i="12"/>
  <c r="R42" i="12" s="1"/>
  <c r="W43" i="12"/>
  <c r="X43" i="12"/>
  <c r="W35" i="12"/>
  <c r="R35" i="12" s="1"/>
  <c r="X35" i="12"/>
  <c r="W36" i="12"/>
  <c r="R36" i="12" s="1"/>
  <c r="X36" i="12"/>
  <c r="W28" i="12"/>
  <c r="X28" i="12"/>
  <c r="W30" i="12"/>
  <c r="X30" i="12"/>
  <c r="W31" i="12"/>
  <c r="R31" i="12" s="1"/>
  <c r="X31" i="12"/>
  <c r="W32" i="12"/>
  <c r="R32" i="12" s="1"/>
  <c r="X32" i="12"/>
  <c r="W45" i="12"/>
  <c r="X45" i="12"/>
  <c r="W50" i="12"/>
  <c r="X50" i="12"/>
  <c r="W77" i="12"/>
  <c r="X77" i="12"/>
  <c r="W66" i="12"/>
  <c r="X66" i="12"/>
  <c r="W52" i="12"/>
  <c r="X52" i="12"/>
  <c r="W53" i="12"/>
  <c r="X53" i="12"/>
  <c r="W57" i="12"/>
  <c r="X57" i="12"/>
  <c r="W81" i="12"/>
  <c r="X81" i="12"/>
  <c r="W82" i="12"/>
  <c r="X82" i="12"/>
  <c r="W83" i="12"/>
  <c r="X83" i="12"/>
  <c r="W84" i="12"/>
  <c r="X84" i="12"/>
  <c r="W85" i="12"/>
  <c r="X85" i="12"/>
  <c r="W86" i="12"/>
  <c r="X86" i="12"/>
  <c r="W87" i="12"/>
  <c r="X87" i="12"/>
  <c r="W88" i="12"/>
  <c r="X88" i="12"/>
  <c r="W89" i="12"/>
  <c r="X89" i="12"/>
  <c r="W90" i="12"/>
  <c r="X90" i="12"/>
  <c r="W91" i="12"/>
  <c r="X91" i="12"/>
  <c r="W92" i="12"/>
  <c r="X92" i="12"/>
  <c r="W93" i="12"/>
  <c r="X93" i="12"/>
  <c r="W94" i="12"/>
  <c r="X94" i="12"/>
  <c r="W95" i="12"/>
  <c r="X95" i="12"/>
  <c r="W96" i="12"/>
  <c r="X96" i="12"/>
  <c r="W97" i="12"/>
  <c r="X97" i="12"/>
  <c r="W98" i="12"/>
  <c r="X98" i="12"/>
  <c r="W99" i="12"/>
  <c r="X99" i="12"/>
  <c r="W100" i="12"/>
  <c r="X100" i="12"/>
  <c r="W101" i="12"/>
  <c r="X101" i="12"/>
  <c r="W102" i="12"/>
  <c r="X102" i="12"/>
  <c r="W103" i="12"/>
  <c r="X103" i="12"/>
  <c r="W104" i="12"/>
  <c r="X104" i="12"/>
  <c r="W105" i="12"/>
  <c r="X105" i="12"/>
  <c r="W106" i="12"/>
  <c r="X106" i="12"/>
  <c r="W107" i="12"/>
  <c r="X107" i="12"/>
  <c r="W108" i="12"/>
  <c r="X108" i="12"/>
  <c r="W109" i="12"/>
  <c r="X109" i="12"/>
  <c r="W110" i="12"/>
  <c r="X110" i="12"/>
  <c r="W111" i="12"/>
  <c r="X111" i="12"/>
  <c r="W112" i="12"/>
  <c r="X112" i="12"/>
  <c r="W113" i="12"/>
  <c r="X113" i="12"/>
  <c r="W114" i="12"/>
  <c r="X114" i="12"/>
  <c r="W115" i="12"/>
  <c r="X115" i="12"/>
  <c r="W116" i="12"/>
  <c r="X116" i="12"/>
  <c r="W117" i="12"/>
  <c r="X117" i="12"/>
  <c r="W118" i="12"/>
  <c r="X118" i="12"/>
  <c r="W119" i="12"/>
  <c r="X119" i="12"/>
  <c r="W120" i="12"/>
  <c r="X120" i="12"/>
  <c r="W121" i="12"/>
  <c r="X121" i="12"/>
  <c r="W122" i="12"/>
  <c r="X122" i="12"/>
  <c r="W123" i="12"/>
  <c r="X123" i="12"/>
  <c r="W124" i="12"/>
  <c r="X124" i="12"/>
  <c r="W125" i="12"/>
  <c r="X125" i="12"/>
  <c r="W126" i="12"/>
  <c r="X126" i="12"/>
  <c r="W127" i="12"/>
  <c r="X127" i="12"/>
  <c r="W128" i="12"/>
  <c r="X128" i="12"/>
  <c r="W129" i="12"/>
  <c r="X129" i="12"/>
  <c r="W6" i="12"/>
  <c r="T5" i="12"/>
  <c r="S5" i="12"/>
  <c r="R5" i="12"/>
  <c r="Q5" i="12"/>
  <c r="Z77" i="12"/>
  <c r="Z50" i="12"/>
  <c r="Z45" i="12"/>
  <c r="Z32" i="12"/>
  <c r="Z31" i="12"/>
  <c r="Z30" i="12"/>
  <c r="Z28" i="12"/>
  <c r="Z36" i="12"/>
  <c r="Z35" i="12"/>
  <c r="Z43" i="12"/>
  <c r="Z40" i="12"/>
  <c r="Z27" i="12"/>
  <c r="Z25" i="12"/>
  <c r="Z23" i="12"/>
  <c r="Z12" i="12"/>
  <c r="Z11" i="12"/>
  <c r="Z10" i="12"/>
  <c r="Z8" i="12"/>
  <c r="Z16" i="12"/>
  <c r="Z15" i="12"/>
  <c r="Z20" i="12"/>
  <c r="O66" i="15"/>
  <c r="P66" i="15"/>
  <c r="Q66" i="15"/>
  <c r="R66" i="15"/>
  <c r="S66" i="15"/>
  <c r="T66" i="15"/>
  <c r="O67" i="15"/>
  <c r="P67" i="15"/>
  <c r="Q67" i="15"/>
  <c r="R67" i="15"/>
  <c r="S67" i="15"/>
  <c r="T67" i="15"/>
  <c r="O68" i="15"/>
  <c r="P68" i="15"/>
  <c r="Q68" i="15"/>
  <c r="R68" i="15"/>
  <c r="S68" i="15"/>
  <c r="T68" i="15"/>
  <c r="O69" i="15"/>
  <c r="P69" i="15"/>
  <c r="Q69" i="15"/>
  <c r="R69" i="15"/>
  <c r="S69" i="15"/>
  <c r="T69" i="15"/>
  <c r="O70" i="15"/>
  <c r="P70" i="15"/>
  <c r="Q70" i="15"/>
  <c r="R70" i="15"/>
  <c r="S70" i="15"/>
  <c r="T70" i="15"/>
  <c r="O71" i="15"/>
  <c r="P71" i="15"/>
  <c r="Q71" i="15"/>
  <c r="R71" i="15"/>
  <c r="S71" i="15"/>
  <c r="T71" i="15"/>
  <c r="O72" i="15"/>
  <c r="P72" i="15"/>
  <c r="Q72" i="15"/>
  <c r="R72" i="15"/>
  <c r="S72" i="15"/>
  <c r="T72" i="15"/>
  <c r="O73" i="15"/>
  <c r="P73" i="15"/>
  <c r="Q73" i="15"/>
  <c r="R73" i="15"/>
  <c r="S73" i="15"/>
  <c r="T73" i="15"/>
  <c r="O74" i="15"/>
  <c r="P74" i="15"/>
  <c r="Q74" i="15"/>
  <c r="R74" i="15"/>
  <c r="S74" i="15"/>
  <c r="T74" i="15"/>
  <c r="O75" i="15"/>
  <c r="P75" i="15"/>
  <c r="Q75" i="15"/>
  <c r="R75" i="15"/>
  <c r="S75" i="15"/>
  <c r="T75" i="15"/>
  <c r="O76" i="15"/>
  <c r="P76" i="15"/>
  <c r="Q76" i="15"/>
  <c r="R76" i="15"/>
  <c r="S76" i="15"/>
  <c r="T76" i="15"/>
  <c r="O77" i="15"/>
  <c r="P77" i="15"/>
  <c r="Q77" i="15"/>
  <c r="R77" i="15"/>
  <c r="S77" i="15"/>
  <c r="T77" i="15"/>
  <c r="O78" i="15"/>
  <c r="P78" i="15"/>
  <c r="Q78" i="15"/>
  <c r="R78" i="15"/>
  <c r="S78" i="15"/>
  <c r="T78" i="15"/>
  <c r="O79" i="15"/>
  <c r="P79" i="15"/>
  <c r="Q79" i="15"/>
  <c r="R79" i="15"/>
  <c r="S79" i="15"/>
  <c r="T79" i="15"/>
  <c r="O80" i="15"/>
  <c r="P80" i="15"/>
  <c r="Q80" i="15"/>
  <c r="R80" i="15"/>
  <c r="S80" i="15"/>
  <c r="T80" i="15"/>
  <c r="O81" i="15"/>
  <c r="P81" i="15"/>
  <c r="Q81" i="15"/>
  <c r="R81" i="15"/>
  <c r="S81" i="15"/>
  <c r="T81" i="15"/>
  <c r="O82" i="15"/>
  <c r="P82" i="15"/>
  <c r="Q82" i="15"/>
  <c r="R82" i="15"/>
  <c r="S82" i="15"/>
  <c r="T82" i="15"/>
  <c r="O83" i="15"/>
  <c r="P83" i="15"/>
  <c r="Q83" i="15"/>
  <c r="R83" i="15"/>
  <c r="S83" i="15"/>
  <c r="T83" i="15"/>
  <c r="T87" i="15"/>
  <c r="S87" i="15"/>
  <c r="Q87" i="15"/>
  <c r="T86" i="15"/>
  <c r="S86" i="15"/>
  <c r="Q86" i="15"/>
  <c r="T85" i="15"/>
  <c r="S85" i="15"/>
  <c r="Q85" i="15"/>
  <c r="T84" i="15"/>
  <c r="S84" i="15"/>
  <c r="Q84" i="15"/>
  <c r="P84" i="15"/>
  <c r="N84" i="15"/>
  <c r="N83" i="15"/>
  <c r="N82" i="15"/>
  <c r="N81" i="15"/>
  <c r="N80" i="15"/>
  <c r="N79" i="15"/>
  <c r="N78" i="15"/>
  <c r="N77" i="15"/>
  <c r="N76" i="15"/>
  <c r="N75" i="15"/>
  <c r="N74" i="15"/>
  <c r="N73" i="15"/>
  <c r="N72" i="15"/>
  <c r="N71" i="15"/>
  <c r="N70" i="15"/>
  <c r="N69" i="15"/>
  <c r="N68" i="15"/>
  <c r="N67" i="15"/>
  <c r="N66" i="15"/>
  <c r="U4" i="1"/>
  <c r="V4" i="1"/>
  <c r="W4" i="1"/>
  <c r="X4" i="1"/>
  <c r="Y4" i="1"/>
  <c r="U5" i="1"/>
  <c r="V5" i="1"/>
  <c r="W5" i="1"/>
  <c r="X5" i="1"/>
  <c r="Y5" i="1"/>
  <c r="Y89" i="1"/>
  <c r="X89" i="1"/>
  <c r="V89" i="1"/>
  <c r="Y88" i="1"/>
  <c r="X88" i="1"/>
  <c r="V88" i="1"/>
  <c r="Y87" i="1"/>
  <c r="X87" i="1"/>
  <c r="V87" i="1"/>
  <c r="Y86" i="1"/>
  <c r="X86" i="1"/>
  <c r="V86" i="1"/>
  <c r="U86" i="1"/>
  <c r="S86" i="1"/>
  <c r="Y85" i="1"/>
  <c r="X85" i="1"/>
  <c r="V85" i="1"/>
  <c r="U85" i="1"/>
  <c r="S85" i="1"/>
  <c r="Y84" i="1"/>
  <c r="X84" i="1"/>
  <c r="V84" i="1"/>
  <c r="U84" i="1"/>
  <c r="S84" i="1"/>
  <c r="Y83" i="1"/>
  <c r="X83" i="1"/>
  <c r="V83" i="1"/>
  <c r="U83" i="1"/>
  <c r="S83" i="1"/>
  <c r="Y82" i="1"/>
  <c r="X82" i="1"/>
  <c r="V82" i="1"/>
  <c r="U82" i="1"/>
  <c r="S82" i="1"/>
  <c r="Y81" i="1"/>
  <c r="X81" i="1"/>
  <c r="V81" i="1"/>
  <c r="U81" i="1"/>
  <c r="S81" i="1"/>
  <c r="Y80" i="1"/>
  <c r="X80" i="1"/>
  <c r="V80" i="1"/>
  <c r="U80" i="1"/>
  <c r="S80" i="1"/>
  <c r="Y79" i="1"/>
  <c r="X79" i="1"/>
  <c r="V79" i="1"/>
  <c r="U79" i="1"/>
  <c r="S79" i="1"/>
  <c r="Y78" i="1"/>
  <c r="X78" i="1"/>
  <c r="V78" i="1"/>
  <c r="U78" i="1"/>
  <c r="S78" i="1"/>
  <c r="Y77" i="1"/>
  <c r="X77" i="1"/>
  <c r="V77" i="1"/>
  <c r="U77" i="1"/>
  <c r="S77" i="1"/>
  <c r="Y76" i="1"/>
  <c r="X76" i="1"/>
  <c r="V76" i="1"/>
  <c r="U76" i="1"/>
  <c r="S76" i="1"/>
  <c r="Y75" i="1"/>
  <c r="X75" i="1"/>
  <c r="V75" i="1"/>
  <c r="U75" i="1"/>
  <c r="S75" i="1"/>
  <c r="Y74" i="1"/>
  <c r="X74" i="1"/>
  <c r="V74" i="1"/>
  <c r="U74" i="1"/>
  <c r="S74" i="1"/>
  <c r="Y73" i="1"/>
  <c r="X73" i="1"/>
  <c r="V73" i="1"/>
  <c r="U73" i="1"/>
  <c r="S73" i="1"/>
  <c r="Y72" i="1"/>
  <c r="X72" i="1"/>
  <c r="V72" i="1"/>
  <c r="U72" i="1"/>
  <c r="S72" i="1"/>
  <c r="X71" i="1"/>
  <c r="U71" i="1"/>
  <c r="Y71" i="1"/>
  <c r="V71" i="1"/>
  <c r="S71" i="1"/>
  <c r="Y70" i="1"/>
  <c r="X70" i="1"/>
  <c r="V70" i="1"/>
  <c r="U70" i="1"/>
  <c r="S70" i="1"/>
  <c r="Y69" i="1"/>
  <c r="X69" i="1"/>
  <c r="V69" i="1"/>
  <c r="U69" i="1"/>
  <c r="S69" i="1"/>
  <c r="Y68" i="1"/>
  <c r="X68" i="1"/>
  <c r="V68" i="1"/>
  <c r="U68" i="1"/>
  <c r="S68" i="1"/>
  <c r="Y67" i="1"/>
  <c r="X67" i="1"/>
  <c r="V67" i="1"/>
  <c r="U67" i="1"/>
  <c r="S67" i="1"/>
  <c r="Y66" i="1"/>
  <c r="X66" i="1"/>
  <c r="V66" i="1"/>
  <c r="U66" i="1"/>
  <c r="S66" i="1"/>
  <c r="AD31" i="12"/>
  <c r="AD36" i="12"/>
  <c r="I732" i="17" l="1"/>
  <c r="I531" i="17"/>
  <c r="I909" i="17"/>
  <c r="I936" i="17"/>
  <c r="I312" i="17"/>
  <c r="I712" i="17"/>
  <c r="I858" i="17"/>
  <c r="I746" i="17"/>
  <c r="I684" i="17"/>
  <c r="I886" i="17"/>
  <c r="I838" i="17"/>
  <c r="I776" i="17"/>
  <c r="I740" i="17"/>
  <c r="I955" i="17"/>
  <c r="I872" i="17"/>
  <c r="I286" i="17"/>
  <c r="F26" i="12"/>
  <c r="E6" i="15" s="1"/>
  <c r="AB6" i="1"/>
  <c r="V6" i="1" s="1"/>
  <c r="AI17" i="1"/>
  <c r="AI13" i="1"/>
  <c r="F54" i="12"/>
  <c r="E20" i="1"/>
  <c r="E20" i="14" s="1"/>
  <c r="AD17" i="15"/>
  <c r="AD13" i="15"/>
  <c r="M61" i="15"/>
  <c r="M15" i="15"/>
  <c r="M46" i="15"/>
  <c r="M24" i="15"/>
  <c r="M7" i="15"/>
  <c r="M60" i="15"/>
  <c r="M37" i="15"/>
  <c r="M22" i="15"/>
  <c r="M16" i="15"/>
  <c r="X63" i="1"/>
  <c r="Z63" i="1"/>
  <c r="X62" i="1"/>
  <c r="Z62" i="1"/>
  <c r="X61" i="1"/>
  <c r="Z61" i="1"/>
  <c r="X58" i="1"/>
  <c r="Z58" i="1"/>
  <c r="X56" i="1"/>
  <c r="Z56" i="1"/>
  <c r="Y54" i="1"/>
  <c r="Z54" i="1"/>
  <c r="X53" i="1"/>
  <c r="Z53" i="1"/>
  <c r="X52" i="1"/>
  <c r="Z52" i="1"/>
  <c r="X51" i="1"/>
  <c r="Z51" i="1"/>
  <c r="X41" i="1"/>
  <c r="Z41" i="1"/>
  <c r="X40" i="1"/>
  <c r="Z40" i="1"/>
  <c r="X39" i="1"/>
  <c r="Z39" i="1"/>
  <c r="X38" i="1"/>
  <c r="Z38" i="1"/>
  <c r="X37" i="1"/>
  <c r="Z37" i="1"/>
  <c r="X36" i="1"/>
  <c r="Z36" i="1"/>
  <c r="X35" i="1"/>
  <c r="Z35" i="1"/>
  <c r="X34" i="1"/>
  <c r="Z34" i="1"/>
  <c r="X33" i="1"/>
  <c r="Z33" i="1"/>
  <c r="X24" i="1"/>
  <c r="Z24" i="1"/>
  <c r="T24" i="1"/>
  <c r="Y18" i="1"/>
  <c r="Z18" i="1"/>
  <c r="Y13" i="1"/>
  <c r="Z13" i="1"/>
  <c r="X12" i="1"/>
  <c r="Z12" i="1"/>
  <c r="I692" i="17"/>
  <c r="I943" i="17"/>
  <c r="I377" i="17"/>
  <c r="I733" i="17"/>
  <c r="I551" i="17"/>
  <c r="I522" i="17"/>
  <c r="I642" i="17"/>
  <c r="I1006" i="17"/>
  <c r="I704" i="17"/>
  <c r="I859" i="17"/>
  <c r="I978" i="17"/>
  <c r="I773" i="17"/>
  <c r="G66" i="15"/>
  <c r="I635" i="17"/>
  <c r="I1020" i="17"/>
  <c r="I544" i="17"/>
  <c r="I585" i="17"/>
  <c r="I572" i="17"/>
  <c r="I481" i="17"/>
  <c r="I922" i="17"/>
  <c r="I537" i="17"/>
  <c r="I999" i="17"/>
  <c r="I621" i="17"/>
  <c r="I970" i="17"/>
  <c r="I831" i="17"/>
  <c r="I676" i="17"/>
  <c r="I475" i="17"/>
  <c r="I734" i="17"/>
  <c r="I677" i="17"/>
  <c r="I622" i="17"/>
  <c r="I1012" i="17"/>
  <c r="I741" i="17"/>
  <c r="I565" i="17"/>
  <c r="I768" i="17"/>
  <c r="I201" i="17"/>
  <c r="I55" i="17"/>
  <c r="I104" i="17"/>
  <c r="I580" i="17"/>
  <c r="I678" i="17"/>
  <c r="I20" i="17"/>
  <c r="I929" i="17"/>
  <c r="I991" i="17"/>
  <c r="I817" i="17"/>
  <c r="I718" i="17"/>
  <c r="I949" i="17"/>
  <c r="I857" i="17"/>
  <c r="I482" i="17"/>
  <c r="I747" i="17"/>
  <c r="I992" i="17"/>
  <c r="I515" i="17"/>
  <c r="I489" i="17"/>
  <c r="I502" i="17"/>
  <c r="I950" i="17"/>
  <c r="I837" i="17"/>
  <c r="I789" i="17"/>
  <c r="I425" i="17"/>
  <c r="I788" i="17"/>
  <c r="I300" i="17"/>
  <c r="I634" i="17"/>
  <c r="I713" i="17"/>
  <c r="I901" i="17"/>
  <c r="I850" i="17"/>
  <c r="I783" i="17"/>
  <c r="I523" i="17"/>
  <c r="I873" i="17"/>
  <c r="I370" i="17"/>
  <c r="I866" i="17"/>
  <c r="I559" i="17"/>
  <c r="I90" i="17"/>
  <c r="I782" i="17"/>
  <c r="I915" i="17"/>
  <c r="I887" i="17"/>
  <c r="I844" i="17"/>
  <c r="I803" i="17"/>
  <c r="I907" i="17"/>
  <c r="I894" i="17"/>
  <c r="I985" i="17"/>
  <c r="I607" i="17"/>
  <c r="I355" i="17"/>
  <c r="I466" i="17"/>
  <c r="I760" i="17"/>
  <c r="I902" i="17"/>
  <c r="I643" i="17"/>
  <c r="I454" i="17"/>
  <c r="I1005" i="17"/>
  <c r="I726" i="17"/>
  <c r="I186" i="17"/>
  <c r="I153" i="17"/>
  <c r="I447" i="17"/>
  <c r="I928" i="17"/>
  <c r="I614" i="17"/>
  <c r="I964" i="17"/>
  <c r="I769" i="17"/>
  <c r="I963" i="17"/>
  <c r="I845" i="17"/>
  <c r="I796" i="17"/>
  <c r="I139" i="17"/>
  <c r="I587" i="17"/>
  <c r="I881" i="17"/>
  <c r="I440" i="17"/>
  <c r="I971" i="17"/>
  <c r="I405" i="17"/>
  <c r="I815" i="17"/>
  <c r="I538" i="17"/>
  <c r="I409" i="17"/>
  <c r="I663" i="17"/>
  <c r="I579" i="17"/>
  <c r="I727" i="17"/>
  <c r="I852" i="17"/>
  <c r="N25" i="15"/>
  <c r="AL30" i="1"/>
  <c r="M25" i="1"/>
  <c r="AK22" i="12"/>
  <c r="AK21" i="12"/>
  <c r="M31" i="15"/>
  <c r="S52" i="15"/>
  <c r="U52" i="15"/>
  <c r="S44" i="15"/>
  <c r="U44" i="15"/>
  <c r="S42" i="15"/>
  <c r="U42" i="15"/>
  <c r="N42" i="15"/>
  <c r="S41" i="15"/>
  <c r="U41" i="15"/>
  <c r="U12" i="15"/>
  <c r="T12" i="15"/>
  <c r="G65" i="15"/>
  <c r="S29" i="15"/>
  <c r="T25" i="1"/>
  <c r="X29" i="1"/>
  <c r="T26" i="1"/>
  <c r="S30" i="15"/>
  <c r="V25" i="1"/>
  <c r="S25" i="1"/>
  <c r="X28" i="1"/>
  <c r="S26" i="15"/>
  <c r="S25" i="15"/>
  <c r="M59" i="15"/>
  <c r="M54" i="15"/>
  <c r="M47" i="15"/>
  <c r="M33" i="15"/>
  <c r="X27" i="1"/>
  <c r="X30" i="1"/>
  <c r="X25" i="1"/>
  <c r="AL49" i="1"/>
  <c r="Z49" i="1"/>
  <c r="Z46" i="1"/>
  <c r="Z45" i="1"/>
  <c r="Z48" i="1"/>
  <c r="M45" i="15"/>
  <c r="AC42" i="15"/>
  <c r="AC43" i="15"/>
  <c r="M17" i="15"/>
  <c r="M14" i="15"/>
  <c r="F6" i="12"/>
  <c r="E6" i="1" s="1"/>
  <c r="F62" i="12"/>
  <c r="M39" i="12"/>
  <c r="Z21" i="12"/>
  <c r="Q7" i="12"/>
  <c r="O7" i="12"/>
  <c r="P7" i="12"/>
  <c r="T7" i="12"/>
  <c r="AH45" i="1"/>
  <c r="AH47" i="1"/>
  <c r="O43" i="12"/>
  <c r="O77" i="12"/>
  <c r="AH30" i="1"/>
  <c r="AH31" i="1"/>
  <c r="U31" i="1" s="1"/>
  <c r="AH28" i="1"/>
  <c r="O10" i="12"/>
  <c r="AH29" i="1"/>
  <c r="U29" i="1" s="1"/>
  <c r="AH32" i="1"/>
  <c r="U32" i="1" s="1"/>
  <c r="O23" i="12"/>
  <c r="AL27" i="1"/>
  <c r="O30" i="12"/>
  <c r="O25" i="12"/>
  <c r="AL31" i="1"/>
  <c r="Z31" i="1" s="1"/>
  <c r="AL32" i="1"/>
  <c r="AH44" i="1"/>
  <c r="AH46" i="1"/>
  <c r="AH25" i="1"/>
  <c r="U25" i="1" s="1"/>
  <c r="AH26" i="1"/>
  <c r="U26" i="1" s="1"/>
  <c r="AH48" i="1"/>
  <c r="AG29" i="15"/>
  <c r="AG46" i="15"/>
  <c r="AG30" i="15"/>
  <c r="AG41" i="15"/>
  <c r="AL25" i="1"/>
  <c r="AC25" i="15"/>
  <c r="P25" i="15" s="1"/>
  <c r="AG31" i="15"/>
  <c r="AL26" i="1"/>
  <c r="AC26" i="15"/>
  <c r="P26" i="15" s="1"/>
  <c r="AG32" i="15"/>
  <c r="AC27" i="15"/>
  <c r="P27" i="15" s="1"/>
  <c r="AC28" i="15"/>
  <c r="P28" i="15" s="1"/>
  <c r="AL29" i="1"/>
  <c r="AC29" i="15"/>
  <c r="P29" i="15" s="1"/>
  <c r="AC45" i="15"/>
  <c r="AG28" i="15"/>
  <c r="U28" i="15" s="1"/>
  <c r="AC41" i="15"/>
  <c r="AL28" i="1"/>
  <c r="AC46" i="15"/>
  <c r="O8" i="12"/>
  <c r="AC30" i="15"/>
  <c r="AC44" i="15"/>
  <c r="AC31" i="15"/>
  <c r="P31" i="15" s="1"/>
  <c r="AG25" i="15"/>
  <c r="AG42" i="15"/>
  <c r="AG26" i="15"/>
  <c r="AG43" i="15"/>
  <c r="AG27" i="15"/>
  <c r="AG44" i="15"/>
  <c r="S44" i="1"/>
  <c r="AL44" i="1"/>
  <c r="AL45" i="1"/>
  <c r="AL46" i="1"/>
  <c r="AL47" i="1"/>
  <c r="AL48" i="1"/>
  <c r="O35" i="12"/>
  <c r="M64" i="15"/>
  <c r="M48" i="15"/>
  <c r="M43" i="15"/>
  <c r="M28" i="15"/>
  <c r="M12" i="15"/>
  <c r="E23" i="14"/>
  <c r="M62" i="15"/>
  <c r="M58" i="15"/>
  <c r="M27" i="15"/>
  <c r="M11" i="15"/>
  <c r="M34" i="15"/>
  <c r="M63" i="15"/>
  <c r="M40" i="15"/>
  <c r="M26" i="15"/>
  <c r="D41" i="14"/>
  <c r="M56" i="15"/>
  <c r="M38" i="15"/>
  <c r="M21" i="15"/>
  <c r="D23" i="14"/>
  <c r="W9" i="12"/>
  <c r="R9" i="12" s="1"/>
  <c r="D52" i="1"/>
  <c r="M32" i="1"/>
  <c r="K25" i="15"/>
  <c r="AI38" i="1"/>
  <c r="D7" i="14"/>
  <c r="W39" i="12"/>
  <c r="R39" i="12" s="1"/>
  <c r="O28" i="12"/>
  <c r="O20" i="12"/>
  <c r="E41" i="14"/>
  <c r="O45" i="12"/>
  <c r="O27" i="12"/>
  <c r="O50" i="12"/>
  <c r="O40" i="12"/>
  <c r="X42" i="12"/>
  <c r="S42" i="12" s="1"/>
  <c r="AC21" i="12"/>
  <c r="D53" i="14"/>
  <c r="D54" i="14"/>
  <c r="S64" i="15"/>
  <c r="T64" i="15"/>
  <c r="N64" i="15"/>
  <c r="O64" i="15"/>
  <c r="P64" i="15"/>
  <c r="Q64" i="15"/>
  <c r="R64" i="15"/>
  <c r="S63" i="15"/>
  <c r="T63" i="15"/>
  <c r="N63" i="15"/>
  <c r="O63" i="15"/>
  <c r="P63" i="15"/>
  <c r="Q63" i="15"/>
  <c r="R63" i="15"/>
  <c r="S62" i="15"/>
  <c r="T62" i="15"/>
  <c r="N62" i="15"/>
  <c r="R62" i="15"/>
  <c r="S61" i="15"/>
  <c r="T61" i="15"/>
  <c r="N61" i="15"/>
  <c r="S60" i="15"/>
  <c r="T60" i="15"/>
  <c r="N60" i="15"/>
  <c r="R60" i="15"/>
  <c r="S59" i="15"/>
  <c r="T59" i="15"/>
  <c r="N59" i="15"/>
  <c r="S58" i="15"/>
  <c r="T58" i="15"/>
  <c r="R58" i="15"/>
  <c r="N58" i="15"/>
  <c r="O58" i="15"/>
  <c r="S57" i="15"/>
  <c r="T57" i="15"/>
  <c r="S56" i="15"/>
  <c r="T56" i="15"/>
  <c r="O56" i="15"/>
  <c r="S55" i="15"/>
  <c r="T55" i="15"/>
  <c r="N55" i="15"/>
  <c r="S54" i="15"/>
  <c r="T54" i="15"/>
  <c r="N54" i="15"/>
  <c r="O54" i="15"/>
  <c r="P54" i="15"/>
  <c r="Q54" i="15"/>
  <c r="R54" i="15"/>
  <c r="T51" i="15"/>
  <c r="S51" i="15"/>
  <c r="S49" i="15"/>
  <c r="T49" i="15"/>
  <c r="N49" i="15"/>
  <c r="O49" i="15"/>
  <c r="P49" i="15"/>
  <c r="Q49" i="15"/>
  <c r="R49" i="15"/>
  <c r="S48" i="15"/>
  <c r="T48" i="15"/>
  <c r="N48" i="15"/>
  <c r="O48" i="15"/>
  <c r="P48" i="15"/>
  <c r="Q48" i="15"/>
  <c r="R48" i="15"/>
  <c r="S47" i="15"/>
  <c r="T47" i="15"/>
  <c r="N47" i="15"/>
  <c r="O47" i="15"/>
  <c r="P47" i="15"/>
  <c r="Q47" i="15"/>
  <c r="R47" i="15"/>
  <c r="S46" i="15"/>
  <c r="Q46" i="15"/>
  <c r="R46" i="15"/>
  <c r="S45" i="15"/>
  <c r="Q45" i="15"/>
  <c r="R45" i="15"/>
  <c r="S43" i="15"/>
  <c r="R43" i="15"/>
  <c r="S40" i="15"/>
  <c r="T40" i="15"/>
  <c r="S38" i="15"/>
  <c r="T38" i="15"/>
  <c r="N38" i="15"/>
  <c r="O38" i="15"/>
  <c r="P38" i="15"/>
  <c r="Q38" i="15"/>
  <c r="R38" i="15"/>
  <c r="S37" i="15"/>
  <c r="T37" i="15"/>
  <c r="N37" i="15"/>
  <c r="O37" i="15"/>
  <c r="P37" i="15"/>
  <c r="Q37" i="15"/>
  <c r="R37" i="15"/>
  <c r="S36" i="15"/>
  <c r="T36" i="15"/>
  <c r="O36" i="15"/>
  <c r="S35" i="15"/>
  <c r="T35" i="15"/>
  <c r="N35" i="15"/>
  <c r="S34" i="15"/>
  <c r="T34" i="15"/>
  <c r="N34" i="15"/>
  <c r="O34" i="15"/>
  <c r="P34" i="15"/>
  <c r="Q34" i="15"/>
  <c r="R34" i="15"/>
  <c r="S33" i="15"/>
  <c r="T33" i="15"/>
  <c r="N33" i="15"/>
  <c r="O33" i="15"/>
  <c r="P33" i="15"/>
  <c r="Q33" i="15"/>
  <c r="R33" i="15"/>
  <c r="P32" i="15"/>
  <c r="Q32" i="15"/>
  <c r="R32" i="15"/>
  <c r="S31" i="15"/>
  <c r="Q31" i="15"/>
  <c r="R31" i="15"/>
  <c r="Q30" i="15"/>
  <c r="R30" i="15"/>
  <c r="Q29" i="15"/>
  <c r="R29" i="15"/>
  <c r="S28" i="15"/>
  <c r="Q28" i="15"/>
  <c r="R28" i="15"/>
  <c r="S27" i="15"/>
  <c r="S24" i="15"/>
  <c r="T24" i="15"/>
  <c r="N24" i="15"/>
  <c r="O24" i="15"/>
  <c r="P24" i="15"/>
  <c r="Q24" i="15"/>
  <c r="R24" i="15"/>
  <c r="S22" i="15"/>
  <c r="T22" i="15"/>
  <c r="N22" i="15"/>
  <c r="O22" i="15"/>
  <c r="P22" i="15"/>
  <c r="Q22" i="15"/>
  <c r="R22" i="15"/>
  <c r="S21" i="15"/>
  <c r="T21" i="15"/>
  <c r="N21" i="15"/>
  <c r="O21" i="15"/>
  <c r="P21" i="15"/>
  <c r="Q21" i="15"/>
  <c r="R21" i="15"/>
  <c r="P20" i="15"/>
  <c r="Q20" i="15"/>
  <c r="R20" i="15"/>
  <c r="S18" i="15"/>
  <c r="T18" i="15"/>
  <c r="N18" i="15"/>
  <c r="O18" i="15"/>
  <c r="P18" i="15"/>
  <c r="Q18" i="15"/>
  <c r="R18" i="15"/>
  <c r="S17" i="15"/>
  <c r="T17" i="15"/>
  <c r="N17" i="15"/>
  <c r="O17" i="15"/>
  <c r="R17" i="15"/>
  <c r="S16" i="15"/>
  <c r="T16" i="15"/>
  <c r="N16" i="15"/>
  <c r="O16" i="15"/>
  <c r="Q16" i="15"/>
  <c r="R16" i="15"/>
  <c r="S15" i="15"/>
  <c r="T15" i="15"/>
  <c r="N15" i="15"/>
  <c r="O15" i="15"/>
  <c r="Q15" i="15"/>
  <c r="R15" i="15"/>
  <c r="S14" i="15"/>
  <c r="T14" i="15"/>
  <c r="N14" i="15"/>
  <c r="O14" i="15"/>
  <c r="Q14" i="15"/>
  <c r="R14" i="15"/>
  <c r="S13" i="15"/>
  <c r="T13" i="15"/>
  <c r="O13" i="15"/>
  <c r="S12" i="15"/>
  <c r="N12" i="15"/>
  <c r="O12" i="15"/>
  <c r="P12" i="15"/>
  <c r="Q12" i="15"/>
  <c r="R12" i="15"/>
  <c r="S11" i="15"/>
  <c r="T11" i="15"/>
  <c r="N11" i="15"/>
  <c r="O11" i="15"/>
  <c r="P11" i="15"/>
  <c r="Q11" i="15"/>
  <c r="R11" i="15"/>
  <c r="S10" i="15"/>
  <c r="T10" i="15"/>
  <c r="S9" i="15"/>
  <c r="T9" i="15"/>
  <c r="N9" i="15"/>
  <c r="S8" i="15"/>
  <c r="T8" i="15"/>
  <c r="S7" i="15"/>
  <c r="T7" i="15"/>
  <c r="N7" i="15"/>
  <c r="O7" i="15"/>
  <c r="P7" i="15"/>
  <c r="Q7" i="15"/>
  <c r="R7" i="15"/>
  <c r="P57" i="12"/>
  <c r="O57" i="12"/>
  <c r="P53" i="12"/>
  <c r="O53" i="12"/>
  <c r="P52" i="12"/>
  <c r="O52" i="12"/>
  <c r="P66" i="12"/>
  <c r="O66" i="12"/>
  <c r="T77" i="12"/>
  <c r="S77" i="12"/>
  <c r="R77" i="12"/>
  <c r="Q77" i="12"/>
  <c r="P77" i="12"/>
  <c r="T50" i="12"/>
  <c r="S50" i="12"/>
  <c r="R50" i="12"/>
  <c r="Q50" i="12"/>
  <c r="P50" i="12"/>
  <c r="T45" i="12"/>
  <c r="S45" i="12"/>
  <c r="R45" i="12"/>
  <c r="Q45" i="12"/>
  <c r="P45" i="12"/>
  <c r="T30" i="12"/>
  <c r="S30" i="12"/>
  <c r="R30" i="12"/>
  <c r="Q30" i="12"/>
  <c r="P30" i="12"/>
  <c r="T28" i="12"/>
  <c r="S28" i="12"/>
  <c r="R28" i="12"/>
  <c r="Q28" i="12"/>
  <c r="P28" i="12"/>
  <c r="T43" i="12"/>
  <c r="S43" i="12"/>
  <c r="R43" i="12"/>
  <c r="Q43" i="12"/>
  <c r="P43" i="12"/>
  <c r="T40" i="12"/>
  <c r="S40" i="12"/>
  <c r="R40" i="12"/>
  <c r="Q40" i="12"/>
  <c r="P40" i="12"/>
  <c r="T27" i="12"/>
  <c r="S27" i="12"/>
  <c r="R27" i="12"/>
  <c r="Q27" i="12"/>
  <c r="P27" i="12"/>
  <c r="T25" i="12"/>
  <c r="S25" i="12"/>
  <c r="R25" i="12"/>
  <c r="Q25" i="12"/>
  <c r="P25" i="12"/>
  <c r="T23" i="12"/>
  <c r="S23" i="12"/>
  <c r="R23" i="12"/>
  <c r="Q23" i="12"/>
  <c r="P23" i="12"/>
  <c r="T10" i="12"/>
  <c r="S10" i="12"/>
  <c r="R10" i="12"/>
  <c r="Q10" i="12"/>
  <c r="P10" i="12"/>
  <c r="T8" i="12"/>
  <c r="S8" i="12"/>
  <c r="R8" i="12"/>
  <c r="Q8" i="12"/>
  <c r="P8" i="12"/>
  <c r="T20" i="12"/>
  <c r="S20" i="12"/>
  <c r="R20" i="12"/>
  <c r="Q20" i="12"/>
  <c r="P20" i="12"/>
  <c r="Q36" i="12"/>
  <c r="N40" i="15"/>
  <c r="O40" i="15"/>
  <c r="P40" i="15"/>
  <c r="Q40" i="15"/>
  <c r="R40" i="15"/>
  <c r="X64" i="1"/>
  <c r="Y64" i="1"/>
  <c r="X60" i="1"/>
  <c r="Y60" i="1"/>
  <c r="T59" i="1"/>
  <c r="T58" i="1"/>
  <c r="X57" i="1"/>
  <c r="Y57" i="1"/>
  <c r="U51" i="1"/>
  <c r="R51" i="1"/>
  <c r="X50" i="1"/>
  <c r="Y50" i="1"/>
  <c r="T50" i="1"/>
  <c r="U50" i="1"/>
  <c r="V50" i="1"/>
  <c r="W50" i="1"/>
  <c r="S50" i="1"/>
  <c r="X44" i="1"/>
  <c r="X43" i="1"/>
  <c r="Y43" i="1"/>
  <c r="U39" i="1"/>
  <c r="S39" i="1"/>
  <c r="T39" i="1"/>
  <c r="X31" i="1"/>
  <c r="W24" i="1"/>
  <c r="U24" i="1"/>
  <c r="V24" i="1"/>
  <c r="T22" i="1"/>
  <c r="X22" i="1"/>
  <c r="Y22" i="1"/>
  <c r="U22" i="1"/>
  <c r="V22" i="1"/>
  <c r="W22" i="1"/>
  <c r="X21" i="1"/>
  <c r="Y21" i="1"/>
  <c r="X17" i="1"/>
  <c r="Y17" i="1"/>
  <c r="X16" i="1"/>
  <c r="Y16" i="1"/>
  <c r="T16" i="1"/>
  <c r="X15" i="1"/>
  <c r="Y15" i="1"/>
  <c r="X14" i="1"/>
  <c r="Y14" i="1"/>
  <c r="T14" i="1"/>
  <c r="X11" i="1"/>
  <c r="Y11" i="1"/>
  <c r="W11" i="1"/>
  <c r="U11" i="1"/>
  <c r="S11" i="1"/>
  <c r="T11" i="1"/>
  <c r="X10" i="1"/>
  <c r="Y10" i="1"/>
  <c r="S10" i="1"/>
  <c r="X9" i="1"/>
  <c r="Y9" i="1"/>
  <c r="X8" i="1"/>
  <c r="Y8" i="1"/>
  <c r="X7" i="1"/>
  <c r="Y7" i="1"/>
  <c r="R50" i="1"/>
  <c r="R44" i="1"/>
  <c r="R43" i="1"/>
  <c r="R21" i="1"/>
  <c r="AB21" i="12"/>
  <c r="T52" i="15"/>
  <c r="T50" i="15"/>
  <c r="S50" i="15"/>
  <c r="M30" i="15"/>
  <c r="M29" i="15"/>
  <c r="O62" i="15"/>
  <c r="O60" i="15"/>
  <c r="R61" i="15"/>
  <c r="R59" i="15"/>
  <c r="N56" i="15"/>
  <c r="O61" i="15"/>
  <c r="O59" i="15"/>
  <c r="R56" i="15"/>
  <c r="R55" i="15"/>
  <c r="O55" i="15"/>
  <c r="M57" i="15"/>
  <c r="R57" i="15"/>
  <c r="O57" i="15"/>
  <c r="N57" i="15"/>
  <c r="M55" i="15"/>
  <c r="Q43" i="15"/>
  <c r="R42" i="15"/>
  <c r="M42" i="15"/>
  <c r="Q42" i="15"/>
  <c r="M41" i="15"/>
  <c r="M44" i="15"/>
  <c r="R44" i="15"/>
  <c r="Q44" i="15"/>
  <c r="R41" i="15"/>
  <c r="N36" i="15"/>
  <c r="R36" i="15"/>
  <c r="M36" i="15"/>
  <c r="M35" i="15"/>
  <c r="R35" i="15"/>
  <c r="O35" i="15"/>
  <c r="R27" i="15"/>
  <c r="Q27" i="15"/>
  <c r="R26" i="15"/>
  <c r="Q26" i="15"/>
  <c r="R25" i="15"/>
  <c r="M25" i="15"/>
  <c r="M32" i="15"/>
  <c r="N13" i="15"/>
  <c r="M13" i="15"/>
  <c r="R13" i="15"/>
  <c r="M10" i="15"/>
  <c r="O8" i="15"/>
  <c r="M8" i="15"/>
  <c r="N8" i="15"/>
  <c r="M9" i="15"/>
  <c r="O10" i="15"/>
  <c r="N10" i="15"/>
  <c r="R9" i="15"/>
  <c r="O9" i="15"/>
  <c r="W52" i="15"/>
  <c r="M52" i="15" s="1"/>
  <c r="R31" i="1"/>
  <c r="R28" i="1"/>
  <c r="T10" i="1"/>
  <c r="S9" i="1"/>
  <c r="W51" i="15"/>
  <c r="M51" i="15" s="1"/>
  <c r="R60" i="1"/>
  <c r="T60" i="1"/>
  <c r="S60" i="1"/>
  <c r="W59" i="1"/>
  <c r="S59" i="1"/>
  <c r="S61" i="1"/>
  <c r="S38" i="1"/>
  <c r="T38" i="1"/>
  <c r="S35" i="1"/>
  <c r="S63" i="1"/>
  <c r="S40" i="1"/>
  <c r="R33" i="1"/>
  <c r="Y62" i="1"/>
  <c r="X54" i="1"/>
  <c r="Y37" i="1"/>
  <c r="R59" i="1"/>
  <c r="T9" i="1"/>
  <c r="R24" i="1"/>
  <c r="Y59" i="1"/>
  <c r="Y36" i="1"/>
  <c r="AI36" i="1"/>
  <c r="S36" i="1"/>
  <c r="R22" i="1"/>
  <c r="V43" i="1"/>
  <c r="X59" i="1"/>
  <c r="X26" i="1"/>
  <c r="X18" i="1"/>
  <c r="X13" i="1"/>
  <c r="AI35" i="1"/>
  <c r="S41" i="1"/>
  <c r="S62" i="1"/>
  <c r="S12" i="1"/>
  <c r="Y39" i="1"/>
  <c r="Y52" i="1"/>
  <c r="T51" i="1"/>
  <c r="S22" i="1"/>
  <c r="S51" i="1"/>
  <c r="S21" i="1"/>
  <c r="W60" i="1"/>
  <c r="U43" i="1"/>
  <c r="Y58" i="1"/>
  <c r="Y51" i="1"/>
  <c r="Y35" i="1"/>
  <c r="Y24" i="1"/>
  <c r="Y12" i="1"/>
  <c r="AI37" i="1"/>
  <c r="T15" i="1"/>
  <c r="Y41" i="1"/>
  <c r="Y34" i="1"/>
  <c r="T40" i="1"/>
  <c r="S13" i="1"/>
  <c r="Y63" i="1"/>
  <c r="Y56" i="1"/>
  <c r="Y40" i="1"/>
  <c r="Y33" i="1"/>
  <c r="V56" i="1"/>
  <c r="S54" i="1"/>
  <c r="Y61" i="1"/>
  <c r="Y53" i="1"/>
  <c r="Y38" i="1"/>
  <c r="R38" i="1"/>
  <c r="S24" i="1"/>
  <c r="V11" i="1"/>
  <c r="R48" i="1"/>
  <c r="V7" i="1"/>
  <c r="R63" i="1"/>
  <c r="R62" i="1"/>
  <c r="W48" i="1"/>
  <c r="V41" i="1"/>
  <c r="W33" i="1"/>
  <c r="R61" i="1"/>
  <c r="T64" i="1"/>
  <c r="T57" i="1"/>
  <c r="S37" i="1"/>
  <c r="T21" i="1"/>
  <c r="W63" i="1"/>
  <c r="V48" i="1"/>
  <c r="U41" i="1"/>
  <c r="V33" i="1"/>
  <c r="R64" i="1"/>
  <c r="V34" i="1"/>
  <c r="V18" i="1"/>
  <c r="U34" i="1"/>
  <c r="R41" i="1"/>
  <c r="S64" i="1"/>
  <c r="W58" i="1"/>
  <c r="W40" i="1"/>
  <c r="R30" i="1"/>
  <c r="R40" i="1"/>
  <c r="T63" i="1"/>
  <c r="T56" i="1"/>
  <c r="T43" i="1"/>
  <c r="T34" i="1"/>
  <c r="T7" i="1"/>
  <c r="W47" i="1"/>
  <c r="V40" i="1"/>
  <c r="W64" i="1"/>
  <c r="W41" i="1"/>
  <c r="U7" i="1"/>
  <c r="S58" i="1"/>
  <c r="R18" i="1"/>
  <c r="S57" i="1"/>
  <c r="U33" i="1"/>
  <c r="R15" i="1"/>
  <c r="R58" i="1"/>
  <c r="R39" i="1"/>
  <c r="R12" i="1"/>
  <c r="S56" i="1"/>
  <c r="S43" i="1"/>
  <c r="S34" i="1"/>
  <c r="S7" i="1"/>
  <c r="W62" i="1"/>
  <c r="W51" i="1"/>
  <c r="V47" i="1"/>
  <c r="U40" i="1"/>
  <c r="W28" i="1"/>
  <c r="W12" i="1"/>
  <c r="R47" i="1"/>
  <c r="U18" i="1"/>
  <c r="R57" i="1"/>
  <c r="R11" i="1"/>
  <c r="T62" i="1"/>
  <c r="T33" i="1"/>
  <c r="T18" i="1"/>
  <c r="W57" i="1"/>
  <c r="V51" i="1"/>
  <c r="W39" i="1"/>
  <c r="V28" i="1"/>
  <c r="W21" i="1"/>
  <c r="V12" i="1"/>
  <c r="S33" i="1"/>
  <c r="S18" i="1"/>
  <c r="V39" i="1"/>
  <c r="V21" i="1"/>
  <c r="U12" i="1"/>
  <c r="R56" i="1"/>
  <c r="R34" i="1"/>
  <c r="R7" i="1"/>
  <c r="R9" i="1"/>
  <c r="T61" i="1"/>
  <c r="T41" i="1"/>
  <c r="W56" i="1"/>
  <c r="W20" i="1"/>
  <c r="V20" i="1"/>
  <c r="T12" i="1"/>
  <c r="W31" i="1"/>
  <c r="V31" i="1"/>
  <c r="V30" i="1"/>
  <c r="W30" i="1"/>
  <c r="W29" i="1"/>
  <c r="R29" i="1"/>
  <c r="W27" i="1"/>
  <c r="V27" i="1"/>
  <c r="W26" i="1"/>
  <c r="R26" i="1"/>
  <c r="V26" i="1"/>
  <c r="W25" i="1"/>
  <c r="S15" i="1"/>
  <c r="V15" i="1"/>
  <c r="S14" i="1"/>
  <c r="W14" i="1"/>
  <c r="R17" i="1"/>
  <c r="V14" i="1"/>
  <c r="T17" i="1"/>
  <c r="S17" i="1"/>
  <c r="R14" i="1"/>
  <c r="W13" i="1"/>
  <c r="R13" i="1"/>
  <c r="T13" i="1"/>
  <c r="R10" i="1"/>
  <c r="W54" i="1"/>
  <c r="W10" i="1"/>
  <c r="U54" i="1"/>
  <c r="R8" i="1"/>
  <c r="T54" i="1"/>
  <c r="V46" i="1"/>
  <c r="W45" i="1"/>
  <c r="R46" i="1"/>
  <c r="R49" i="1"/>
  <c r="V49" i="1"/>
  <c r="X45" i="1"/>
  <c r="R45" i="1"/>
  <c r="W44" i="1"/>
  <c r="R36" i="1"/>
  <c r="T37" i="1"/>
  <c r="R37" i="1"/>
  <c r="T36" i="1"/>
  <c r="R27" i="1"/>
  <c r="W32" i="1"/>
  <c r="R32" i="1"/>
  <c r="R35" i="1"/>
  <c r="T35" i="1"/>
  <c r="R25" i="1"/>
  <c r="S16" i="1"/>
  <c r="R16" i="1"/>
  <c r="W16" i="1"/>
  <c r="V16" i="1"/>
  <c r="W53" i="1"/>
  <c r="T53" i="1"/>
  <c r="T8" i="1"/>
  <c r="V53" i="1"/>
  <c r="S53" i="1"/>
  <c r="S8" i="1"/>
  <c r="W8" i="1"/>
  <c r="Q4" i="1"/>
  <c r="AE54" i="1"/>
  <c r="R54" i="1" s="1"/>
  <c r="AE53" i="1"/>
  <c r="R53" i="1" s="1"/>
  <c r="AB23" i="1"/>
  <c r="O32" i="12"/>
  <c r="S36" i="12"/>
  <c r="S35" i="12"/>
  <c r="O15" i="12"/>
  <c r="O16" i="12"/>
  <c r="Q16" i="12"/>
  <c r="P16" i="12"/>
  <c r="O11" i="12"/>
  <c r="S11" i="12"/>
  <c r="O12" i="12"/>
  <c r="O36" i="12"/>
  <c r="P35" i="12"/>
  <c r="Q35" i="12"/>
  <c r="Q29" i="12"/>
  <c r="O31" i="12"/>
  <c r="P36" i="12"/>
  <c r="Q26" i="12"/>
  <c r="AB39" i="12"/>
  <c r="R6" i="12"/>
  <c r="W19" i="12"/>
  <c r="X41" i="12"/>
  <c r="X21" i="12"/>
  <c r="Z42" i="12"/>
  <c r="Q5" i="1"/>
  <c r="AH36" i="1"/>
  <c r="U36" i="1" s="1"/>
  <c r="G5" i="15"/>
  <c r="G4" i="15"/>
  <c r="AH35" i="1"/>
  <c r="U35" i="1" s="1"/>
  <c r="AH38" i="1"/>
  <c r="AH37" i="1"/>
  <c r="U37" i="1" s="1"/>
  <c r="Q65" i="1"/>
  <c r="Q67" i="1"/>
  <c r="Q68" i="1"/>
  <c r="Q66" i="1"/>
  <c r="I5" i="12"/>
  <c r="AJ9" i="12"/>
  <c r="AC22" i="12"/>
  <c r="X22" i="12"/>
  <c r="P22" i="12" s="1"/>
  <c r="N31" i="12"/>
  <c r="T26" i="15" l="1"/>
  <c r="I53" i="12"/>
  <c r="I40" i="12"/>
  <c r="I52" i="12"/>
  <c r="I57" i="12"/>
  <c r="I8" i="12"/>
  <c r="I27" i="12"/>
  <c r="I45" i="12"/>
  <c r="I43" i="12"/>
  <c r="I50" i="12"/>
  <c r="I20" i="12"/>
  <c r="I28" i="12"/>
  <c r="I25" i="12"/>
  <c r="I30" i="12"/>
  <c r="I23" i="12"/>
  <c r="I10" i="12"/>
  <c r="I66" i="12"/>
  <c r="T27" i="15"/>
  <c r="Q11" i="1"/>
  <c r="G11" i="1" s="1"/>
  <c r="I7" i="12"/>
  <c r="AF6" i="12"/>
  <c r="AF15" i="12"/>
  <c r="AF11" i="12"/>
  <c r="AF12" i="12"/>
  <c r="AF16" i="12"/>
  <c r="AD6" i="12"/>
  <c r="AE36" i="12"/>
  <c r="T36" i="12" s="1"/>
  <c r="I36" i="12" s="1"/>
  <c r="AE35" i="12"/>
  <c r="T35" i="12" s="1"/>
  <c r="I35" i="12" s="1"/>
  <c r="AE32" i="12"/>
  <c r="AE31" i="12"/>
  <c r="AE16" i="12"/>
  <c r="AE15" i="12"/>
  <c r="AE12" i="12"/>
  <c r="AE11" i="12"/>
  <c r="AD26" i="12"/>
  <c r="AD51" i="12"/>
  <c r="F70" i="12"/>
  <c r="F51" i="12"/>
  <c r="W6" i="1"/>
  <c r="U6" i="1"/>
  <c r="Q50" i="1"/>
  <c r="Q34" i="1"/>
  <c r="G34" i="1" s="1"/>
  <c r="T29" i="15"/>
  <c r="Q56" i="1"/>
  <c r="G56" i="1" s="1"/>
  <c r="Q12" i="1"/>
  <c r="G12" i="1" s="1"/>
  <c r="Q39" i="1"/>
  <c r="G39" i="1" s="1"/>
  <c r="Q18" i="1"/>
  <c r="G18" i="1" s="1"/>
  <c r="Q40" i="1"/>
  <c r="G40" i="1" s="1"/>
  <c r="Q41" i="1"/>
  <c r="G41" i="1" s="1"/>
  <c r="Q22" i="1"/>
  <c r="G22" i="1" s="1"/>
  <c r="Q33" i="1"/>
  <c r="G33" i="1" s="1"/>
  <c r="Q21" i="1"/>
  <c r="G21" i="1" s="1"/>
  <c r="Q43" i="1"/>
  <c r="G43" i="1" s="1"/>
  <c r="Q51" i="1"/>
  <c r="Q24" i="1"/>
  <c r="G24" i="1" s="1"/>
  <c r="U29" i="15"/>
  <c r="AJ42" i="12"/>
  <c r="AJ41" i="12"/>
  <c r="AJ39" i="12"/>
  <c r="Y28" i="1"/>
  <c r="T30" i="15"/>
  <c r="U30" i="15"/>
  <c r="U27" i="15"/>
  <c r="G40" i="15"/>
  <c r="G7" i="15"/>
  <c r="G11" i="15"/>
  <c r="G12" i="15"/>
  <c r="G18" i="15"/>
  <c r="G21" i="15"/>
  <c r="G22" i="15"/>
  <c r="G24" i="15"/>
  <c r="G33" i="15"/>
  <c r="G34" i="15"/>
  <c r="G37" i="15"/>
  <c r="G38" i="15"/>
  <c r="G47" i="15"/>
  <c r="G48" i="15"/>
  <c r="G49" i="15"/>
  <c r="G54" i="15"/>
  <c r="G63" i="15"/>
  <c r="G64" i="15"/>
  <c r="Q53" i="1"/>
  <c r="G53" i="1" s="1"/>
  <c r="Q54" i="1"/>
  <c r="G54" i="1" s="1"/>
  <c r="U31" i="15"/>
  <c r="Z26" i="1"/>
  <c r="Z29" i="1"/>
  <c r="Z28" i="1"/>
  <c r="G50" i="1"/>
  <c r="Q21" i="12"/>
  <c r="D52" i="14"/>
  <c r="O21" i="12"/>
  <c r="X26" i="12"/>
  <c r="P26" i="12" s="1"/>
  <c r="Z26" i="12"/>
  <c r="I77" i="12"/>
  <c r="T42" i="12"/>
  <c r="O42" i="12"/>
  <c r="P42" i="12"/>
  <c r="U38" i="1"/>
  <c r="V38" i="1"/>
  <c r="V37" i="1"/>
  <c r="V36" i="1"/>
  <c r="P15" i="12"/>
  <c r="Q15" i="12"/>
  <c r="Z50" i="15"/>
  <c r="AC59" i="15"/>
  <c r="P59" i="15" s="1"/>
  <c r="AC60" i="15"/>
  <c r="P60" i="15" s="1"/>
  <c r="AC61" i="15"/>
  <c r="P61" i="15" s="1"/>
  <c r="AC56" i="15"/>
  <c r="P56" i="15" s="1"/>
  <c r="AC55" i="15"/>
  <c r="P55" i="15" s="1"/>
  <c r="AC57" i="15"/>
  <c r="P57" i="15" s="1"/>
  <c r="AC58" i="15"/>
  <c r="P58" i="15" s="1"/>
  <c r="W50" i="15"/>
  <c r="AC62" i="15"/>
  <c r="P62" i="15" s="1"/>
  <c r="AE52" i="1"/>
  <c r="AH61" i="1"/>
  <c r="AH60" i="1"/>
  <c r="AH59" i="1"/>
  <c r="AH64" i="1"/>
  <c r="AH57" i="1"/>
  <c r="U57" i="1" s="1"/>
  <c r="AH58" i="1"/>
  <c r="AH63" i="1"/>
  <c r="AH62" i="1"/>
  <c r="P52" i="15"/>
  <c r="Q52" i="15"/>
  <c r="R52" i="15"/>
  <c r="N52" i="15"/>
  <c r="O52" i="15"/>
  <c r="O51" i="15"/>
  <c r="P51" i="15"/>
  <c r="N51" i="15"/>
  <c r="Q51" i="15"/>
  <c r="R51" i="15"/>
  <c r="V35" i="1"/>
  <c r="Q35" i="1" s="1"/>
  <c r="V23" i="1"/>
  <c r="W23" i="1"/>
  <c r="U23" i="1"/>
  <c r="Q7" i="1"/>
  <c r="G7" i="1" s="1"/>
  <c r="G51" i="1"/>
  <c r="AB52" i="1"/>
  <c r="T22" i="12"/>
  <c r="S22" i="12"/>
  <c r="T21" i="12"/>
  <c r="S21" i="12"/>
  <c r="P21" i="12"/>
  <c r="AE26" i="12"/>
  <c r="X39" i="12"/>
  <c r="T39" i="12" s="1"/>
  <c r="T41" i="12"/>
  <c r="S41" i="12"/>
  <c r="P41" i="12"/>
  <c r="O41" i="12"/>
  <c r="Q19" i="12"/>
  <c r="R19" i="12"/>
  <c r="Z22" i="12"/>
  <c r="O22" i="12" s="1"/>
  <c r="Z39" i="12"/>
  <c r="AB42" i="12"/>
  <c r="AB41" i="12"/>
  <c r="AB22" i="12"/>
  <c r="X19" i="12"/>
  <c r="P19" i="12" s="1"/>
  <c r="Q22" i="12" l="1"/>
  <c r="U11" i="12"/>
  <c r="Q38" i="1"/>
  <c r="G38" i="1" s="1"/>
  <c r="Q36" i="1"/>
  <c r="G36" i="1" s="1"/>
  <c r="G35" i="1"/>
  <c r="Q37" i="1"/>
  <c r="G37" i="1" s="1"/>
  <c r="G51" i="15"/>
  <c r="G52" i="15"/>
  <c r="O26" i="12"/>
  <c r="T26" i="12"/>
  <c r="X29" i="12"/>
  <c r="S29" i="12" s="1"/>
  <c r="T31" i="12"/>
  <c r="P39" i="12"/>
  <c r="Q50" i="15"/>
  <c r="R50" i="15"/>
  <c r="P50" i="15"/>
  <c r="N50" i="15"/>
  <c r="O50" i="15"/>
  <c r="M50" i="15"/>
  <c r="R52" i="1"/>
  <c r="S52" i="1"/>
  <c r="T52" i="1"/>
  <c r="V52" i="1"/>
  <c r="W52" i="1"/>
  <c r="U52" i="1"/>
  <c r="T19" i="12"/>
  <c r="S19" i="12"/>
  <c r="O39" i="12"/>
  <c r="S39" i="12"/>
  <c r="Q41" i="12"/>
  <c r="I41" i="12" s="1"/>
  <c r="Q42" i="12"/>
  <c r="I42" i="12" s="1"/>
  <c r="Z19" i="12"/>
  <c r="O19" i="12" s="1"/>
  <c r="Q32" i="12"/>
  <c r="Z29" i="12"/>
  <c r="P32" i="12"/>
  <c r="X39" i="15"/>
  <c r="U39" i="15" s="1"/>
  <c r="X23" i="15"/>
  <c r="U23" i="15" s="1"/>
  <c r="W6" i="15"/>
  <c r="I19" i="12" l="1"/>
  <c r="Q52" i="1"/>
  <c r="G52" i="1" s="1"/>
  <c r="G50" i="15"/>
  <c r="O29" i="12"/>
  <c r="T29" i="12"/>
  <c r="P29" i="12"/>
  <c r="S31" i="12"/>
  <c r="Q31" i="12"/>
  <c r="S23" i="15"/>
  <c r="T23" i="15"/>
  <c r="W23" i="15"/>
  <c r="AC36" i="15"/>
  <c r="P36" i="15" s="1"/>
  <c r="AC35" i="15"/>
  <c r="P35" i="15" s="1"/>
  <c r="AD36" i="15"/>
  <c r="Q36" i="15" s="1"/>
  <c r="AD35" i="15"/>
  <c r="Q6" i="15"/>
  <c r="R6" i="15"/>
  <c r="P6" i="15"/>
  <c r="Z39" i="15"/>
  <c r="N43" i="15"/>
  <c r="N44" i="15"/>
  <c r="W39" i="15"/>
  <c r="N46" i="15"/>
  <c r="S39" i="15"/>
  <c r="T39" i="15"/>
  <c r="Z23" i="15"/>
  <c r="P31" i="12"/>
  <c r="AC17" i="15"/>
  <c r="AD10" i="15"/>
  <c r="AC10" i="15"/>
  <c r="P10" i="15" s="1"/>
  <c r="AC16" i="15"/>
  <c r="P16" i="15" s="1"/>
  <c r="G16" i="15" s="1"/>
  <c r="AD9" i="15"/>
  <c r="AC15" i="15"/>
  <c r="P15" i="15" s="1"/>
  <c r="G15" i="15" s="1"/>
  <c r="AC9" i="15"/>
  <c r="P9" i="15" s="1"/>
  <c r="AC14" i="15"/>
  <c r="P14" i="15" s="1"/>
  <c r="G14" i="15" s="1"/>
  <c r="AC13" i="15"/>
  <c r="Q13" i="15" s="1"/>
  <c r="AD8" i="15"/>
  <c r="AC8" i="15"/>
  <c r="P8" i="15" s="1"/>
  <c r="N29" i="15"/>
  <c r="N28" i="15"/>
  <c r="U26" i="15"/>
  <c r="O27" i="15"/>
  <c r="N27" i="15"/>
  <c r="N26" i="15"/>
  <c r="O29" i="15"/>
  <c r="P30" i="15"/>
  <c r="O32" i="15"/>
  <c r="N32" i="15"/>
  <c r="N31" i="15"/>
  <c r="N30" i="15"/>
  <c r="AB45" i="15"/>
  <c r="AB42" i="15"/>
  <c r="AB43" i="15"/>
  <c r="AB44" i="15"/>
  <c r="T44" i="15" s="1"/>
  <c r="AB46" i="15"/>
  <c r="P46" i="15" s="1"/>
  <c r="AB41" i="15"/>
  <c r="AD32" i="12"/>
  <c r="T32" i="12" s="1"/>
  <c r="I31" i="12" l="1"/>
  <c r="I29" i="12"/>
  <c r="P17" i="15"/>
  <c r="Q17" i="15"/>
  <c r="O41" i="15"/>
  <c r="T41" i="15"/>
  <c r="G36" i="15"/>
  <c r="G29" i="15"/>
  <c r="G27" i="15"/>
  <c r="O25" i="15"/>
  <c r="U25" i="15"/>
  <c r="T25" i="15"/>
  <c r="O31" i="15"/>
  <c r="T31" i="15"/>
  <c r="O46" i="15"/>
  <c r="T46" i="15"/>
  <c r="P43" i="15"/>
  <c r="T43" i="15"/>
  <c r="O45" i="15"/>
  <c r="P45" i="15"/>
  <c r="O28" i="15"/>
  <c r="T28" i="15"/>
  <c r="O44" i="15"/>
  <c r="P44" i="15"/>
  <c r="O43" i="15"/>
  <c r="P42" i="15"/>
  <c r="T42" i="15"/>
  <c r="N45" i="15"/>
  <c r="T45" i="15"/>
  <c r="N41" i="15"/>
  <c r="P41" i="15"/>
  <c r="M23" i="15"/>
  <c r="Q35" i="15"/>
  <c r="G35" i="15" s="1"/>
  <c r="P12" i="12"/>
  <c r="Q12" i="12"/>
  <c r="P11" i="12"/>
  <c r="Q11" i="12"/>
  <c r="AK32" i="1"/>
  <c r="AE23" i="1"/>
  <c r="AC23" i="1"/>
  <c r="Z23" i="1" s="1"/>
  <c r="Y29" i="1"/>
  <c r="U30" i="1"/>
  <c r="S26" i="1"/>
  <c r="S27" i="1"/>
  <c r="S28" i="1"/>
  <c r="S29" i="1"/>
  <c r="S30" i="1"/>
  <c r="S31" i="1"/>
  <c r="S32" i="1"/>
  <c r="O26" i="15"/>
  <c r="G26" i="15" s="1"/>
  <c r="M39" i="15"/>
  <c r="Q10" i="15"/>
  <c r="G10" i="15" s="1"/>
  <c r="Q9" i="15"/>
  <c r="G9" i="15" s="1"/>
  <c r="O42" i="15"/>
  <c r="O39" i="15"/>
  <c r="N39" i="15"/>
  <c r="P39" i="15"/>
  <c r="Q39" i="15"/>
  <c r="R39" i="15"/>
  <c r="N23" i="15"/>
  <c r="O23" i="15"/>
  <c r="P23" i="15"/>
  <c r="Q23" i="15"/>
  <c r="R23" i="15"/>
  <c r="Z6" i="15"/>
  <c r="X6" i="15"/>
  <c r="U6" i="15" s="1"/>
  <c r="O30" i="15"/>
  <c r="G30" i="15" s="1"/>
  <c r="P13" i="15"/>
  <c r="G13" i="15" s="1"/>
  <c r="Q8" i="15"/>
  <c r="G8" i="15" s="1"/>
  <c r="S46" i="1"/>
  <c r="S47" i="1"/>
  <c r="S48" i="1"/>
  <c r="S49" i="1"/>
  <c r="S45" i="1"/>
  <c r="AB42" i="1"/>
  <c r="AE42" i="1"/>
  <c r="AC42" i="1"/>
  <c r="Z42" i="1" s="1"/>
  <c r="S32" i="12"/>
  <c r="I32" i="12" s="1"/>
  <c r="AP32" i="15"/>
  <c r="AF32" i="15"/>
  <c r="U32" i="15" s="1"/>
  <c r="AG49" i="1"/>
  <c r="AG47" i="1"/>
  <c r="U47" i="1" s="1"/>
  <c r="AG46" i="1"/>
  <c r="Y46" i="1" s="1"/>
  <c r="AG45" i="1"/>
  <c r="Y45" i="1" s="1"/>
  <c r="AG44" i="1"/>
  <c r="AG48" i="1"/>
  <c r="U48" i="1" s="1"/>
  <c r="G17" i="15" l="1"/>
  <c r="Y49" i="1"/>
  <c r="U49" i="1"/>
  <c r="G23" i="15"/>
  <c r="T47" i="1"/>
  <c r="Z47" i="1"/>
  <c r="Y47" i="1"/>
  <c r="T44" i="1"/>
  <c r="Z44" i="1"/>
  <c r="Y44" i="1"/>
  <c r="G43" i="15"/>
  <c r="G42" i="15"/>
  <c r="G39" i="15"/>
  <c r="G41" i="15"/>
  <c r="G45" i="15"/>
  <c r="G44" i="15"/>
  <c r="G46" i="15"/>
  <c r="S32" i="15"/>
  <c r="T32" i="15"/>
  <c r="G31" i="15"/>
  <c r="G28" i="15"/>
  <c r="T32" i="1"/>
  <c r="Y32" i="1"/>
  <c r="Z25" i="1"/>
  <c r="G25" i="15"/>
  <c r="Y30" i="1"/>
  <c r="Z30" i="1"/>
  <c r="Y27" i="1"/>
  <c r="Z27" i="1"/>
  <c r="T28" i="1"/>
  <c r="U28" i="1"/>
  <c r="T48" i="1"/>
  <c r="Y48" i="1"/>
  <c r="T46" i="1"/>
  <c r="U46" i="1"/>
  <c r="Y26" i="1"/>
  <c r="T45" i="1"/>
  <c r="U45" i="1"/>
  <c r="Y25" i="1"/>
  <c r="T27" i="1"/>
  <c r="U27" i="1"/>
  <c r="T31" i="1"/>
  <c r="Y31" i="1"/>
  <c r="U44" i="1"/>
  <c r="T29" i="1"/>
  <c r="T30" i="1"/>
  <c r="X23" i="1"/>
  <c r="Y23" i="1"/>
  <c r="S23" i="1"/>
  <c r="T23" i="1"/>
  <c r="R23" i="1"/>
  <c r="S6" i="15"/>
  <c r="T6" i="15"/>
  <c r="O6" i="15"/>
  <c r="N6" i="15"/>
  <c r="M6" i="15"/>
  <c r="X42" i="1"/>
  <c r="Y42" i="1"/>
  <c r="V42" i="1"/>
  <c r="W42" i="1"/>
  <c r="S42" i="1"/>
  <c r="T42" i="1"/>
  <c r="R42" i="1"/>
  <c r="U42" i="1"/>
  <c r="T49" i="1"/>
  <c r="AD60" i="15"/>
  <c r="Q60" i="15" s="1"/>
  <c r="G60" i="15" s="1"/>
  <c r="AD61" i="15"/>
  <c r="Q61" i="15" s="1"/>
  <c r="G61" i="15" s="1"/>
  <c r="AD59" i="15"/>
  <c r="Q59" i="15" s="1"/>
  <c r="G59" i="15" s="1"/>
  <c r="AD62" i="15"/>
  <c r="Q62" i="15" s="1"/>
  <c r="G62" i="15" s="1"/>
  <c r="AD56" i="15"/>
  <c r="Q56" i="15" s="1"/>
  <c r="G56" i="15" s="1"/>
  <c r="AD58" i="15"/>
  <c r="Q58" i="15" s="1"/>
  <c r="G58" i="15" s="1"/>
  <c r="AD55" i="15"/>
  <c r="Q55" i="15" s="1"/>
  <c r="G55" i="15" s="1"/>
  <c r="AD57" i="15"/>
  <c r="Q57" i="15" s="1"/>
  <c r="G57" i="15" s="1"/>
  <c r="AU32" i="1"/>
  <c r="X55" i="12"/>
  <c r="X56" i="12"/>
  <c r="W55" i="12"/>
  <c r="W56" i="12"/>
  <c r="W54" i="12"/>
  <c r="X59" i="12"/>
  <c r="X60" i="12"/>
  <c r="W60" i="12"/>
  <c r="W59" i="12"/>
  <c r="W65" i="12"/>
  <c r="W64" i="12"/>
  <c r="W51" i="12"/>
  <c r="Q39" i="12"/>
  <c r="I39" i="12" s="1"/>
  <c r="Q45" i="1" l="1"/>
  <c r="G45" i="1" s="1"/>
  <c r="Q47" i="1"/>
  <c r="G47" i="1" s="1"/>
  <c r="Q48" i="1"/>
  <c r="G48" i="1" s="1"/>
  <c r="G6" i="15"/>
  <c r="Q46" i="1"/>
  <c r="G46" i="1" s="1"/>
  <c r="Q42" i="1"/>
  <c r="G42" i="1" s="1"/>
  <c r="Q49" i="1"/>
  <c r="G49" i="1" s="1"/>
  <c r="Q44" i="1"/>
  <c r="G44" i="1" s="1"/>
  <c r="G32" i="15"/>
  <c r="Q23" i="1"/>
  <c r="G23" i="1" s="1"/>
  <c r="Q31" i="1"/>
  <c r="G31" i="1" s="1"/>
  <c r="Q25" i="1"/>
  <c r="G25" i="1" s="1"/>
  <c r="Q29" i="1"/>
  <c r="G29" i="1" s="1"/>
  <c r="Q28" i="1"/>
  <c r="G28" i="1" s="1"/>
  <c r="Q26" i="1"/>
  <c r="G26" i="1" s="1"/>
  <c r="Q27" i="1"/>
  <c r="G27" i="1" s="1"/>
  <c r="Q30" i="1"/>
  <c r="G30" i="1" s="1"/>
  <c r="X32" i="1"/>
  <c r="P60" i="12"/>
  <c r="O60" i="12"/>
  <c r="P59" i="12"/>
  <c r="O59" i="12"/>
  <c r="P56" i="12"/>
  <c r="O56" i="12"/>
  <c r="P55" i="12"/>
  <c r="O55" i="12"/>
  <c r="R51" i="12"/>
  <c r="Q51" i="12"/>
  <c r="AI64" i="1"/>
  <c r="V64" i="1" s="1"/>
  <c r="U64" i="1"/>
  <c r="AI63" i="1"/>
  <c r="V63" i="1" s="1"/>
  <c r="AI62" i="1"/>
  <c r="V62" i="1" s="1"/>
  <c r="AI61" i="1"/>
  <c r="V61" i="1" s="1"/>
  <c r="AI60" i="1"/>
  <c r="V60" i="1" s="1"/>
  <c r="AI59" i="1"/>
  <c r="V59" i="1" s="1"/>
  <c r="AI58" i="1"/>
  <c r="V58" i="1" s="1"/>
  <c r="AI57" i="1"/>
  <c r="V57" i="1" s="1"/>
  <c r="Q57" i="1" s="1"/>
  <c r="U58" i="1"/>
  <c r="U59" i="1"/>
  <c r="U60" i="1"/>
  <c r="U61" i="1"/>
  <c r="U62" i="1"/>
  <c r="U63" i="1"/>
  <c r="AI9" i="1"/>
  <c r="AI8" i="1"/>
  <c r="AH10" i="1"/>
  <c r="U10" i="1" s="1"/>
  <c r="AH8" i="1"/>
  <c r="U8" i="1" s="1"/>
  <c r="AH17" i="1"/>
  <c r="AH16" i="1"/>
  <c r="U16" i="1" s="1"/>
  <c r="Q16" i="1" s="1"/>
  <c r="AH15" i="1"/>
  <c r="U15" i="1" s="1"/>
  <c r="Q15" i="1" s="1"/>
  <c r="AH9" i="1"/>
  <c r="U9" i="1" s="1"/>
  <c r="AH14" i="1"/>
  <c r="U14" i="1" s="1"/>
  <c r="Q14" i="1" s="1"/>
  <c r="AH13" i="1"/>
  <c r="AI10" i="1"/>
  <c r="X65" i="12"/>
  <c r="P65" i="12" s="1"/>
  <c r="X64" i="12"/>
  <c r="O64" i="12" s="1"/>
  <c r="W62" i="12"/>
  <c r="I60" i="12" l="1"/>
  <c r="I59" i="12"/>
  <c r="I55" i="12"/>
  <c r="I56" i="12"/>
  <c r="U17" i="1"/>
  <c r="V17" i="1"/>
  <c r="U13" i="1"/>
  <c r="V13" i="1"/>
  <c r="Q61" i="1"/>
  <c r="G61" i="1" s="1"/>
  <c r="Q60" i="1"/>
  <c r="G60" i="1" s="1"/>
  <c r="Q58" i="1"/>
  <c r="G58" i="1" s="1"/>
  <c r="Q63" i="1"/>
  <c r="G63" i="1" s="1"/>
  <c r="Q59" i="1"/>
  <c r="G59" i="1" s="1"/>
  <c r="Q64" i="1"/>
  <c r="G64" i="1" s="1"/>
  <c r="Q62" i="1"/>
  <c r="G62" i="1" s="1"/>
  <c r="Q32" i="1"/>
  <c r="G32" i="1" s="1"/>
  <c r="V10" i="1"/>
  <c r="Q10" i="1" s="1"/>
  <c r="G10" i="1" s="1"/>
  <c r="V8" i="1"/>
  <c r="Q8" i="1" s="1"/>
  <c r="V9" i="1"/>
  <c r="Q9" i="1" s="1"/>
  <c r="P64" i="12"/>
  <c r="I64" i="12" s="1"/>
  <c r="O65" i="12"/>
  <c r="I65" i="12" s="1"/>
  <c r="G16" i="1"/>
  <c r="G14" i="1"/>
  <c r="G15" i="1"/>
  <c r="G57" i="1"/>
  <c r="X62" i="12"/>
  <c r="O62" i="12" s="1"/>
  <c r="Q17" i="1" l="1"/>
  <c r="G17" i="1" s="1"/>
  <c r="Q13" i="1"/>
  <c r="G13" i="1" s="1"/>
  <c r="R21" i="12"/>
  <c r="I21" i="12" s="1"/>
  <c r="R22" i="12"/>
  <c r="I22" i="12" s="1"/>
  <c r="Z20" i="15"/>
  <c r="X20" i="15"/>
  <c r="U20" i="15" s="1"/>
  <c r="P62" i="12"/>
  <c r="I62" i="12" s="1"/>
  <c r="G9" i="1"/>
  <c r="G8" i="1"/>
  <c r="S20" i="15" l="1"/>
  <c r="T20" i="15"/>
  <c r="N20" i="15"/>
  <c r="O20" i="15"/>
  <c r="M20" i="15"/>
  <c r="G20" i="15" l="1"/>
  <c r="X51" i="12" l="1"/>
  <c r="AB9" i="12"/>
  <c r="Q9" i="12" s="1"/>
  <c r="X9" i="12"/>
  <c r="T9" i="12" s="1"/>
  <c r="S26" i="12"/>
  <c r="I26" i="12" s="1"/>
  <c r="AD15" i="12"/>
  <c r="U15" i="12" s="1"/>
  <c r="AD16" i="12"/>
  <c r="U16" i="12" s="1"/>
  <c r="Z6" i="12"/>
  <c r="X6" i="12"/>
  <c r="AE6" i="1"/>
  <c r="AE6" i="12"/>
  <c r="T6" i="12" s="1"/>
  <c r="P6" i="12" l="1"/>
  <c r="U6" i="12"/>
  <c r="Q6" i="12"/>
  <c r="S6" i="12"/>
  <c r="S15" i="12"/>
  <c r="T15" i="12"/>
  <c r="S16" i="12"/>
  <c r="T16" i="12"/>
  <c r="O6" i="12"/>
  <c r="Z51" i="12"/>
  <c r="O51" i="12" s="1"/>
  <c r="AC6" i="1"/>
  <c r="P9" i="12"/>
  <c r="S9" i="12"/>
  <c r="AE20" i="1"/>
  <c r="AC20" i="1"/>
  <c r="Z20" i="1" s="1"/>
  <c r="P51" i="12"/>
  <c r="T51" i="12"/>
  <c r="T11" i="12"/>
  <c r="I11" i="12" s="1"/>
  <c r="E7" i="14"/>
  <c r="X54" i="12"/>
  <c r="Z9" i="12"/>
  <c r="O9" i="12" s="1"/>
  <c r="I15" i="12" l="1"/>
  <c r="I9" i="12"/>
  <c r="I16" i="12"/>
  <c r="I6" i="12"/>
  <c r="R6" i="1"/>
  <c r="Z6" i="1"/>
  <c r="S51" i="12"/>
  <c r="I51" i="12" s="1"/>
  <c r="X6" i="1"/>
  <c r="S6" i="1"/>
  <c r="T6" i="1"/>
  <c r="Y6" i="1"/>
  <c r="R20" i="1"/>
  <c r="AD12" i="12"/>
  <c r="U12" i="12" s="1"/>
  <c r="T20" i="1"/>
  <c r="Y20" i="1"/>
  <c r="S20" i="1"/>
  <c r="X20" i="1"/>
  <c r="O54" i="12"/>
  <c r="P54" i="12"/>
  <c r="I54" i="12" l="1"/>
  <c r="T12" i="12"/>
  <c r="Q20" i="1"/>
  <c r="G20" i="1" s="1"/>
  <c r="S12" i="12"/>
  <c r="Q6" i="1"/>
  <c r="G6" i="1" s="1"/>
  <c r="I12"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<sst xmlns="http://schemas.openxmlformats.org/spreadsheetml/2006/main" count="26279" uniqueCount="1404">
  <si>
    <t>London Talent Pathways Delivery Plan - Guidance</t>
  </si>
  <si>
    <t>PLEASE ALSO REFER TO THE DEFINITIONS TAB WHEN COMPLETING YOUR DELIVERY PLAN</t>
  </si>
  <si>
    <t>Completing the Template</t>
  </si>
  <si>
    <t>You must submit a completed copy of this template as part of your bid.</t>
  </si>
  <si>
    <r>
      <t xml:space="preserve">Ensure that you have completed the table in the </t>
    </r>
    <r>
      <rPr>
        <b/>
        <sz val="12"/>
        <color theme="1"/>
        <rFont val="Arial"/>
        <family val="2"/>
      </rPr>
      <t>Bidder Information</t>
    </r>
    <r>
      <rPr>
        <sz val="12"/>
        <color theme="1"/>
        <rFont val="Arial"/>
        <family val="2"/>
      </rPr>
      <t xml:space="preserve"> tab.</t>
    </r>
  </si>
  <si>
    <r>
      <t xml:space="preserve">Please complete the </t>
    </r>
    <r>
      <rPr>
        <b/>
        <sz val="12"/>
        <color theme="1"/>
        <rFont val="Arial"/>
        <family val="2"/>
      </rPr>
      <t>Summary tab</t>
    </r>
    <r>
      <rPr>
        <sz val="12"/>
        <color theme="1"/>
        <rFont val="Arial"/>
        <family val="2"/>
      </rPr>
      <t xml:space="preserve"> </t>
    </r>
    <r>
      <rPr>
        <b/>
        <sz val="12"/>
        <color theme="1"/>
        <rFont val="Arial"/>
        <family val="2"/>
      </rPr>
      <t>before</t>
    </r>
    <r>
      <rPr>
        <sz val="12"/>
        <color theme="1"/>
        <rFont val="Arial"/>
        <family val="2"/>
      </rPr>
      <t xml:space="preserve"> completing the </t>
    </r>
    <r>
      <rPr>
        <b/>
        <sz val="12"/>
        <color theme="1"/>
        <rFont val="Arial"/>
        <family val="2"/>
      </rPr>
      <t>ASF tab</t>
    </r>
    <r>
      <rPr>
        <sz val="12"/>
        <color theme="1"/>
        <rFont val="Arial"/>
        <family val="2"/>
      </rPr>
      <t xml:space="preserve"> and </t>
    </r>
    <r>
      <rPr>
        <b/>
        <sz val="12"/>
        <color theme="1"/>
        <rFont val="Arial"/>
        <family val="2"/>
      </rPr>
      <t>FCfJ tab</t>
    </r>
    <r>
      <rPr>
        <sz val="12"/>
        <color theme="1"/>
        <rFont val="Arial"/>
        <family val="2"/>
      </rPr>
      <t>.</t>
    </r>
  </si>
  <si>
    <r>
      <t xml:space="preserve">All the cells highlighted in yellow in the </t>
    </r>
    <r>
      <rPr>
        <b/>
        <sz val="12"/>
        <color rgb="FF000000"/>
        <rFont val="Arial"/>
        <family val="2"/>
      </rPr>
      <t>Summary tab,</t>
    </r>
    <r>
      <rPr>
        <sz val="12"/>
        <color rgb="FF000000"/>
        <rFont val="Arial"/>
        <family val="2"/>
      </rPr>
      <t xml:space="preserve"> the</t>
    </r>
    <r>
      <rPr>
        <b/>
        <sz val="12"/>
        <color rgb="FF000000"/>
        <rFont val="Arial"/>
        <family val="2"/>
      </rPr>
      <t xml:space="preserve"> ASF tab </t>
    </r>
    <r>
      <rPr>
        <sz val="12"/>
        <color rgb="FF000000"/>
        <rFont val="Arial"/>
        <family val="2"/>
      </rPr>
      <t>and the</t>
    </r>
    <r>
      <rPr>
        <b/>
        <sz val="12"/>
        <color rgb="FF000000"/>
        <rFont val="Arial"/>
        <family val="2"/>
      </rPr>
      <t xml:space="preserve"> FCfJ tab </t>
    </r>
    <r>
      <rPr>
        <sz val="12"/>
        <color rgb="FF000000"/>
        <rFont val="Arial"/>
        <family val="2"/>
      </rPr>
      <t>are mandatory and must be completed. Once you input a value in a yellow cell, the yellow colour will disappear.</t>
    </r>
  </si>
  <si>
    <r>
      <t xml:space="preserve">Please input '0' in any yellow cell with no intended delivery across all tabs. Please input a '0' in all yellow cells in the </t>
    </r>
    <r>
      <rPr>
        <b/>
        <sz val="12"/>
        <color rgb="FF000000"/>
        <rFont val="Arial"/>
        <family val="2"/>
      </rPr>
      <t>Summary of FCfJ tabs</t>
    </r>
    <r>
      <rPr>
        <sz val="12"/>
        <color rgb="FF000000"/>
        <rFont val="Arial"/>
        <family val="2"/>
      </rPr>
      <t xml:space="preserve"> if you do not intend to deliver any FCfJ provision. Fill in the</t>
    </r>
    <r>
      <rPr>
        <b/>
        <sz val="12"/>
        <color rgb="FF000000"/>
        <rFont val="Arial"/>
        <family val="2"/>
      </rPr>
      <t xml:space="preserve"> FCfJ tab</t>
    </r>
    <r>
      <rPr>
        <sz val="12"/>
        <color rgb="FF000000"/>
        <rFont val="Arial"/>
        <family val="2"/>
      </rPr>
      <t xml:space="preserve"> otherwise.You do not need to complete the </t>
    </r>
    <r>
      <rPr>
        <b/>
        <sz val="12"/>
        <color rgb="FF000000"/>
        <rFont val="Arial"/>
        <family val="2"/>
      </rPr>
      <t>ASF+FCfJ Combined tab.</t>
    </r>
  </si>
  <si>
    <t xml:space="preserve">Cells in grey are locked and values within those cells will be automatically generated when you enter data in the yellow cells. </t>
  </si>
  <si>
    <r>
      <rPr>
        <sz val="12"/>
        <color rgb="FF000000"/>
        <rFont val="Arial"/>
        <family val="2"/>
      </rPr>
      <t xml:space="preserve">You must complete the </t>
    </r>
    <r>
      <rPr>
        <b/>
        <sz val="12"/>
        <color rgb="FF000000"/>
        <rFont val="Arial"/>
        <family val="2"/>
      </rPr>
      <t xml:space="preserve">Delivery (Qualifications) tab </t>
    </r>
    <r>
      <rPr>
        <sz val="12"/>
        <color rgb="FF000000"/>
        <rFont val="Arial"/>
        <family val="2"/>
      </rPr>
      <t>with all your suggested provision by sector, occupation, SSA Tier 2, learning aim ref, title and employer.</t>
    </r>
  </si>
  <si>
    <r>
      <rPr>
        <sz val="12"/>
        <color rgb="FF000000"/>
        <rFont val="Arial"/>
        <family val="2"/>
      </rPr>
      <t xml:space="preserve">In this template, you must set out your delivery volumes and financial values for the 2026/27 Academic Year. Delivery volumes and financial values for future academic years are assumed to be the </t>
    </r>
    <r>
      <rPr>
        <b/>
        <sz val="12"/>
        <color rgb="FF000000"/>
        <rFont val="Arial"/>
        <family val="2"/>
      </rPr>
      <t>same for all three academic years.</t>
    </r>
  </si>
  <si>
    <r>
      <rPr>
        <sz val="12"/>
        <color rgb="FF000000"/>
        <rFont val="Arial"/>
        <family val="2"/>
      </rPr>
      <t xml:space="preserve">Please refer to other guidance documents, particularly the </t>
    </r>
    <r>
      <rPr>
        <b/>
        <sz val="12"/>
        <color rgb="FF000000"/>
        <rFont val="Arial"/>
        <family val="2"/>
      </rPr>
      <t>Prospectus and the Application Guidance</t>
    </r>
    <r>
      <rPr>
        <sz val="12"/>
        <color rgb="FF000000"/>
        <rFont val="Arial"/>
        <family val="2"/>
      </rPr>
      <t xml:space="preserve"> when completing this template. They provide further details on what to consider in your calculations (i.e. funding rates and uplifts).</t>
    </r>
  </si>
  <si>
    <r>
      <t xml:space="preserve">You can apply for Adult Skills Fund (ASF) only or for a combination of ASF and FCfJ funding. </t>
    </r>
    <r>
      <rPr>
        <b/>
        <sz val="12"/>
        <color rgb="FF000000"/>
        <rFont val="Arial"/>
        <family val="2"/>
      </rPr>
      <t>You cannot apply for FCfJ funding only.</t>
    </r>
  </si>
  <si>
    <t xml:space="preserve">If awarded a grant to deliver your bid in part, these values will be amended accordingly in line with the grant you have been awarded. </t>
  </si>
  <si>
    <t>Learning and Learner Support are optional fields. However, ensure you take into consideration Learning Support amounts when inputting delivery values (LS.1.1 and LS.2.1 for ASF in the Summary tab and LS.1.2 and LS.2.2 for FCfJ in the Summary tab).</t>
  </si>
  <si>
    <r>
      <rPr>
        <b/>
        <sz val="12"/>
        <color rgb="FF000000"/>
        <rFont val="Arial"/>
        <family val="2"/>
      </rPr>
      <t xml:space="preserve">Do not submit </t>
    </r>
    <r>
      <rPr>
        <sz val="12"/>
        <color rgb="FF000000"/>
        <rFont val="Arial"/>
        <family val="2"/>
      </rPr>
      <t xml:space="preserve">your template if there are any cells that are highlighted in </t>
    </r>
    <r>
      <rPr>
        <b/>
        <sz val="12"/>
        <color rgb="FF000000"/>
        <rFont val="Arial"/>
        <family val="2"/>
      </rPr>
      <t xml:space="preserve">yellow </t>
    </r>
    <r>
      <rPr>
        <sz val="12"/>
        <color rgb="FF000000"/>
        <rFont val="Arial"/>
        <family val="2"/>
      </rPr>
      <t>or the</t>
    </r>
    <r>
      <rPr>
        <b/>
        <sz val="12"/>
        <color rgb="FF000000"/>
        <rFont val="Arial"/>
        <family val="2"/>
      </rPr>
      <t xml:space="preserve"> Delivery (qualifications) tab is not complete</t>
    </r>
    <r>
      <rPr>
        <sz val="12"/>
        <color rgb="FF000000"/>
        <rFont val="Arial"/>
        <family val="2"/>
      </rPr>
      <t>. These Delivery Plans are considered incomplete.</t>
    </r>
  </si>
  <si>
    <r>
      <rPr>
        <b/>
        <sz val="12"/>
        <color rgb="FF000000"/>
        <rFont val="Arial"/>
        <family val="2"/>
      </rPr>
      <t xml:space="preserve">Do not submit </t>
    </r>
    <r>
      <rPr>
        <sz val="12"/>
        <color rgb="FF000000"/>
        <rFont val="Arial"/>
        <family val="2"/>
      </rPr>
      <t xml:space="preserve">your template if there are any cells that are highlighted in </t>
    </r>
    <r>
      <rPr>
        <b/>
        <sz val="12"/>
        <color rgb="FF000000"/>
        <rFont val="Arial"/>
        <family val="2"/>
      </rPr>
      <t>red or there are any red error messages</t>
    </r>
    <r>
      <rPr>
        <sz val="12"/>
        <color rgb="FF000000"/>
        <rFont val="Arial"/>
        <family val="2"/>
      </rPr>
      <t>. If a cell is highlighted red this signals a data validation issue. Resolving this issue will remove the red highlighting. Please contact us if you believe you have a valid Delivery Plan but cannot resolve an error message.</t>
    </r>
  </si>
  <si>
    <t>Requirements</t>
  </si>
  <si>
    <r>
      <rPr>
        <sz val="12"/>
        <color rgb="FF000000"/>
        <rFont val="Arial"/>
        <family val="2"/>
      </rPr>
      <t xml:space="preserve">The </t>
    </r>
    <r>
      <rPr>
        <b/>
        <sz val="12"/>
        <color rgb="FF000000"/>
        <rFont val="Arial"/>
        <family val="2"/>
      </rPr>
      <t>minimum grant value</t>
    </r>
    <r>
      <rPr>
        <sz val="12"/>
        <color rgb="FF000000"/>
        <rFont val="Arial"/>
        <family val="2"/>
      </rPr>
      <t xml:space="preserve"> (ASF + FCfJ) that will be awarded per bidder through this process is </t>
    </r>
    <r>
      <rPr>
        <b/>
        <sz val="12"/>
        <color rgb="FF000000"/>
        <rFont val="Arial"/>
        <family val="2"/>
      </rPr>
      <t>£200,000</t>
    </r>
    <r>
      <rPr>
        <sz val="12"/>
        <color rgb="FF000000"/>
        <rFont val="Arial"/>
        <family val="2"/>
      </rPr>
      <t xml:space="preserve"> per academic year.</t>
    </r>
  </si>
  <si>
    <r>
      <rPr>
        <sz val="12"/>
        <color rgb="FF000000"/>
        <rFont val="Arial"/>
        <family val="2"/>
      </rPr>
      <t xml:space="preserve">The </t>
    </r>
    <r>
      <rPr>
        <b/>
        <sz val="12"/>
        <color rgb="FF000000"/>
        <rFont val="Arial"/>
        <family val="2"/>
      </rPr>
      <t>maximum grant value</t>
    </r>
    <r>
      <rPr>
        <sz val="12"/>
        <color rgb="FF000000"/>
        <rFont val="Arial"/>
        <family val="2"/>
      </rPr>
      <t xml:space="preserve"> (ASF + FCfJ) that will be awarded per bidder through this process is </t>
    </r>
    <r>
      <rPr>
        <b/>
        <sz val="12"/>
        <color rgb="FF000000"/>
        <rFont val="Arial"/>
        <family val="2"/>
      </rPr>
      <t>£1,200,000</t>
    </r>
    <r>
      <rPr>
        <sz val="12"/>
        <color rgb="FF000000"/>
        <rFont val="Arial"/>
        <family val="2"/>
      </rPr>
      <t xml:space="preserve"> per academic year. If you apply for ASF funding only, then the max grant award will be </t>
    </r>
    <r>
      <rPr>
        <b/>
        <sz val="12"/>
        <color rgb="FF000000"/>
        <rFont val="Arial"/>
        <family val="2"/>
      </rPr>
      <t>£1,000,000.</t>
    </r>
  </si>
  <si>
    <r>
      <t xml:space="preserve">You can apply to deliver against </t>
    </r>
    <r>
      <rPr>
        <b/>
        <sz val="12"/>
        <color rgb="FF000000"/>
        <rFont val="Arial"/>
        <family val="2"/>
      </rPr>
      <t>maximum 4 sectors</t>
    </r>
    <r>
      <rPr>
        <sz val="12"/>
        <color rgb="FF000000"/>
        <rFont val="Arial"/>
        <family val="2"/>
      </rPr>
      <t xml:space="preserve"> (including 'other'). The minimum provision for </t>
    </r>
    <r>
      <rPr>
        <b/>
        <sz val="12"/>
        <color rgb="FF000000"/>
        <rFont val="Arial"/>
        <family val="2"/>
      </rPr>
      <t>Frontier Innovation (life sciences)</t>
    </r>
    <r>
      <rPr>
        <sz val="12"/>
        <color rgb="FF000000"/>
        <rFont val="Arial"/>
        <family val="2"/>
      </rPr>
      <t xml:space="preserve"> sector is </t>
    </r>
    <r>
      <rPr>
        <b/>
        <sz val="12"/>
        <color rgb="FF000000"/>
        <rFont val="Arial"/>
        <family val="2"/>
      </rPr>
      <t>£50,000</t>
    </r>
    <r>
      <rPr>
        <sz val="12"/>
        <color rgb="FF000000"/>
        <rFont val="Arial"/>
        <family val="2"/>
      </rPr>
      <t xml:space="preserve"> and for any other Key Sector is </t>
    </r>
    <r>
      <rPr>
        <b/>
        <sz val="12"/>
        <color rgb="FF000000"/>
        <rFont val="Arial"/>
        <family val="2"/>
      </rPr>
      <t>£100,000 per academic year across both ASF and FCfJ</t>
    </r>
    <r>
      <rPr>
        <sz val="12"/>
        <color rgb="FF000000"/>
        <rFont val="Arial"/>
        <family val="2"/>
      </rPr>
      <t xml:space="preserve">. </t>
    </r>
    <r>
      <rPr>
        <b/>
        <sz val="12"/>
        <color rgb="FF000000"/>
        <rFont val="Arial"/>
        <family val="2"/>
      </rPr>
      <t xml:space="preserve">"Other" sector(s) </t>
    </r>
    <r>
      <rPr>
        <sz val="12"/>
        <color rgb="FF000000"/>
        <rFont val="Arial"/>
        <family val="2"/>
      </rPr>
      <t>has no minimum provision.</t>
    </r>
  </si>
  <si>
    <r>
      <t xml:space="preserve">If you propose provision in 'Other' sector(s), this cannot exceed </t>
    </r>
    <r>
      <rPr>
        <b/>
        <sz val="12"/>
        <color rgb="FF000000"/>
        <rFont val="Arial"/>
        <family val="2"/>
      </rPr>
      <t xml:space="preserve">10 per cent </t>
    </r>
    <r>
      <rPr>
        <sz val="12"/>
        <color rgb="FF000000"/>
        <rFont val="Arial"/>
        <family val="2"/>
      </rPr>
      <t>of your overall proposed vocational delivery for either the ASF or FCfJ funding streams.</t>
    </r>
  </si>
  <si>
    <r>
      <t>Bidders can apply to deliver up to</t>
    </r>
    <r>
      <rPr>
        <b/>
        <sz val="12"/>
        <color rgb="FF000000"/>
        <rFont val="Arial"/>
        <family val="2"/>
      </rPr>
      <t xml:space="preserve"> £400,000 </t>
    </r>
    <r>
      <rPr>
        <sz val="12"/>
        <color rgb="FF000000"/>
        <rFont val="Arial"/>
        <family val="2"/>
      </rPr>
      <t>of FCfJ vocational delivery (</t>
    </r>
    <r>
      <rPr>
        <b/>
        <sz val="12"/>
        <color rgb="FF000000"/>
        <rFont val="Arial"/>
        <family val="2"/>
      </rPr>
      <t xml:space="preserve">VD.2 </t>
    </r>
    <r>
      <rPr>
        <sz val="12"/>
        <color rgb="FF000000"/>
        <rFont val="Arial"/>
        <family val="2"/>
      </rPr>
      <t xml:space="preserve">in the </t>
    </r>
    <r>
      <rPr>
        <b/>
        <sz val="12"/>
        <color rgb="FF000000"/>
        <rFont val="Arial"/>
        <family val="2"/>
      </rPr>
      <t>summary tab</t>
    </r>
    <r>
      <rPr>
        <sz val="12"/>
        <color rgb="FF000000"/>
        <rFont val="Arial"/>
        <family val="2"/>
      </rPr>
      <t>) and associated FCfJ Support for Learners (</t>
    </r>
    <r>
      <rPr>
        <b/>
        <sz val="12"/>
        <color rgb="FF000000"/>
        <rFont val="Arial"/>
        <family val="2"/>
      </rPr>
      <t xml:space="preserve">LS.1.2 </t>
    </r>
    <r>
      <rPr>
        <sz val="12"/>
        <color rgb="FF000000"/>
        <rFont val="Arial"/>
        <family val="2"/>
      </rPr>
      <t xml:space="preserve">and </t>
    </r>
    <r>
      <rPr>
        <b/>
        <sz val="12"/>
        <color rgb="FF000000"/>
        <rFont val="Arial"/>
        <family val="2"/>
      </rPr>
      <t xml:space="preserve">LS.2.2 </t>
    </r>
    <r>
      <rPr>
        <sz val="12"/>
        <color rgb="FF000000"/>
        <rFont val="Arial"/>
        <family val="2"/>
      </rPr>
      <t xml:space="preserve">in the </t>
    </r>
    <r>
      <rPr>
        <b/>
        <sz val="12"/>
        <color rgb="FF000000"/>
        <rFont val="Arial"/>
        <family val="2"/>
      </rPr>
      <t>summary tab</t>
    </r>
    <r>
      <rPr>
        <sz val="12"/>
        <color rgb="FF000000"/>
        <rFont val="Arial"/>
        <family val="2"/>
      </rPr>
      <t>). This is referred to as "FCfJ allocation" (</t>
    </r>
    <r>
      <rPr>
        <b/>
        <sz val="12"/>
        <color rgb="FF000000"/>
        <rFont val="Arial"/>
        <family val="2"/>
      </rPr>
      <t>FCfJ.A</t>
    </r>
    <r>
      <rPr>
        <sz val="12"/>
        <color rgb="FF000000"/>
        <rFont val="Arial"/>
        <family val="2"/>
      </rPr>
      <t xml:space="preserve"> in the </t>
    </r>
    <r>
      <rPr>
        <b/>
        <sz val="12"/>
        <color rgb="FF000000"/>
        <rFont val="Arial"/>
        <family val="2"/>
      </rPr>
      <t>summary tab</t>
    </r>
    <r>
      <rPr>
        <sz val="12"/>
        <color rgb="FF000000"/>
        <rFont val="Arial"/>
        <family val="2"/>
      </rPr>
      <t>) and is automatically summed based on your inputs at VD.2, L.S1.2 and LS2.2.</t>
    </r>
  </si>
  <si>
    <r>
      <rPr>
        <sz val="12"/>
        <color rgb="FF000000"/>
        <rFont val="Arial"/>
        <family val="2"/>
      </rPr>
      <t>FCfJ employment outcomes (</t>
    </r>
    <r>
      <rPr>
        <b/>
        <sz val="12"/>
        <color rgb="FF000000"/>
        <rFont val="Arial"/>
        <family val="2"/>
      </rPr>
      <t>EO.2 in the Summary tab</t>
    </r>
    <r>
      <rPr>
        <sz val="12"/>
        <color rgb="FF000000"/>
        <rFont val="Arial"/>
        <family val="2"/>
      </rPr>
      <t>) and FCfJ wraparound support (</t>
    </r>
    <r>
      <rPr>
        <b/>
        <sz val="12"/>
        <color rgb="FF000000"/>
        <rFont val="Arial"/>
        <family val="2"/>
      </rPr>
      <t>WA.2 in the Summary tab</t>
    </r>
    <r>
      <rPr>
        <sz val="12"/>
        <color rgb="FF000000"/>
        <rFont val="Arial"/>
        <family val="2"/>
      </rPr>
      <t>) are</t>
    </r>
    <r>
      <rPr>
        <b/>
        <sz val="12"/>
        <color rgb="FF242424"/>
        <rFont val="Arial"/>
        <family val="2"/>
      </rPr>
      <t xml:space="preserve"> not counted towards the £400,000 cap since they will be funded via ASF and coded as ASF spend on the ILR.</t>
    </r>
  </si>
  <si>
    <r>
      <t xml:space="preserve">The </t>
    </r>
    <r>
      <rPr>
        <b/>
        <sz val="12"/>
        <color rgb="FF000000"/>
        <rFont val="Arial"/>
        <family val="2"/>
      </rPr>
      <t>Total Funding (ASF + FCfJ) at TF</t>
    </r>
    <r>
      <rPr>
        <sz val="12"/>
        <color rgb="FF000000"/>
        <rFont val="Arial"/>
        <family val="2"/>
      </rPr>
      <t xml:space="preserve"> on the Summary tab must match the value submitted in your application on GLA-OPS under Block 9, Question 9.1. </t>
    </r>
  </si>
  <si>
    <r>
      <t xml:space="preserve">The </t>
    </r>
    <r>
      <rPr>
        <b/>
        <sz val="12"/>
        <color rgb="FF000000"/>
        <rFont val="Arial"/>
        <family val="2"/>
      </rPr>
      <t xml:space="preserve">FCfJ Funding at TF.FCFJ </t>
    </r>
    <r>
      <rPr>
        <sz val="12"/>
        <color rgb="FF000000"/>
        <rFont val="Arial"/>
        <family val="2"/>
      </rPr>
      <t>on the Summary tab must match the value submitted in your application on GLA-OPS under Block 9, Question 9.2.</t>
    </r>
  </si>
  <si>
    <t>Why is the cell highlighted in red when a value is entered?</t>
  </si>
  <si>
    <t>To help you avoid making errors in your submission we've included some conditional formatting which will turn red if you enter contradictory values across cells. The validation errors and reasons will be detailed next to the relevant cells.</t>
  </si>
  <si>
    <t>For example, if you record funding for the provision of Vocational Delivery in a Key Sector that does not meet the minium required provision, the cell will be highlighted red and an error message will appear in red alongside it.</t>
  </si>
  <si>
    <t>If cells are highlighted in red while you are still completing the template, do not be alarmed. We recommend that you finish completing the template and review any cells highlighted in red at the end.</t>
  </si>
  <si>
    <t>Contact:</t>
  </si>
  <si>
    <t>asfcompetition@london.gov.uk</t>
  </si>
  <si>
    <t>If you have spotted an error in this template please raise this with the GLA by sending an email to the address above.</t>
  </si>
  <si>
    <t>You can submit requests for clarification by sending an email to the address above. Clarifications will be published once a week on the GLA website.</t>
  </si>
  <si>
    <t>London Talent Pathways Delivery Plan - Definitions</t>
  </si>
  <si>
    <t>Table 1. Data definition for each row of the table related to learners</t>
  </si>
  <si>
    <t>Table 5. Data definition for each row of the table related to support for learners</t>
  </si>
  <si>
    <t>Reference</t>
  </si>
  <si>
    <t>Type of Learner</t>
  </si>
  <si>
    <t>Definition – ILR Specification</t>
  </si>
  <si>
    <t>Support Type</t>
  </si>
  <si>
    <t>L.1</t>
  </si>
  <si>
    <t>Total ASF / Total FCfJ</t>
  </si>
  <si>
    <t>Unique learner headcount</t>
  </si>
  <si>
    <t>LS.1, LS.1.1 or LS 1.2</t>
  </si>
  <si>
    <t>Learning Support</t>
  </si>
  <si>
    <t>Learners in receipt of Learning Support with Learning Delivery Funding and Monitoring type LSF code 1 for any learning aim (where support costs are incurred and claimed within the academic year)</t>
  </si>
  <si>
    <t>Type</t>
  </si>
  <si>
    <t>of which</t>
  </si>
  <si>
    <t>LS.2, LS.2.1 or LS.2.2</t>
  </si>
  <si>
    <t>Learner Support</t>
  </si>
  <si>
    <t>Learners in receipt of Learner Support Funds with Learner Funding and Monitoring type LSR codes 57, 58, 59, or 60</t>
  </si>
  <si>
    <t>L.2</t>
  </si>
  <si>
    <t>Unemployed (including economically inactive)</t>
  </si>
  <si>
    <t>Employment Status code 11 and 12 (not in paid employment) at the start of the first learning aim for the year</t>
  </si>
  <si>
    <t>L.3</t>
  </si>
  <si>
    <t>Employed earning below the LLW earnings threshold</t>
  </si>
  <si>
    <t>Employment Status code 10 (in paid employment) at start of first learning aim for the year with LDM 391 or DAM 010</t>
  </si>
  <si>
    <t>Table 6. Data definition for each row of the table related to Employment Outcomes</t>
  </si>
  <si>
    <t>L.4</t>
  </si>
  <si>
    <t>Employed earning above LLW earnings threshold</t>
  </si>
  <si>
    <t>Employment Status code 10 (in paid employment) at start of first learning aim for the year - excluding LDM 391 or DAM 010</t>
  </si>
  <si>
    <t>Outcome Type</t>
  </si>
  <si>
    <t>Definition</t>
  </si>
  <si>
    <t>Learner Characteristics</t>
  </si>
  <si>
    <t>GW, GW.1 or GW.2</t>
  </si>
  <si>
    <t>Good Work</t>
  </si>
  <si>
    <r>
      <rPr>
        <sz val="11"/>
        <color rgb="FF000000"/>
        <rFont val="Arial"/>
        <family val="2"/>
      </rPr>
      <t xml:space="preserve">Employment outcome that meets the definition of 'good work' as detailed in the </t>
    </r>
    <r>
      <rPr>
        <b/>
        <sz val="11"/>
        <color rgb="FF000000"/>
        <rFont val="Arial"/>
        <family val="2"/>
      </rPr>
      <t xml:space="preserve">Prospectus. </t>
    </r>
    <r>
      <rPr>
        <sz val="11"/>
        <color rgb="FF000000"/>
        <rFont val="Arial"/>
        <family val="2"/>
      </rPr>
      <t>Both unemployed and employed learners can achieve 'good work' outcome.</t>
    </r>
  </si>
  <si>
    <t>L.5</t>
  </si>
  <si>
    <t>Young Londoners aged 19-23 years old </t>
  </si>
  <si>
    <t>19-23 years of age on 31 August of the relevant academic year</t>
  </si>
  <si>
    <t>OW, OW.1 or OW.2</t>
  </si>
  <si>
    <t>Other Work</t>
  </si>
  <si>
    <r>
      <rPr>
        <sz val="11"/>
        <color rgb="FF000000"/>
        <rFont val="Arial"/>
        <family val="2"/>
      </rPr>
      <t xml:space="preserve">Employment outcome that meets the definition of 'Other work' as detailed in the </t>
    </r>
    <r>
      <rPr>
        <b/>
        <sz val="11"/>
        <color rgb="FF000000"/>
        <rFont val="Arial"/>
        <family val="2"/>
      </rPr>
      <t xml:space="preserve">Prospectus. </t>
    </r>
    <r>
      <rPr>
        <sz val="11"/>
        <color rgb="FF000000"/>
        <rFont val="Arial"/>
        <family val="2"/>
      </rPr>
      <t>Both unemployed and employed learners can achieve 'other work' outcome.</t>
    </r>
  </si>
  <si>
    <t>L.6</t>
  </si>
  <si>
    <t>Londoners with no or lower-level (without a level 2) qualifications</t>
  </si>
  <si>
    <t>Prior Level is not full level 2 or above</t>
  </si>
  <si>
    <t>L.7</t>
  </si>
  <si>
    <t>Black, Asian and Minority Ethnic Londoners </t>
  </si>
  <si>
    <t>Learners without ethnicity attribute code 31, 32, 34, 98 and 99</t>
  </si>
  <si>
    <t>Table 7. Data definition for each row of the table related to Allocation type.</t>
  </si>
  <si>
    <t>L.8</t>
  </si>
  <si>
    <t>Disabled Londoners </t>
  </si>
  <si>
    <t>LLDD and health problem attribute code 1</t>
  </si>
  <si>
    <t>Allocation type</t>
  </si>
  <si>
    <t>L.9</t>
  </si>
  <si>
    <t>Older Londoners aged 50 and over</t>
  </si>
  <si>
    <t>50 years of age or older at 31 August of the relevant academic year</t>
  </si>
  <si>
    <t>FCfJ.A</t>
  </si>
  <si>
    <t>FCfJ Allocation</t>
  </si>
  <si>
    <t>Funding paid from the FCfJ programme. This is funding for the purpose of FCfJ Vocational Delivery, Learning Support, and Learner Support. This excludes Wraparound Support and Employment Outcomes (ringfenced).</t>
  </si>
  <si>
    <t>ASF.A</t>
  </si>
  <si>
    <t>ASF Allocation</t>
  </si>
  <si>
    <t>Funding paid from the ASF programme. This is funding for the purpose of ASF Vocational Delivery, Learning Support, and Learner Support. It also includes Wraparound Support and Employment Outcomes (ringfenced) for both ASF and FCfJ.</t>
  </si>
  <si>
    <t>Table 2. Data definition for each row of the table related to learning aims for vocational learning only</t>
  </si>
  <si>
    <t>Delivery Type</t>
  </si>
  <si>
    <t>LA.1</t>
  </si>
  <si>
    <t>Vocational Delivery (excluding wraparound support)</t>
  </si>
  <si>
    <t>Level 1 or above formula-funded learning aims excluding wraparound support</t>
  </si>
  <si>
    <t>Sector</t>
  </si>
  <si>
    <t>LA.2</t>
  </si>
  <si>
    <t>Financial, Professional and Business Services </t>
  </si>
  <si>
    <t>Vocational learning aims which are SSA 4.1, 4.2, 5.3, 11.4, 15.1, 15.2, 15.3, 15.4 and 15.5</t>
  </si>
  <si>
    <t>LA.3</t>
  </si>
  <si>
    <t>Experience Economy (including hospitality, retail) </t>
  </si>
  <si>
    <t>Vocational learning aims which are SSA 7.1, 7.2, 7.4, 8.1, 8.2 and 9.1</t>
  </si>
  <si>
    <t>LA.4</t>
  </si>
  <si>
    <t>Digital </t>
  </si>
  <si>
    <t>Vocational learning aims which are SSA 6.1</t>
  </si>
  <si>
    <t>LA.5</t>
  </si>
  <si>
    <t>Creative Industries and Technologies</t>
  </si>
  <si>
    <t>Vocational learning aims which are SSA 5.1, 9.2, 9.3 and 9.4</t>
  </si>
  <si>
    <t>LA.6</t>
  </si>
  <si>
    <t>Construction (including green construction)</t>
  </si>
  <si>
    <t>Vocational learning aims which are SSA 5.2</t>
  </si>
  <si>
    <t>LA.7</t>
  </si>
  <si>
    <t>Health and Social Care </t>
  </si>
  <si>
    <t>Vocational learning aims which are SSA 1.1, 1.2, 1.3 and 1.5</t>
  </si>
  <si>
    <t>LA.8</t>
  </si>
  <si>
    <t>Frontier Innovation (life sciences)</t>
  </si>
  <si>
    <t>Vocational learning aims which are SSA 2.1</t>
  </si>
  <si>
    <t>LA.9</t>
  </si>
  <si>
    <t>Other sector(s) not listed above</t>
  </si>
  <si>
    <t xml:space="preserve">Learning aims which align to other sector(s) you have outlined in your application at block 7 </t>
  </si>
  <si>
    <t>Level</t>
  </si>
  <si>
    <t>of which  (excluding wraparound support aims)</t>
  </si>
  <si>
    <t>LA.10</t>
  </si>
  <si>
    <t xml:space="preserve">Level 1 </t>
  </si>
  <si>
    <t>Vocational learning aims at Level 1</t>
  </si>
  <si>
    <t>LA.11</t>
  </si>
  <si>
    <t>Level 2</t>
  </si>
  <si>
    <t>Vocational learning aims at Level 2</t>
  </si>
  <si>
    <t>LA.12</t>
  </si>
  <si>
    <t>Level 3</t>
  </si>
  <si>
    <t>Vocational learning aims at Level 3</t>
  </si>
  <si>
    <t>LA.13</t>
  </si>
  <si>
    <t>Level 4+</t>
  </si>
  <si>
    <t>Vocational learning aims at Level 4 and above</t>
  </si>
  <si>
    <t>Table 3. Data definition for each row of the table related to learning aims for wraparound support</t>
  </si>
  <si>
    <t>LA.14</t>
  </si>
  <si>
    <t>Wraparound support (SSA 6.2, 14.1, 14.2 and license to practice)</t>
  </si>
  <si>
    <t>Learning aims under SSA 6.2, 14.1 and 14.2, including license to practice costs and any license-linked qualifications as outlined in the GLA ASF Technical Guidance Note</t>
  </si>
  <si>
    <t>Of which</t>
  </si>
  <si>
    <t>LA.15</t>
  </si>
  <si>
    <t>English</t>
  </si>
  <si>
    <t>Regulated learning aims classed as English where learning aim Basic Skills Type is code 1, 11, 13, 20, 23, 24, 29, 31, or 33; or non-regulated formula funded 'essential skills' English learning aims</t>
  </si>
  <si>
    <t>LA.16</t>
  </si>
  <si>
    <t>Maths</t>
  </si>
  <si>
    <t>Regulated learning aims classed as Maths where learning aim Basic Skills Type is code 2, 12, 14, 19, 21, 25, 30, 32, 34, or 35; or non-regulated formula funded 'essential skills' Maths learning aims</t>
  </si>
  <si>
    <t>LA.17</t>
  </si>
  <si>
    <t>Digital</t>
  </si>
  <si>
    <t>Learning aims which are SSA 6.2 – up to and including level 2</t>
  </si>
  <si>
    <t>LA.18</t>
  </si>
  <si>
    <t>ESOL</t>
  </si>
  <si>
    <t>Regulated learning aims classed as ESOL where learning aim Basic Skills Type is code 22, 26-28, or 36-42; or non-regulated formula funded 'essential skills' ESOL learning aims</t>
  </si>
  <si>
    <t>LA.19</t>
  </si>
  <si>
    <t xml:space="preserve">License to Practice </t>
  </si>
  <si>
    <t>Eligible License to Practise learning aims, as described in the GLA Funding Rules and Technical Guidance Note</t>
  </si>
  <si>
    <t>LA.20</t>
  </si>
  <si>
    <t>Employability skills</t>
  </si>
  <si>
    <t>Learning aims under SSA 14.2</t>
  </si>
  <si>
    <t>Table 4. Data definition for each row of the table related to Economic outcomes</t>
  </si>
  <si>
    <t>EO.1</t>
  </si>
  <si>
    <t>Employment Outcomes (Ringfenced)</t>
  </si>
  <si>
    <t>Sum of EO.1.1 and EO.1.2</t>
  </si>
  <si>
    <t>of which (must sum to EO.1 Employment Outcomes)</t>
  </si>
  <si>
    <t>EO.2</t>
  </si>
  <si>
    <t>Employment outcome in the Financial, Professional and Business Services sector</t>
  </si>
  <si>
    <t>EO.3</t>
  </si>
  <si>
    <t>Employment outcome in the Experience Economy sector</t>
  </si>
  <si>
    <t>EO.4</t>
  </si>
  <si>
    <t>Employment outcome in the Digital sector</t>
  </si>
  <si>
    <t>EO.5</t>
  </si>
  <si>
    <t>Employment outcome in the Creative Industries and Technologies sector</t>
  </si>
  <si>
    <t>EO.6</t>
  </si>
  <si>
    <t>Employment outcome in the Construction sector</t>
  </si>
  <si>
    <t>EO.7</t>
  </si>
  <si>
    <t>Employment outcome in the Health and Social Care sector</t>
  </si>
  <si>
    <t>EO.8</t>
  </si>
  <si>
    <t>Employment outcome in the Frontier Innovation (life sciences) sector</t>
  </si>
  <si>
    <t>EO.9</t>
  </si>
  <si>
    <t>Other (any employment outcome not aligned to the above sectors)</t>
  </si>
  <si>
    <t>Any other employment outcome not aligning with the above sectors</t>
  </si>
  <si>
    <t xml:space="preserve"> London Talent Pathways Delivery Plan - Bidder Information</t>
  </si>
  <si>
    <t>Contact information </t>
  </si>
  <si>
    <t>Bidder's name </t>
  </si>
  <si>
    <t>UK Provider Reference Number (UKPRN) </t>
  </si>
  <si>
    <t>Contact name for Delivery Plan</t>
  </si>
  <si>
    <t>London based delivery address</t>
  </si>
  <si>
    <t>Contact e-mail (business account)</t>
  </si>
  <si>
    <t>Contact telephone number </t>
  </si>
  <si>
    <t>Secondary Contact name for Delivery Plan</t>
  </si>
  <si>
    <t>Secondary contact e-mail (business account)</t>
  </si>
  <si>
    <t>Secondary contact telephone number </t>
  </si>
  <si>
    <t xml:space="preserve">LONDON TALENT PATHWAYS DELIVERY PLAN </t>
  </si>
  <si>
    <t>VALIDATION ERROR MESSAGES</t>
  </si>
  <si>
    <t>Entry is blank detection</t>
  </si>
  <si>
    <t>VALIDATION ERROR DETECTION</t>
  </si>
  <si>
    <t>Negative value error</t>
  </si>
  <si>
    <t>Shared error</t>
  </si>
  <si>
    <t>Learners/enrolment errors</t>
  </si>
  <si>
    <t>Financial</t>
  </si>
  <si>
    <t>Financial errors</t>
  </si>
  <si>
    <t>Negative error message</t>
  </si>
  <si>
    <t>(assumes the same values for all three academic years)</t>
  </si>
  <si>
    <t>Error 1</t>
  </si>
  <si>
    <t>Error 2</t>
  </si>
  <si>
    <t>Error 3</t>
  </si>
  <si>
    <t>Blank = 0, content = 1</t>
  </si>
  <si>
    <t>Error</t>
  </si>
  <si>
    <t>Academic Year 2026/27</t>
  </si>
  <si>
    <t>Validation Error Notes</t>
  </si>
  <si>
    <t>No negative values can be input</t>
  </si>
  <si>
    <t>ADULT SKILLS FUND (ASF)</t>
  </si>
  <si>
    <t>Learners</t>
  </si>
  <si>
    <t>ASF Funding</t>
  </si>
  <si>
    <t>TF.ASF</t>
  </si>
  <si>
    <t>Total ASF</t>
  </si>
  <si>
    <t>Each bid must contain ASF learners</t>
  </si>
  <si>
    <t>If both ASF (TF.ASF) and FCFJ (TF.FCfJ) funding is requested, their sum cannot exceed £1,200,000 and cannot be less than £200,000</t>
  </si>
  <si>
    <t>ASF funding must exceed £0 in all applications</t>
  </si>
  <si>
    <t>If only ASF (TF.ASF) funding is requested, the requested sum cannot exceed £1,000,000 and cannot be less than £200,000</t>
  </si>
  <si>
    <t>Learning Delivery</t>
  </si>
  <si>
    <t>Enrolments</t>
  </si>
  <si>
    <t>Funding</t>
  </si>
  <si>
    <t>LD.1</t>
  </si>
  <si>
    <t>Learning Delivery (vocational delivery + wraparound support)</t>
  </si>
  <si>
    <t>Total funding requested excluding employment outcomes and learning support and learner support. Please include the standard learning support in your learning delivery value.</t>
  </si>
  <si>
    <t>Same conditions should be same plus 35%</t>
  </si>
  <si>
    <t>VD.1</t>
  </si>
  <si>
    <t>Vocational delivery (excluding wraparound support)</t>
  </si>
  <si>
    <t>If either Enrolments or Funding is greater than zero, then the other cannot be equal to zero.</t>
  </si>
  <si>
    <t>Enrolments at VD.1 must be equal to or greater than the number of learners at TF.ASF</t>
  </si>
  <si>
    <t>WA.1</t>
  </si>
  <si>
    <t>Support for Learners</t>
  </si>
  <si>
    <t>LS.1.1</t>
  </si>
  <si>
    <t>Learning support</t>
  </si>
  <si>
    <t>If either Learners or Funding is greater than zero, then the other cannot be equal to zero.</t>
  </si>
  <si>
    <t>Learners in receipt of support cannot exceed TF.ASF</t>
  </si>
  <si>
    <t>Funding at LS.1.1 cannot exceed TF.ASF</t>
  </si>
  <si>
    <t>LS.2.1</t>
  </si>
  <si>
    <t>Learner support</t>
  </si>
  <si>
    <t>Funding at LS.2.1 cannot exceed TF.ASF</t>
  </si>
  <si>
    <t>Employment outcomes (Ringfenced)</t>
  </si>
  <si>
    <t xml:space="preserve">Employment Outcomes (Ringfenced) </t>
  </si>
  <si>
    <t>GW.1</t>
  </si>
  <si>
    <t xml:space="preserve">   Good Work outcomes</t>
  </si>
  <si>
    <t>OW.1</t>
  </si>
  <si>
    <t xml:space="preserve">        Other Work outcomes</t>
  </si>
  <si>
    <t>FREE COURSES FOR JOBS (FCfJ)</t>
  </si>
  <si>
    <t>FCfJ Funding</t>
  </si>
  <si>
    <t>TF.FCfJ</t>
  </si>
  <si>
    <t>Total FCfJ</t>
  </si>
  <si>
    <t>The total FCfJ funding must exceed the ringfenced employment outcomes funding at EO.2</t>
  </si>
  <si>
    <t>LD.2</t>
  </si>
  <si>
    <t>VD.2</t>
  </si>
  <si>
    <t>Vocational delivery</t>
  </si>
  <si>
    <t>Enrolments at VD.2 must be equal to or greater than the number of learners at TF.FCfJ</t>
  </si>
  <si>
    <t>WA.2</t>
  </si>
  <si>
    <t>LS.1.2</t>
  </si>
  <si>
    <t>Learners in receipt of support cannot exceed total learners at TF.FCfJ</t>
  </si>
  <si>
    <t>LS.2.2</t>
  </si>
  <si>
    <t xml:space="preserve">Employment outcomes </t>
  </si>
  <si>
    <t>GW.2</t>
  </si>
  <si>
    <t xml:space="preserve">   Good Work Outcomes</t>
  </si>
  <si>
    <t>OW.2</t>
  </si>
  <si>
    <t xml:space="preserve">        Other Work Outcomes</t>
  </si>
  <si>
    <t>TOTAL FUNDING (ASF + FCfJ)</t>
  </si>
  <si>
    <t>Total Funding</t>
  </si>
  <si>
    <t>TF</t>
  </si>
  <si>
    <t>Total ASF + FCfJ</t>
  </si>
  <si>
    <t>LD</t>
  </si>
  <si>
    <t xml:space="preserve">Total Learning Delivery </t>
  </si>
  <si>
    <t>VD</t>
  </si>
  <si>
    <t>Total Vocational Delivery</t>
  </si>
  <si>
    <t>WA</t>
  </si>
  <si>
    <t>Total Wraparound support</t>
  </si>
  <si>
    <t>LS.1</t>
  </si>
  <si>
    <t>Total Learning support</t>
  </si>
  <si>
    <t>LS.2</t>
  </si>
  <si>
    <t>Total Learner support</t>
  </si>
  <si>
    <t>EO</t>
  </si>
  <si>
    <t xml:space="preserve">Total Employment Outcomes (Ringfenced) </t>
  </si>
  <si>
    <t>GW</t>
  </si>
  <si>
    <t>Total Good Work outcomes</t>
  </si>
  <si>
    <t>OW</t>
  </si>
  <si>
    <t>Total Other Work outcomes</t>
  </si>
  <si>
    <t>ALLOCATIONS</t>
  </si>
  <si>
    <t>FCfJ allocation</t>
  </si>
  <si>
    <t>ASF allocation</t>
  </si>
  <si>
    <t>Adult Skills Fund (ASF) (assumes the same values for all three academic years)</t>
  </si>
  <si>
    <t>Combined Validation error note</t>
  </si>
  <si>
    <t>Ifblank error detection</t>
  </si>
  <si>
    <t>Ref </t>
  </si>
  <si>
    <t>Description </t>
  </si>
  <si>
    <t>  </t>
  </si>
  <si>
    <t>Negative error</t>
  </si>
  <si>
    <t>Error 4</t>
  </si>
  <si>
    <t>Participation </t>
  </si>
  <si>
    <t>Type </t>
  </si>
  <si>
    <t>of which, (must sum to Learners at L.1)</t>
  </si>
  <si>
    <t>The sum of L.2 to L.4 must be equal to L.1</t>
  </si>
  <si>
    <t>L.2 cannot exceed L.1</t>
  </si>
  <si>
    <t>Employed and earning below the LLW earnings threshold</t>
  </si>
  <si>
    <t>L.3 cannot exceed L.1</t>
  </si>
  <si>
    <t>Employed and earning above LLW earnings threshold</t>
  </si>
  <si>
    <t>Learner Characteristics (their sum can exceed Learners at L.1 )</t>
  </si>
  <si>
    <t>L.5 cannot exceed L.1</t>
  </si>
  <si>
    <t>The sum of Young Londoners (L.5) and Older Londoners (L.9) cannot exceed L.1</t>
  </si>
  <si>
    <t>L.6 cannot exceed L.1</t>
  </si>
  <si>
    <t>L.7 cannot exceed L.1</t>
  </si>
  <si>
    <t>L.8 cannot exceed L.1</t>
  </si>
  <si>
    <t>L.9 cannot exceed L.1</t>
  </si>
  <si>
    <t>Vocational Delivery</t>
  </si>
  <si>
    <t>Sector </t>
  </si>
  <si>
    <t>of which (must sum to LA.1 Vocational Delivery)</t>
  </si>
  <si>
    <t>Vocational delivery can be provided under a maximum of four sectors</t>
  </si>
  <si>
    <t>The sum of Enrolments at LA.2 to LA.9 must be equal to LA.1</t>
  </si>
  <si>
    <t>The sum of Funding at LA.2 to LA.9 must be equal to LA.1</t>
  </si>
  <si>
    <t>For each sector (other than frontier innovation) with vocational delivery, the minimum funding required is £100,000 across both ASF and FCfJ</t>
  </si>
  <si>
    <t>For frontier innovation (life sciences), the minimum funding required is £50,000 across both ASF and FCfJ</t>
  </si>
  <si>
    <t>of which  (must sum to LA.1 Vocational Delivery)</t>
  </si>
  <si>
    <t>LA.10 cannot exceed LA.1</t>
  </si>
  <si>
    <t>Sum of LA.10 to LA.13 must be equal to LA. 1</t>
  </si>
  <si>
    <t>LA.11 cannot exceed LA.1</t>
  </si>
  <si>
    <t>Level 3 (excluding FCfJ)</t>
  </si>
  <si>
    <t>LA.12 cannot exceed LA.1</t>
  </si>
  <si>
    <t>LA.13 cannot exceed LA.1</t>
  </si>
  <si>
    <t>Wraparound support</t>
  </si>
  <si>
    <t>of which (must sum to LA.14 wraparound support)</t>
  </si>
  <si>
    <t>LA.15 cannot exceed LA.14</t>
  </si>
  <si>
    <t>Sum of Enrolments at LA.15 to LA.20 must be equal to LA.14</t>
  </si>
  <si>
    <t>Sum of Funding at LA.15 to LA.20 must be equal to LA.14</t>
  </si>
  <si>
    <t>LA.16 cannot exceed LA.14</t>
  </si>
  <si>
    <t>LA.17 cannot exceed LA.14</t>
  </si>
  <si>
    <t>LA.18 cannot exceed LA.14</t>
  </si>
  <si>
    <t>LA.19 cannot exceed LA.14</t>
  </si>
  <si>
    <t>LA.20 cannot exceed LA.14</t>
  </si>
  <si>
    <t>Economic Outcomes</t>
  </si>
  <si>
    <t>EO.1 </t>
  </si>
  <si>
    <t>Employment Outcomes (Ringfenced)</t>
  </si>
  <si>
    <t>EO.1.1</t>
  </si>
  <si>
    <t>Progression into employment  (35% of unemployed learners)</t>
  </si>
  <si>
    <t>EO.1.2</t>
  </si>
  <si>
    <t>In-work progression (35% of employed learners)</t>
  </si>
  <si>
    <t>Sum of EO.2 to EO.9 must be equal to O.1</t>
  </si>
  <si>
    <t>EO.2 cannot exceed O.1</t>
  </si>
  <si>
    <t>EO.3 cannot exceed O.1</t>
  </si>
  <si>
    <t>EO.4 cannot exceed O.1</t>
  </si>
  <si>
    <t>EO.5 cannot exceed O.1</t>
  </si>
  <si>
    <t>EO.6 cannot exceed O.1</t>
  </si>
  <si>
    <t>EO.7 cannot exceed O.1</t>
  </si>
  <si>
    <t>EO.8 cannot exceed O.1</t>
  </si>
  <si>
    <t>Other (any job outcome not aligned to the above sectors)</t>
  </si>
  <si>
    <t>EO.9 cannot exceed O.1</t>
  </si>
  <si>
    <t>Free Courses for Jobs (FCfJ) (assumes the same values for all three academic years)</t>
  </si>
  <si>
    <t>Financial/funding</t>
  </si>
  <si>
    <t>Unemployed  (including economically inactive)</t>
  </si>
  <si>
    <t>Level 2 (Construction only, see national FCfJ list)</t>
  </si>
  <si>
    <t>Sum of LA.11 and LA.12 must be equal to LA. 1</t>
  </si>
  <si>
    <t>Level 3 (See national FCfJ list and GLA FCfJ regional flexibility list)</t>
  </si>
  <si>
    <t>Wraparound support (SSA 6.2, 14.1, 14.2 and licence to practice)</t>
  </si>
  <si>
    <t>EO.1.1 </t>
  </si>
  <si>
    <t>Progression into employment </t>
  </si>
  <si>
    <t>In-work progression </t>
  </si>
  <si>
    <t>London Talent Pathways Delivery Plan</t>
  </si>
  <si>
    <r>
      <t xml:space="preserve">Please list </t>
    </r>
    <r>
      <rPr>
        <b/>
        <sz val="12"/>
        <color theme="0"/>
        <rFont val="Arial"/>
        <family val="2"/>
      </rPr>
      <t>vocational delivery aims only</t>
    </r>
    <r>
      <rPr>
        <sz val="12"/>
        <color theme="0"/>
        <rFont val="Arial"/>
        <family val="2"/>
      </rPr>
      <t xml:space="preserve">. </t>
    </r>
    <r>
      <rPr>
        <b/>
        <sz val="12"/>
        <color theme="0"/>
        <rFont val="Arial"/>
        <family val="2"/>
      </rPr>
      <t xml:space="preserve">Do not include wraparound support aims. </t>
    </r>
  </si>
  <si>
    <t>Ensure all sectors for which vocational delivery is intended are listed below.</t>
  </si>
  <si>
    <t xml:space="preserve">Please begin each row by populating the "Sector" column using the drop down menu. If "Other Sector" is selected, please specify the sector in the "Notes" column. </t>
  </si>
  <si>
    <t xml:space="preserve">After selecting a sector, select Occupation and SSA Tier 2 from the corresponding drop down menus. </t>
  </si>
  <si>
    <t xml:space="preserve">"Key Sectors" have clearly defined Priority Occupations (Annex 2 in the Prospectus) and SSA Tier 2 as per the Definitions tab. </t>
  </si>
  <si>
    <t>For "Key Sectors", only these defined priority occupations and SSA Tier 2 can be selected.</t>
  </si>
  <si>
    <t>If you select "Other Sector", use the 4-digit SOC code dropdown menu to select the intended Occupation and then the SSA Tier 2 dropdown menu to select the intended SSA Tier 2.</t>
  </si>
  <si>
    <t>Please input the Learning aim reference and title based on the Find a Learning Aim Portal (only vocational delivery of L1 and above) at  https://submit-learner-data.service.gov.uk/find-a-learning-aim/</t>
  </si>
  <si>
    <t>Finally, please fill in the name of the employer with whom you have engaged in this particular sector.</t>
  </si>
  <si>
    <t>Row</t>
  </si>
  <si>
    <t>Occupation</t>
  </si>
  <si>
    <t>SSA Tier 2</t>
  </si>
  <si>
    <t>Vocational learning aim reference (L1 and above)</t>
  </si>
  <si>
    <t>Vocational learning aim title (L1 and above)</t>
  </si>
  <si>
    <t>Employer name (involved in the co-design of the planned provision)</t>
  </si>
  <si>
    <t>Notes</t>
  </si>
  <si>
    <t>Incomplete row error</t>
  </si>
  <si>
    <t>Sector Error</t>
  </si>
  <si>
    <t>Occupation match error</t>
  </si>
  <si>
    <t>SSA tier 2 match error</t>
  </si>
  <si>
    <t xml:space="preserve"> Sector</t>
  </si>
  <si>
    <t>Incomplete error row for Other</t>
  </si>
  <si>
    <t>Notes blank message</t>
  </si>
  <si>
    <t>Occupation match error detection</t>
  </si>
  <si>
    <t>SSA 2 match error message detection</t>
  </si>
  <si>
    <t>Occupation match error message</t>
  </si>
  <si>
    <t>SSA 2 match error message</t>
  </si>
  <si>
    <t xml:space="preserve">Please populate each column in the row (input in "Notes" column is optional for Key Sectors). </t>
  </si>
  <si>
    <t xml:space="preserve">Please populate each column in the row. </t>
  </si>
  <si>
    <t xml:space="preserve"> Please specify details in "Notes" column. </t>
  </si>
  <si>
    <t xml:space="preserve">Sector invalid, please reselect from drop down list. </t>
  </si>
  <si>
    <t xml:space="preserve">Please reselect Occupation to align with selected Sector. </t>
  </si>
  <si>
    <t xml:space="preserve">Please reselect SSA tier 2 to align with selected Sector. </t>
  </si>
  <si>
    <t>.</t>
  </si>
  <si>
    <t>ASF and FCfJ Combined (assumes the same values for all three academic years)</t>
  </si>
  <si>
    <t>Learners </t>
  </si>
  <si>
    <t>Total  ASF + FCfJ</t>
  </si>
  <si>
    <t xml:space="preserve">of which, (must sum to Learners at L.1) </t>
  </si>
  <si>
    <t>Total Learning Delivery (vocational delivery + wraparound support)</t>
  </si>
  <si>
    <t>of which (must sum to LA.1 Total Vocational Delivery)</t>
  </si>
  <si>
    <t>Level 3 </t>
  </si>
  <si>
    <t>Total Wraparound Support (SSA 6.2, 14.1, 14.2 and license to practice)</t>
  </si>
  <si>
    <t>of which (must sum to LA.15 Total Wraparound Support)</t>
  </si>
  <si>
    <t>License to Practice</t>
  </si>
  <si>
    <t>LA.21</t>
  </si>
  <si>
    <t>Total Employment Outcomes </t>
  </si>
  <si>
    <t>O.1.1</t>
  </si>
  <si>
    <t>O.1.2</t>
  </si>
  <si>
    <t>of which (must sum to EO.1 Total Employment Outcomes)</t>
  </si>
  <si>
    <t>SOC 4 Code</t>
  </si>
  <si>
    <t>SOC 4 name</t>
  </si>
  <si>
    <t>Construction_SOC</t>
  </si>
  <si>
    <t>Creative_SOC</t>
  </si>
  <si>
    <t>Digital_SOC</t>
  </si>
  <si>
    <t>Experience_SOC</t>
  </si>
  <si>
    <t>Finance_SOC</t>
  </si>
  <si>
    <t>Frontier_SOC</t>
  </si>
  <si>
    <t>Health_SOC</t>
  </si>
  <si>
    <t>Other_SOC</t>
  </si>
  <si>
    <t>Blank</t>
  </si>
  <si>
    <t>Construction</t>
  </si>
  <si>
    <t>Chartered Architectural Technologists, Planning Officers and Consultants</t>
  </si>
  <si>
    <t>(5225) Air-conditioning and Refrigeration Installers and Repairers</t>
  </si>
  <si>
    <t>(3413) Actors, Entertainers and Presenters</t>
  </si>
  <si>
    <t>(3416) Arts Officers, Producers and Directors</t>
  </si>
  <si>
    <t>(3554) Advertising and Marketing Associate Professionals</t>
  </si>
  <si>
    <t>(8113) Chemical and Related Process Operatives  </t>
  </si>
  <si>
    <t>(6132) Ambulance Staff (excluding paramedics)  </t>
  </si>
  <si>
    <t>(1111) Chief Executives and Senior Officials</t>
  </si>
  <si>
    <t>Electrical and Electronics Technicians</t>
  </si>
  <si>
    <t>Display name</t>
  </si>
  <si>
    <t>SOC_Name</t>
  </si>
  <si>
    <t>(5313) Bricklayers</t>
  </si>
  <si>
    <t>(3120) CAD, Drawing and Architectural Technicians</t>
  </si>
  <si>
    <t>(9261) Bar and Catering Supervisors</t>
  </si>
  <si>
    <t>(4122) Book-keepers, Payroll Managers and Wages Clerks</t>
  </si>
  <si>
    <t>(3111) Laboratory Technicians  </t>
  </si>
  <si>
    <t>(6135) Care Workers and Home Carers  </t>
  </si>
  <si>
    <t>(1112) Elected Officers and Representatives</t>
  </si>
  <si>
    <t>Engineering Technicians</t>
  </si>
  <si>
    <t>(3114) Building and Civil Engineering Technicians</t>
  </si>
  <si>
    <t>(3411) Artists</t>
  </si>
  <si>
    <t>(5244) Computer System and Equipment Installers and Servicers</t>
  </si>
  <si>
    <t>(9265) Bar Staff</t>
  </si>
  <si>
    <t>(3531) Brokers</t>
  </si>
  <si>
    <t>(3213) Medical and Dental Technicians  </t>
  </si>
  <si>
    <t>(3222) Child and Early Years Officers  </t>
  </si>
  <si>
    <t>(1121) Production Managers and Directors in Manufacturing</t>
  </si>
  <si>
    <t>Building and Civil Engineering Technicians</t>
  </si>
  <si>
    <t>(3544) Data Analysts</t>
  </si>
  <si>
    <t>(6222) Beauticians and Related Occupations</t>
  </si>
  <si>
    <t>(3549) Business Associate Professionals n.e.c.</t>
  </si>
  <si>
    <t>(3212) Pharmaceutical Technicians  </t>
  </si>
  <si>
    <t>(6114) Childminders  </t>
  </si>
  <si>
    <t>(1122) Production Managers and Directors in Construction</t>
  </si>
  <si>
    <t>CAD, Drawing and Architectural Technicians</t>
  </si>
  <si>
    <t>(5316) Carpenters and Joiners</t>
  </si>
  <si>
    <t>(3412) Authors, Writers and Translators</t>
  </si>
  <si>
    <t>(3133) Database Administrators and Web Content Technicians</t>
  </si>
  <si>
    <t>(3551) Buyers and Procurement Officers</t>
  </si>
  <si>
    <t>(3552) Business Sales Executives</t>
  </si>
  <si>
    <t>(1121) Production Managers and Directors in Manufacturing  </t>
  </si>
  <si>
    <t>(3224) Counsellors  </t>
  </si>
  <si>
    <t>(1123) Production Managers and Directors in Mining and Energy</t>
  </si>
  <si>
    <t>Inspectors of Standards and Regulations</t>
  </si>
  <si>
    <t>Experience Economy (including hospitality, retail)</t>
  </si>
  <si>
    <t>(2452) Chartered Architectural Technologists, Planning Officers and Consultants</t>
  </si>
  <si>
    <t>(3131) IT Operations Technicians</t>
  </si>
  <si>
    <t>(5436) Catering and Bar Managers</t>
  </si>
  <si>
    <t>(3115) Quality Control / Assurance Technicians  </t>
  </si>
  <si>
    <t>(6133) Dental Nurses  </t>
  </si>
  <si>
    <t>(1131) Financial Managers and Directors</t>
  </si>
  <si>
    <t>Health and Safety Managers and Officers</t>
  </si>
  <si>
    <t>Finance and Professional Business Services</t>
  </si>
  <si>
    <t>(5319) Construction and Building Trades n.e.c.</t>
  </si>
  <si>
    <t>(3132) IT User Support Technicians</t>
  </si>
  <si>
    <t>(5434) Chefs</t>
  </si>
  <si>
    <t>(3556) Sales Accounts and Business Development Managers  </t>
  </si>
  <si>
    <t>(6111) Early Education and Childcare Assistants  </t>
  </si>
  <si>
    <t>(1132) Marketing and Sales Directors</t>
  </si>
  <si>
    <t>Gardeners and landscape gardeners</t>
  </si>
  <si>
    <t>(5330) Construction and Building Trades Supervisors</t>
  </si>
  <si>
    <t>(3422) Clothing, Fashion and Accessories Designers</t>
  </si>
  <si>
    <t>(3417) Photographers, Audio-visual and Broadcasting Equipment Operators</t>
  </si>
  <si>
    <t>(6240) Cleaning and Housekeeping Managers and Supervisors</t>
  </si>
  <si>
    <t>(3534) Financial Accounts Managers</t>
  </si>
  <si>
    <t>(3232) Early Education and Childcare Practitioners  </t>
  </si>
  <si>
    <t>(1133) Public Relations and Communications Directors</t>
  </si>
  <si>
    <t>Welding Trades</t>
  </si>
  <si>
    <t>(8159) Construction Operatives n.e.c.</t>
  </si>
  <si>
    <t>(3414) Dancers and Choreographers</t>
  </si>
  <si>
    <t>(5242) Telecoms and Related Network Installers and Repairers</t>
  </si>
  <si>
    <t>(9266) Coffee Shop Workers</t>
  </si>
  <si>
    <t>(4129) Financial Administrative Occupations n.e.c.</t>
  </si>
  <si>
    <t>(3219) Health Associate Professionals n.e.c.  </t>
  </si>
  <si>
    <t>(1134) Purchasing Managers and Directors</t>
  </si>
  <si>
    <t>Pipe Fitters</t>
  </si>
  <si>
    <t>Other Sector</t>
  </si>
  <si>
    <t>(8221) Crane Drivers</t>
  </si>
  <si>
    <t>(3429) Design Occupations n.e.c.</t>
  </si>
  <si>
    <t>(5435) Cooks</t>
  </si>
  <si>
    <t>(3533) Financial and Accounting Technicians</t>
  </si>
  <si>
    <t>(1231) Health Care Practice Managers  </t>
  </si>
  <si>
    <t>(1135) Charitable Organisation Managers and Directors</t>
  </si>
  <si>
    <t>Air-conditioning and Refrigeration Installers and Repairers</t>
  </si>
  <si>
    <t>(5249) Electrical and Electronic Trades n.e.c.</t>
  </si>
  <si>
    <t>(3557) Events Managers and Organisers</t>
  </si>
  <si>
    <t>(4143) Customer Service Managers</t>
  </si>
  <si>
    <t>(3571) Human Resources and Industrial Relations Officers</t>
  </si>
  <si>
    <t>(1136) Human Resource Managers and Directors</t>
  </si>
  <si>
    <t>Electricians and Electrical Fitters</t>
  </si>
  <si>
    <t>(3112) Electrical and Electronics Technicians</t>
  </si>
  <si>
    <t>(5443) Florists</t>
  </si>
  <si>
    <t>(7220) Customer Service Supervisors</t>
  </si>
  <si>
    <t>(3532) Insurance Underwriters</t>
  </si>
  <si>
    <t>(1137) Information Technology Directors</t>
  </si>
  <si>
    <t>Electrical and Electronic Trades n.e.c.</t>
  </si>
  <si>
    <t>(5241) Electricians and Electrical Fitters</t>
  </si>
  <si>
    <t>(6221) Hairdressers and Barbers</t>
  </si>
  <si>
    <t>(8214) Delivery Drivers and Couriers</t>
  </si>
  <si>
    <t>(3520) Legal Associate Professionals</t>
  </si>
  <si>
    <t>(4211) Medical Secretaries  </t>
  </si>
  <si>
    <t>(1139) Functional Managers and Directors n.e.c.</t>
  </si>
  <si>
    <t>Skilled Metal, Electrical and Electronic Trades Supervisors</t>
  </si>
  <si>
    <t>(9129) Elementary Construction Occupations n.e.c.</t>
  </si>
  <si>
    <t>(3421) Interior Designers</t>
  </si>
  <si>
    <t>(4132) Pensions and Insurance Clerks and Assistants</t>
  </si>
  <si>
    <t>(6116) Nannies and Au Pairs  </t>
  </si>
  <si>
    <t>(1140) Directors in Logistics, Warehousing and Transport</t>
  </si>
  <si>
    <t>Steel Erectors</t>
  </si>
  <si>
    <t>(3113) Engineering Technicians</t>
  </si>
  <si>
    <t>(1255) Managers and Directors in the Creative Industries</t>
  </si>
  <si>
    <t>(2493) Public Relations Professionals</t>
  </si>
  <si>
    <t>(6131) Nursing Auxiliaries and Assistants  </t>
  </si>
  <si>
    <t>(1150) Managers and Directors in Retail and Wholesale</t>
  </si>
  <si>
    <t>Stonemasons and Related Trades</t>
  </si>
  <si>
    <t>(5322) Floorers and Wall Tilers</t>
  </si>
  <si>
    <t>(3415) Musicians</t>
  </si>
  <si>
    <t>(3556) Sales Accounts and Business Development Managers</t>
  </si>
  <si>
    <t>(2255) Paramedics  </t>
  </si>
  <si>
    <t>(1161) Officers in Armed Forces</t>
  </si>
  <si>
    <t>Bricklayers</t>
  </si>
  <si>
    <t>(9112) Forestry and related workers</t>
  </si>
  <si>
    <t>(6231) Housekeepers and Related Occupations</t>
  </si>
  <si>
    <t>(1162) Senior Police Officers</t>
  </si>
  <si>
    <t>Roofers, Roof Tilers and Slaters</t>
  </si>
  <si>
    <t>(5113) Gardeners and landscape gardeners</t>
  </si>
  <si>
    <t>(9263) Kitchen and Catering Assistants</t>
  </si>
  <si>
    <t>(1232) Residential, Day and Domiciliary Care Managers and Proprietors  </t>
  </si>
  <si>
    <t>(1163) Senior Officers in Fire, Ambulance, Prison and Related Services</t>
  </si>
  <si>
    <t>Plumbers and Heating and Ventilating Engineers</t>
  </si>
  <si>
    <t>(5317) Glaziers, Window Fabricators and Fitters</t>
  </si>
  <si>
    <t>(8151) Scaffolders, Stagers and Riggers</t>
  </si>
  <si>
    <t>(4216) Receptionists</t>
  </si>
  <si>
    <t>(6136) Senior Care Workers  </t>
  </si>
  <si>
    <t>(1171) Health Services and Public Health Managers and Directors</t>
  </si>
  <si>
    <t>Carpenters and Joiners</t>
  </si>
  <si>
    <t>(9121) Groundworkers</t>
  </si>
  <si>
    <t>(1222) Restaurant and Catering Establishment Managers and Proprietors</t>
  </si>
  <si>
    <t>(3221) Youth and Community Workers  </t>
  </si>
  <si>
    <t>(1172) Social Services Managers and Directors</t>
  </si>
  <si>
    <t>Glaziers, Window Fabricators and Fitters</t>
  </si>
  <si>
    <t>(3582) Health and Safety Managers and Officers</t>
  </si>
  <si>
    <t>(7111) Sales and Retail Assistants</t>
  </si>
  <si>
    <t>(1211) Managers and Proprietors in Agriculture and Horticulture</t>
  </si>
  <si>
    <t>Construction and Building Trades n.e.c.</t>
  </si>
  <si>
    <t>(3581) Inspectors of Standards and Regulations</t>
  </si>
  <si>
    <t>(7132) Sales Supervisors - Retail and Wholesale</t>
  </si>
  <si>
    <t>(1212) Managers and Proprietors in Forestry, Fishing and Related Services</t>
  </si>
  <si>
    <t>Plasterers</t>
  </si>
  <si>
    <t>(5323) Painters and Decorators</t>
  </si>
  <si>
    <t>(9264) Waiters and Waitresses</t>
  </si>
  <si>
    <t>(1221) Hotel and Accommodation Managers and Proprietors</t>
  </si>
  <si>
    <t>Floorers and Wall Tilers</t>
  </si>
  <si>
    <t>(5214) Pipe Fitters</t>
  </si>
  <si>
    <t>(9252) Warehouse Operatives</t>
  </si>
  <si>
    <t>Painters and Decorators</t>
  </si>
  <si>
    <t>(5321) Plasterers</t>
  </si>
  <si>
    <t>(1223) Publicans and Managers of Licensed Premises</t>
  </si>
  <si>
    <t>Construction and Building Trades Supervisors</t>
  </si>
  <si>
    <t>(5315) Plumbers and Heating and Ventilating Engineers</t>
  </si>
  <si>
    <t>(1224) Leisure and Sports Managers and Proprietors</t>
  </si>
  <si>
    <t>Scaffolders, Stagers and Riggers</t>
  </si>
  <si>
    <t>(5314) Roofers, Roof Tilers and Slaters</t>
  </si>
  <si>
    <t>(1225) Travel Agency Managers and Proprietors</t>
  </si>
  <si>
    <t>Water and sewerage plant operators</t>
  </si>
  <si>
    <t>(1231) Health Care Practice Managers</t>
  </si>
  <si>
    <t>Construction Operatives n.e.c.</t>
  </si>
  <si>
    <t>(5250) Skilled Metal, Electrical and Electronic Trades Supervisors</t>
  </si>
  <si>
    <t>(1232) Residential, Day and Domiciliary Care Managers and Proprietors</t>
  </si>
  <si>
    <t>Crane Drivers</t>
  </si>
  <si>
    <t>(5311) Steel Erectors</t>
  </si>
  <si>
    <t>(1233) Early Education and Childcare Services Proprietors</t>
  </si>
  <si>
    <t>Forestry and related workers</t>
  </si>
  <si>
    <t>(5312) Stonemasons and Related Trades</t>
  </si>
  <si>
    <t>(1241) Managers in Transport and Distribution</t>
  </si>
  <si>
    <t>Groundworkers</t>
  </si>
  <si>
    <t>(8134) Water and sewerage plant operators</t>
  </si>
  <si>
    <t>(1242) Managers in Storage and Warehousing</t>
  </si>
  <si>
    <t>Elementary Construction Occupations n.e.c.</t>
  </si>
  <si>
    <t>(5213) Welding Trades</t>
  </si>
  <si>
    <t>(1243) Managers in Logistics</t>
  </si>
  <si>
    <t>Creative</t>
  </si>
  <si>
    <t>Managers and Directors in the Creative Industries</t>
  </si>
  <si>
    <t>(1251) Property, Housing and Estate Managers</t>
  </si>
  <si>
    <t>Public Relations Professionals</t>
  </si>
  <si>
    <t>(1252) Garage Managers and Proprietors</t>
  </si>
  <si>
    <t>Artists</t>
  </si>
  <si>
    <t>(1253) Hairdressing and Beauty Salon Managers and Proprietors</t>
  </si>
  <si>
    <t>Authors, Writers and Translators</t>
  </si>
  <si>
    <t>(1254) Waste Disposal and Environmental Services Managers</t>
  </si>
  <si>
    <t>Actors, Entertainers and Presenters</t>
  </si>
  <si>
    <t>Dancers and Choreographers</t>
  </si>
  <si>
    <t>(1256) Betting Shop and Gambling Establishment Managers</t>
  </si>
  <si>
    <t>Musicians</t>
  </si>
  <si>
    <t>(1257) Hire Services Managers and Proprietors</t>
  </si>
  <si>
    <t>Arts Officers, Producers and Directors</t>
  </si>
  <si>
    <t>(1258) Directors in Consultancy Services</t>
  </si>
  <si>
    <t>Photographers, Audio-visual and Broadcasting Equipment Operators</t>
  </si>
  <si>
    <t>(1259) Managers and Proprietors in Other Services n.e.c.</t>
  </si>
  <si>
    <t>Interior Designers</t>
  </si>
  <si>
    <t>(2111) Chemical Scientists</t>
  </si>
  <si>
    <t>Clothing, Fashion and Accessories Designers</t>
  </si>
  <si>
    <t>(2112) Biological Scientists</t>
  </si>
  <si>
    <t>Design Occupations n.e.c.</t>
  </si>
  <si>
    <t>(2113) Biochemists and Biomedical Scientists</t>
  </si>
  <si>
    <t>Advertising and Marketing Associate Professionals</t>
  </si>
  <si>
    <t>(2114) Physical Scientists</t>
  </si>
  <si>
    <t>Events Managers and Organisers</t>
  </si>
  <si>
    <t>(2115) Social and Humanities Scientists</t>
  </si>
  <si>
    <t>(2119) Natural and Social Science Professionals n.e.c.</t>
  </si>
  <si>
    <t>Florists</t>
  </si>
  <si>
    <t>(2121) Civil Engineers</t>
  </si>
  <si>
    <t>Hairdressers and Barbers</t>
  </si>
  <si>
    <t>(2122) Mechanical Engineers</t>
  </si>
  <si>
    <t>Beauticians and Related Occupations</t>
  </si>
  <si>
    <t>(2123) Electrical Engineers</t>
  </si>
  <si>
    <t>(2124) Electronics Engineers</t>
  </si>
  <si>
    <t>(2125) Production and Process Engineers</t>
  </si>
  <si>
    <t>IT Operations Technicians</t>
  </si>
  <si>
    <t>(2126) Aerospace Engineers</t>
  </si>
  <si>
    <t>IT User Support Technicians</t>
  </si>
  <si>
    <t>(2127) Engineering Project Managers and Project Engineers</t>
  </si>
  <si>
    <t>Database Administrators and Web Content Technicians</t>
  </si>
  <si>
    <t>(2129) Engineering Professionals n.e.c.</t>
  </si>
  <si>
    <t>(2131) IT Project Managers</t>
  </si>
  <si>
    <t>(2132) IT Managers</t>
  </si>
  <si>
    <t>Data Analysts</t>
  </si>
  <si>
    <t>(2133) IT Business Analysts, Architects and Systems Designers</t>
  </si>
  <si>
    <t>Telecoms and Related Network Installers and Repairers</t>
  </si>
  <si>
    <t>(2134) Programmers and Software Development Professionals</t>
  </si>
  <si>
    <t>Computer System and Equipment Installers and Servicers</t>
  </si>
  <si>
    <t>(2135) Cyber Security Professionals</t>
  </si>
  <si>
    <t>(2136) IT Quality and Testing Professionals</t>
  </si>
  <si>
    <t>Legal Associate Professionals</t>
  </si>
  <si>
    <t>(2137) IT Network Professionals</t>
  </si>
  <si>
    <t>Brokers</t>
  </si>
  <si>
    <t>(2139) Information Technology Professionals n.e.c.</t>
  </si>
  <si>
    <t>Insurance Underwriters</t>
  </si>
  <si>
    <t>(2141) Web Design Professionals</t>
  </si>
  <si>
    <t>Financial and Accounting Technicians</t>
  </si>
  <si>
    <t>(2142) Graphic and Multimedia Designers</t>
  </si>
  <si>
    <t>Financial Accounts Managers</t>
  </si>
  <si>
    <t>(2151) Conservation Professionals</t>
  </si>
  <si>
    <t>(2152) Environment Professionals</t>
  </si>
  <si>
    <t>Business Associate Professionals n.e.c.</t>
  </si>
  <si>
    <t>(2161) Research and Development (R&amp;D) Managers</t>
  </si>
  <si>
    <t>Buyers and Procurement Officers</t>
  </si>
  <si>
    <t>(2162) Other Researchers, Unspecified Discipline</t>
  </si>
  <si>
    <t>Business Sales Executives</t>
  </si>
  <si>
    <t>(2211) Generalist Medical Practitioners</t>
  </si>
  <si>
    <t>(2212) Specialist Medical Practitioners</t>
  </si>
  <si>
    <t>Sales Accounts and Business Development Managers</t>
  </si>
  <si>
    <t>(2221) Physiotherapists</t>
  </si>
  <si>
    <t>Human Resources and Industrial Relations Officers</t>
  </si>
  <si>
    <t>(2222) Occupational Therapists</t>
  </si>
  <si>
    <t>Book-keepers, Payroll Managers and Wages Clerks</t>
  </si>
  <si>
    <t>(2223) Speech and Language Therapists</t>
  </si>
  <si>
    <t>Financial Administrative Occupations n.e.c.</t>
  </si>
  <si>
    <t>(2224) Psychotherapists and Cognitive Behaviour Therapists</t>
  </si>
  <si>
    <t>Pensions and Insurance Clerks and Assistants</t>
  </si>
  <si>
    <t>(2225) Clinical Psychologists</t>
  </si>
  <si>
    <t>Health and Social Care</t>
  </si>
  <si>
    <t>Health Care Practice Managers  </t>
  </si>
  <si>
    <t>(2226) Other Psychologists</t>
  </si>
  <si>
    <t>Residential, Day and Domiciliary Care Managers and Proprietors  </t>
  </si>
  <si>
    <t>(2229) Therapy Professionals n.e.c.</t>
  </si>
  <si>
    <t>Paramedics  </t>
  </si>
  <si>
    <t>(2231) Midwifery Nurses</t>
  </si>
  <si>
    <t>Health Associate Professionals n.e.c.  </t>
  </si>
  <si>
    <t>(2232) Registered Community Nurses</t>
  </si>
  <si>
    <t>Laboratory Technicians  </t>
  </si>
  <si>
    <t>(2233) Registered Specialist Nurses</t>
  </si>
  <si>
    <t>Pharmaceutical Technicians  </t>
  </si>
  <si>
    <t>(2234) Registered Nurse Practitioners</t>
  </si>
  <si>
    <t>Medical and Dental Technicians  </t>
  </si>
  <si>
    <t>(2235) Registered Mental Health Nurses</t>
  </si>
  <si>
    <t>Youth and Community Workers  </t>
  </si>
  <si>
    <t>(2236) Registered Children's Nurses</t>
  </si>
  <si>
    <t>Child and Early Years Officers  </t>
  </si>
  <si>
    <t>(2237) Other Registered Nursing Professionals</t>
  </si>
  <si>
    <t>Counsellors  </t>
  </si>
  <si>
    <t>(2240) Veterinarians</t>
  </si>
  <si>
    <t>Early Education and Childcare Practitioners  </t>
  </si>
  <si>
    <t>(2251) Pharmacists</t>
  </si>
  <si>
    <t>Medical Secretaries  </t>
  </si>
  <si>
    <t>(2252) Optometrists</t>
  </si>
  <si>
    <t>Early Education and Childcare Assistants  </t>
  </si>
  <si>
    <t>(2253) Dental Practitioners</t>
  </si>
  <si>
    <t>Childminders  </t>
  </si>
  <si>
    <t>(2254) Medical Radiographers</t>
  </si>
  <si>
    <t>Nannies and Au Pairs  </t>
  </si>
  <si>
    <t>(2255) Paramedics</t>
  </si>
  <si>
    <t>Nursing Auxiliaries and Assistants  </t>
  </si>
  <si>
    <t>(2256) Podiatrists</t>
  </si>
  <si>
    <t>Ambulance Staff (excluding paramedics)  </t>
  </si>
  <si>
    <t>(2259) Other health professionals n.e.c.</t>
  </si>
  <si>
    <t>Dental Nurses  </t>
  </si>
  <si>
    <t>(2311) Higher Education Teaching Professionals</t>
  </si>
  <si>
    <t>Care Workers and Home Carers  </t>
  </si>
  <si>
    <t>(2312) Further Education Teaching Professionals</t>
  </si>
  <si>
    <t>Senior Care Workers  </t>
  </si>
  <si>
    <t>(2313) Secondary Education Teaching Professionals</t>
  </si>
  <si>
    <t>Hospitality</t>
  </si>
  <si>
    <t>Restaurant and Catering Establishment Managers and Proprietors</t>
  </si>
  <si>
    <t>(2314) Primary Education Teaching Professionals</t>
  </si>
  <si>
    <t>(2315) Nursery Education Teaching Professionals</t>
  </si>
  <si>
    <t>Receptionists</t>
  </si>
  <si>
    <t>(2316) Special and Additional Needs Education Teaching Professionals</t>
  </si>
  <si>
    <t>Chefs</t>
  </si>
  <si>
    <t>(2317) Teachers of English as a Foreign Language</t>
  </si>
  <si>
    <t>Cooks</t>
  </si>
  <si>
    <t>(2319) Teaching Professionals n.e.c.</t>
  </si>
  <si>
    <t>Catering and Bar Managers</t>
  </si>
  <si>
    <t>(2321) Head Teachers and Principals</t>
  </si>
  <si>
    <t>Housekeepers and Related Occupations</t>
  </si>
  <si>
    <t>(2322) Education Managers</t>
  </si>
  <si>
    <t>Cleaning and Housekeeping Managers and Supervisors</t>
  </si>
  <si>
    <t>(2323) Education Advisers and School Inspectors</t>
  </si>
  <si>
    <t>Customer Service Supervisors</t>
  </si>
  <si>
    <t>(2324) Early Education and Childcare Services Managers</t>
  </si>
  <si>
    <t>Bar and Catering Supervisors</t>
  </si>
  <si>
    <t>(2329) Other Educational Professionals n.e.c</t>
  </si>
  <si>
    <t>Kitchen and Catering Assistants</t>
  </si>
  <si>
    <t>(2411) Barristers and Judges</t>
  </si>
  <si>
    <t>Waiters and Waitresses</t>
  </si>
  <si>
    <t>(2412) Solicitors and Lawyers</t>
  </si>
  <si>
    <t>Bar Staff</t>
  </si>
  <si>
    <t>(2419) Legal Professionals n.e.c.</t>
  </si>
  <si>
    <t>Coffee Shop Workers</t>
  </si>
  <si>
    <t>(2421) Chartered and Certified Accountants</t>
  </si>
  <si>
    <t>Life Sciences</t>
  </si>
  <si>
    <t>Production Managers and Directors in Manufacturing  </t>
  </si>
  <si>
    <t>(2422) Finance and Investment Analysts and Advisers</t>
  </si>
  <si>
    <t>(2423) Taxation Experts</t>
  </si>
  <si>
    <t>Quality Control / Assurance Technicians  </t>
  </si>
  <si>
    <t>(2431) Management Consultants and Business Analysts</t>
  </si>
  <si>
    <t>(2432) Marketing and Commercial Managers</t>
  </si>
  <si>
    <t>(2433) Actuaries, Economists and Statisticians</t>
  </si>
  <si>
    <t>Sales Accounts and Business Development Managers  </t>
  </si>
  <si>
    <t>(2434) Business and Related Research Professionals</t>
  </si>
  <si>
    <t>Chemical and Related Process Operatives  </t>
  </si>
  <si>
    <t>(2435) Professional/Chartered Company Secretaries</t>
  </si>
  <si>
    <t>Other</t>
  </si>
  <si>
    <t>(2439) Business, Research and Administrative Professionals n.e.c.</t>
  </si>
  <si>
    <t>Retail</t>
  </si>
  <si>
    <t>(2440) Business and Financial Project Management Professionals</t>
  </si>
  <si>
    <t>(2451) Architects</t>
  </si>
  <si>
    <t>Customer Service Managers</t>
  </si>
  <si>
    <t>(2453) Quantity Surveyors</t>
  </si>
  <si>
    <t>(2454) Chartered Surveyors</t>
  </si>
  <si>
    <t>(2455) Construction Project Managers and Related Professionals</t>
  </si>
  <si>
    <t>Sales and Retail Assistants</t>
  </si>
  <si>
    <t>(2461) Social Workers</t>
  </si>
  <si>
    <t>Sales Supervisors - Retail and Wholesale</t>
  </si>
  <si>
    <t>(2462) Probation Officers</t>
  </si>
  <si>
    <t>Delivery Drivers and Couriers</t>
  </si>
  <si>
    <t>(2463) Clergy</t>
  </si>
  <si>
    <t>Warehouse Operatives</t>
  </si>
  <si>
    <t>(2464) Youth Work Professionals</t>
  </si>
  <si>
    <t>(2469) Welfare Professionals n.e.c.</t>
  </si>
  <si>
    <t>(2471) Librarians</t>
  </si>
  <si>
    <t>(2472) Archivists, Conservators and Curators</t>
  </si>
  <si>
    <t>(2481) Quality Control and Planning Engineers</t>
  </si>
  <si>
    <t>(2482) Quality Assurance and Regulatory Professionals</t>
  </si>
  <si>
    <t>(2483) Environmental Health Professionals</t>
  </si>
  <si>
    <t>(2491) Newspaper, Periodical and Broadcast Editors</t>
  </si>
  <si>
    <t>(2492) Newspaper and Periodical Broadcast Journalists and Reporters</t>
  </si>
  <si>
    <t>(2494) Advertising Accounts Managers and Creative Directors</t>
  </si>
  <si>
    <t>(3111) Laboratory Technicians</t>
  </si>
  <si>
    <t>(3115) Quality Assurance Technicians</t>
  </si>
  <si>
    <t>(3116) Planning, Process and Production Technicians</t>
  </si>
  <si>
    <t>(3119) Science, Engineering and Production Technicians n.e.c.</t>
  </si>
  <si>
    <t>(3211) Dispensing Opticians</t>
  </si>
  <si>
    <t>(3212) Pharmaceutical Technicians</t>
  </si>
  <si>
    <t>(3213) Medical and Dental Technicians</t>
  </si>
  <si>
    <t>(3214) Complementary Health Associate Professionals</t>
  </si>
  <si>
    <t>(3219) Health Associate Professionals n.e.c.</t>
  </si>
  <si>
    <t>(3221) Youth and Community Workers</t>
  </si>
  <si>
    <t>(3222) Child and Early Years Officers</t>
  </si>
  <si>
    <t>(3223) Housing Officers</t>
  </si>
  <si>
    <t>(3224) Counsellors</t>
  </si>
  <si>
    <t>(3229) Welfare and Housing Associate Professionals n.e.c.</t>
  </si>
  <si>
    <t>(3231) Higher Level Teaching Assistants</t>
  </si>
  <si>
    <t>(3232) Early Education and Childcare Practitioners</t>
  </si>
  <si>
    <t>(3240) Veterinary Nurses</t>
  </si>
  <si>
    <t>(3311) NCOs and Other Ranks</t>
  </si>
  <si>
    <t>(3312) Police Officers (Sergeant and Below)</t>
  </si>
  <si>
    <t>(3313) Fire Service Officers (Watch Manager and Below)</t>
  </si>
  <si>
    <t>(3314) Prison Service Officers (Below Principal Officer)</t>
  </si>
  <si>
    <t>(3319) Protective Service Associate Professionals n.e.c.</t>
  </si>
  <si>
    <t>(3431) Sports Players</t>
  </si>
  <si>
    <t>(3432) Sports Coaches, Instructors and Officials</t>
  </si>
  <si>
    <t>(3433) Fitness and Wellbeing Instructors</t>
  </si>
  <si>
    <t>(3511) Aircraft Pilots and Air Traffic Controllers</t>
  </si>
  <si>
    <t>(3512) Ship and Hovercraft Officers</t>
  </si>
  <si>
    <t>(3541) Estimators, Valuers and Assessors</t>
  </si>
  <si>
    <t>(3542) Importers and Exporters</t>
  </si>
  <si>
    <t>(3543) Project Support Officers</t>
  </si>
  <si>
    <t>(3553) Merchandisers</t>
  </si>
  <si>
    <t>(3555) Estate Agents and Auctioneers</t>
  </si>
  <si>
    <t>(3560) Public Services Associate Professionals</t>
  </si>
  <si>
    <t>(3572) Careers Advisers and Vocational Guidance Specialists</t>
  </si>
  <si>
    <t>(3573) Information Technology Trainers</t>
  </si>
  <si>
    <t>(3574) Other Vocational and Industrial Trainers</t>
  </si>
  <si>
    <t>(4111) National Government Administrative Occupations</t>
  </si>
  <si>
    <t>(4112) Local Government Administrative Occupations</t>
  </si>
  <si>
    <t>(4113) Officers of Non-governmental Organisations</t>
  </si>
  <si>
    <t>(4121) Credit Controllers</t>
  </si>
  <si>
    <t>(4123) Bank and Post Office Clerks</t>
  </si>
  <si>
    <t>(4124) Finance Officers</t>
  </si>
  <si>
    <t>(4131) Records Clerks and Assistants</t>
  </si>
  <si>
    <t>(4133) Stock Control Clerks and Assistants</t>
  </si>
  <si>
    <t>(4134) Transport and Distribution Clerks and Assistants</t>
  </si>
  <si>
    <t>(4135) Library Clerks and Assistants</t>
  </si>
  <si>
    <t>(4136) Human Resources Administrative Occupations</t>
  </si>
  <si>
    <t>(4141) Office Managers</t>
  </si>
  <si>
    <t>(4142) Office Supervisors</t>
  </si>
  <si>
    <t>(4151) Sales Administrators</t>
  </si>
  <si>
    <t>(4152) Data Entry Administrators</t>
  </si>
  <si>
    <t>(4159) Other Administrative Occupations n.e.c.</t>
  </si>
  <si>
    <t>(4211) Medical Secretaries</t>
  </si>
  <si>
    <t>(4212) Legal Secretaries</t>
  </si>
  <si>
    <t>(4213) School Secretaries</t>
  </si>
  <si>
    <t>(4214) Company Secretaries</t>
  </si>
  <si>
    <t>(4215) Personal Assistants and Other Secretaries</t>
  </si>
  <si>
    <t>(4217) Typists and Related Keyboard Occupations</t>
  </si>
  <si>
    <t>(5111) Farmers</t>
  </si>
  <si>
    <t>(5112) Horticultural Trades</t>
  </si>
  <si>
    <t>(5113) Gardeners and Landscape Gardeners</t>
  </si>
  <si>
    <t>(5114) Groundsmen and Greenkeepers</t>
  </si>
  <si>
    <t>(5119) Agricultural and Fishing Trades n.e.c.</t>
  </si>
  <si>
    <t>(5211) Sheet Metal Workers</t>
  </si>
  <si>
    <t>(5212) Metal Plate Workers, Smiths, Moulders and Related Occupations</t>
  </si>
  <si>
    <t>(5221) Metal Machining Setters and Setter-operators</t>
  </si>
  <si>
    <t>(5222) Tool Makers, Tool Fitters and Markers-out</t>
  </si>
  <si>
    <t>(5223) Metal Working Production and Maintenance Fitters</t>
  </si>
  <si>
    <t>(5224) Precision Instrument Makers and Repairers</t>
  </si>
  <si>
    <t>(5231) Vehicle Technicians, Mechanics and Electricians</t>
  </si>
  <si>
    <t>(5232) Vehicle Body Builders and Repairers</t>
  </si>
  <si>
    <t>(5233) Vehicle Paint Technicians</t>
  </si>
  <si>
    <t>(5234) Aircraft Maintenance and Related Trades</t>
  </si>
  <si>
    <t>(5235) Boat and Ship Builders and Repairers</t>
  </si>
  <si>
    <t>(5236) Rail and Rolling Stock Builders and Repairers</t>
  </si>
  <si>
    <t>(5243) TV, Video and Audio Servicers and Repairers</t>
  </si>
  <si>
    <t>(5245) Security System Installers and Repairers</t>
  </si>
  <si>
    <t>(5246) Electrical Service and Maintenance Mechanics and Repairers</t>
  </si>
  <si>
    <t>(5411) Upholsterers</t>
  </si>
  <si>
    <t>(5412) Footwear and Leather Working Trades</t>
  </si>
  <si>
    <t>(5413) Tailors and Dressmakers</t>
  </si>
  <si>
    <t>(5419) Textiles, Garments and Related Trades n.e.c.</t>
  </si>
  <si>
    <t>(5421) Pre-press Technicians</t>
  </si>
  <si>
    <t>(5422) Printers</t>
  </si>
  <si>
    <t>(5423) Print Finishing and Binding Workers</t>
  </si>
  <si>
    <t>(5431) Butchers</t>
  </si>
  <si>
    <t>(5432) Bakers and Flour Confectioners</t>
  </si>
  <si>
    <t>(5433) Fishmongers and Poultry Dressers</t>
  </si>
  <si>
    <t>(5441) Glass and Ceramics Makers, Decorators and Finishers</t>
  </si>
  <si>
    <t>(5442) Furniture Makers and Other Craft Woodworkers</t>
  </si>
  <si>
    <t>(5449) Other Skilled Trades n.e.c.</t>
  </si>
  <si>
    <t>(6111) Early Education and Childcare Assistants</t>
  </si>
  <si>
    <t>(6112) Teaching Assistants</t>
  </si>
  <si>
    <t>(6113) Educational Support Assistants</t>
  </si>
  <si>
    <t>(6114) Childminders</t>
  </si>
  <si>
    <t>(6116) Nannies and Au Pairs</t>
  </si>
  <si>
    <t>(6117) Playworkers</t>
  </si>
  <si>
    <t>(6121) Pest Control Officers</t>
  </si>
  <si>
    <t>(6129) Animal Care Services Occupations n.e.c.</t>
  </si>
  <si>
    <t>(6131) Nursing Auxiliaries and Assistants</t>
  </si>
  <si>
    <t>(6132) Ambulance Staff (Excluding Paramedics)</t>
  </si>
  <si>
    <t>(6133) Dental Nurses</t>
  </si>
  <si>
    <t>(6134) Houseparents and Residential Wardens</t>
  </si>
  <si>
    <t>(6135) Care Workers and Home Carers</t>
  </si>
  <si>
    <t>(6136) Senior Care Workers</t>
  </si>
  <si>
    <t>(6137) Care Escorts</t>
  </si>
  <si>
    <t>(6138) Undertakers, Mortuary and Crematorium Assistants</t>
  </si>
  <si>
    <t>(6211) Sports and Leisure Assistants</t>
  </si>
  <si>
    <t>(6212) Travel Agents</t>
  </si>
  <si>
    <t>(6213) Air Travel Assistants</t>
  </si>
  <si>
    <t>(6214) Rail Travel Assistants</t>
  </si>
  <si>
    <t>(6219) Leisure and Travel Service Occupations n.e.c.</t>
  </si>
  <si>
    <t>(6232) Caretakers</t>
  </si>
  <si>
    <t>(6250) Bed and Breakfast and Guest House Owners and Proprietors</t>
  </si>
  <si>
    <t>(6311) Police Community Support Officers</t>
  </si>
  <si>
    <t>(6312) Parking and Civil Enforcement Occupations</t>
  </si>
  <si>
    <t>(7112) Retail Cashiers and Check-out Operators</t>
  </si>
  <si>
    <t>(7113) Telephone Salespersons</t>
  </si>
  <si>
    <t>(7114) Pharmacy and Optical Dispensing Assistants</t>
  </si>
  <si>
    <t>(7115) Vehicle and Parts Salespersons and Advisers</t>
  </si>
  <si>
    <t>(7121) Collector Salespersons and Credit Agents</t>
  </si>
  <si>
    <t>(7122) Debt, Rent and Other Cash Collectors</t>
  </si>
  <si>
    <t>(7123) Roundspersons and Van Salespersons</t>
  </si>
  <si>
    <t>(7124) Market and Street Traders and Assistants</t>
  </si>
  <si>
    <t>(7125) Visual Merchandisers and Related Occupations</t>
  </si>
  <si>
    <t>(7129) Sales Related Occupations n.e.c.</t>
  </si>
  <si>
    <t>(7131) Shopkeepers and Owners - Retail and Wholesale</t>
  </si>
  <si>
    <t>(7211) Call and Contact Centre Occupations</t>
  </si>
  <si>
    <t>(7212) Telephonists</t>
  </si>
  <si>
    <t>(7213) Communication Operators</t>
  </si>
  <si>
    <t>(7214) Market Research Interviewers</t>
  </si>
  <si>
    <t>(7219) Customer Service Occupations n.e.c.</t>
  </si>
  <si>
    <t>(8111) Food, Drink and Tobacco Process Operatives</t>
  </si>
  <si>
    <t>(8112) Textile Process Operatives</t>
  </si>
  <si>
    <t>(8113) Chemical and Related Process Operatives</t>
  </si>
  <si>
    <t>(8114) Plastics Process Operatives</t>
  </si>
  <si>
    <t>(8115) Metal Making and Treating Process Operatives</t>
  </si>
  <si>
    <t>(8119) Process Operatives n.e.c.</t>
  </si>
  <si>
    <t>(8120) Metal Working Machine Operatives</t>
  </si>
  <si>
    <t>(8131) Paper and Wood Machine Operatives</t>
  </si>
  <si>
    <t>(8132) Mining and Quarry Workers and Related Operatives</t>
  </si>
  <si>
    <t>(8133) Energy Plant Operatives</t>
  </si>
  <si>
    <t>(8134) Water and Sewerage Plant Operatives</t>
  </si>
  <si>
    <t>(8135) Printing Machine Assistants</t>
  </si>
  <si>
    <t>(8139) Plant and Machine Operatives n.e.c.</t>
  </si>
  <si>
    <t>(8141) Assemblers (Electrical and Electronic Products)</t>
  </si>
  <si>
    <t>(8142) Assemblers (Vehicles and Metal Goods)</t>
  </si>
  <si>
    <t>(8143) Routine Inspectors and Testers</t>
  </si>
  <si>
    <t>(8144) Weighers, Graders and Sorters</t>
  </si>
  <si>
    <t>(8145) Tyre, Exhaust and Windscreen Fitters</t>
  </si>
  <si>
    <t>(8146) Sewing Machinists</t>
  </si>
  <si>
    <t>(8149) Assemblers and Routine Operatives n.e.c.</t>
  </si>
  <si>
    <t>(8152) Road Construction Operatives</t>
  </si>
  <si>
    <t>(8153) Rail Construction and Maintenance Operatives</t>
  </si>
  <si>
    <t>(8160) Production, Factory and Assembly Supervisors</t>
  </si>
  <si>
    <t>(8211) Large Goods Vehicle Drivers</t>
  </si>
  <si>
    <t>(8212) Bus and Coach Drivers</t>
  </si>
  <si>
    <t>(8213) Taxi and Cab Drivers and Chauffeurs</t>
  </si>
  <si>
    <t>(8215) Driving Instructors</t>
  </si>
  <si>
    <t>(8219) Road Transport Drivers n.e.c.</t>
  </si>
  <si>
    <t>(8222) Fork-lift Truck Drivers</t>
  </si>
  <si>
    <t>(8229) Mobile Machine Drivers and Operatives n.e.c.</t>
  </si>
  <si>
    <t>(8231) Train and Tram Drivers</t>
  </si>
  <si>
    <t>(8232) Marine and Waterways Transport Operatives</t>
  </si>
  <si>
    <t>(8233) Air Transport Operatives</t>
  </si>
  <si>
    <t>(8234) Rail Transport Operatives</t>
  </si>
  <si>
    <t>(8239) Other Drivers and Transport Operatives n.e.c.</t>
  </si>
  <si>
    <t>(9111) Farm Workers</t>
  </si>
  <si>
    <t>(9112) Forestry Workers</t>
  </si>
  <si>
    <t>(9119) Fishing and Other Elementary Agriculture Occupations n.e.c.</t>
  </si>
  <si>
    <t>(9131) Industrial Cleaning Process Occupations</t>
  </si>
  <si>
    <t>(9132) Packers, Bottlers, Canners and Fillers</t>
  </si>
  <si>
    <t>(9139) Elementary Process Plant Occupations n.e.c.</t>
  </si>
  <si>
    <t>(9211) Postal Workers, Mail Sorters, Messengers and Couriers</t>
  </si>
  <si>
    <t>(9219) Elementary Administration Occupations n.e.c.</t>
  </si>
  <si>
    <t>(9221) Window Cleaners</t>
  </si>
  <si>
    <t>(9222) Street Cleaners</t>
  </si>
  <si>
    <t>(9223) Cleaners and Domestics</t>
  </si>
  <si>
    <t>(9224) Launderers, Dry Cleaners and Pressers</t>
  </si>
  <si>
    <t>(9225) Refuse and Salvage Occupations</t>
  </si>
  <si>
    <t>(9226) Vehicle Valeters and Cleaners</t>
  </si>
  <si>
    <t>(9229) Elementary Cleaning Occupations n.e.c.</t>
  </si>
  <si>
    <t>(9231) Security Guards and Related Occupations</t>
  </si>
  <si>
    <t>(9232) School Midday and Crossing Patrol Occupations</t>
  </si>
  <si>
    <t>(9233) Exam Invigilators</t>
  </si>
  <si>
    <t>(9241) Shelf Fillers</t>
  </si>
  <si>
    <t>(9249) Elementary Sales Occupations n.e.c.</t>
  </si>
  <si>
    <t>(9251) Elementary Storage Supervisors</t>
  </si>
  <si>
    <t>(9253) Delivery Operatives</t>
  </si>
  <si>
    <t>(9259) Elementary Storage Occupations n.e.c.</t>
  </si>
  <si>
    <t>(9262) Hospital Porters</t>
  </si>
  <si>
    <t>(9267) Leisure and Theme Park Attendants</t>
  </si>
  <si>
    <t>(9269) Other Elementary Services Occupations n.e.c.</t>
  </si>
  <si>
    <t>Key Sector</t>
  </si>
  <si>
    <t>SSA Tier</t>
  </si>
  <si>
    <t>Construction_SSA</t>
  </si>
  <si>
    <t>Creative_SSA</t>
  </si>
  <si>
    <t>Digital_SSA</t>
  </si>
  <si>
    <t>Experience_SSA</t>
  </si>
  <si>
    <t>Finance_SSA</t>
  </si>
  <si>
    <t>Frontier_SSA</t>
  </si>
  <si>
    <t>Health_SSA</t>
  </si>
  <si>
    <t>Other_SSA</t>
  </si>
  <si>
    <t>1.1  – Medicine and dentistry</t>
  </si>
  <si>
    <t>5.2 – Building and construction</t>
  </si>
  <si>
    <t>5.1 - Architecture</t>
  </si>
  <si>
    <t>6.1 – Digital technology (practitioners)</t>
  </si>
  <si>
    <t>7.1 - Retailing and wholesaling</t>
  </si>
  <si>
    <t>4.1 - Engineering</t>
  </si>
  <si>
    <t>2.1 - Science</t>
  </si>
  <si>
    <t>1.4 - Public services</t>
  </si>
  <si>
    <t>1.2  – Nursing, and subjects and vocations allied to medicine</t>
  </si>
  <si>
    <t>9.2 - Crafts, creative arts and design</t>
  </si>
  <si>
    <t>7.2 - Warehousing and distribution</t>
  </si>
  <si>
    <t>4.2 - Manufacturing technologies</t>
  </si>
  <si>
    <t>2.2 - Mathematics and statistics</t>
  </si>
  <si>
    <t>1.3  – Health and social care</t>
  </si>
  <si>
    <t>9.3 - Media and communication</t>
  </si>
  <si>
    <t>7.4 - Hospitality and catering</t>
  </si>
  <si>
    <t>5.3 - Urban, rural and regional planning</t>
  </si>
  <si>
    <t>3.1 - Agriculture</t>
  </si>
  <si>
    <t>1.5 – Child development and well being</t>
  </si>
  <si>
    <t>9.4 - Publishing and information services</t>
  </si>
  <si>
    <t>8.1 - Sport, leisure and recreation</t>
  </si>
  <si>
    <t>11.4 – Economics</t>
  </si>
  <si>
    <t>3.2 - Horticulture and forestry</t>
  </si>
  <si>
    <t>Frontier innovation</t>
  </si>
  <si>
    <t>8.2 - Travel and tourism</t>
  </si>
  <si>
    <t>15.1 - Accounting and finance</t>
  </si>
  <si>
    <t>3.3 - Animal care and veterinary science</t>
  </si>
  <si>
    <t>Financial, Professional and Business Services and Technology</t>
  </si>
  <si>
    <t>9.1 - Performing arts</t>
  </si>
  <si>
    <t>15.2 - Administration</t>
  </si>
  <si>
    <t>3.4 - Environmental conservation</t>
  </si>
  <si>
    <t>15.3 - Business management</t>
  </si>
  <si>
    <t>4.3 - Transportation operations and maintenance</t>
  </si>
  <si>
    <t>Creative industries and technologies</t>
  </si>
  <si>
    <t>15.4 - Marketing and sales</t>
  </si>
  <si>
    <t>7.3 - Service enterprises</t>
  </si>
  <si>
    <t>15.5 - Law and legal services</t>
  </si>
  <si>
    <t>10.1 - History</t>
  </si>
  <si>
    <t>10.2 - Archaeology and archaeological sciences</t>
  </si>
  <si>
    <t>10.3 - Philosophy</t>
  </si>
  <si>
    <t>Experience Economy</t>
  </si>
  <si>
    <t>10.4 - Theology and religious studies</t>
  </si>
  <si>
    <t>11.1 - Geography</t>
  </si>
  <si>
    <t>11.2 - Sociology and social policy</t>
  </si>
  <si>
    <t>11.3 - Politics</t>
  </si>
  <si>
    <t>11.5 - Anthropology</t>
  </si>
  <si>
    <t>12.1 - Languages, literature and culture of the British isles</t>
  </si>
  <si>
    <t>12.2 - Other languages, literature and culture</t>
  </si>
  <si>
    <t>12.3 - Linguistics</t>
  </si>
  <si>
    <t>13.1 - Teaching and lecturing</t>
  </si>
  <si>
    <t>13.2 - Direct learning support</t>
  </si>
  <si>
    <t>SSA_Name</t>
  </si>
  <si>
    <t>All SSA_Tier 2</t>
  </si>
  <si>
    <t>All non-wraparound SSA</t>
  </si>
  <si>
    <t>Wraparound support SSAs (assumed)</t>
  </si>
  <si>
    <t>Key Sector SSAs</t>
  </si>
  <si>
    <t>All SSAs relisted (formatting)</t>
  </si>
  <si>
    <t>1.1 - Medicine and dentistry</t>
  </si>
  <si>
    <t>14.1 - Foundations for learning and life</t>
  </si>
  <si>
    <t>1.2 - Nursing, and subjects and vocations allied to medicine</t>
  </si>
  <si>
    <t>14.2 - Preparation for work</t>
  </si>
  <si>
    <t>1.3 - Health and social care</t>
  </si>
  <si>
    <t>6.2 – Digital technology (users) ​</t>
  </si>
  <si>
    <t>1.5 - Child development and well being</t>
  </si>
  <si>
    <t>4.1 - Engineering</t>
  </si>
  <si>
    <t>4.2 - Manufacturing technologies</t>
  </si>
  <si>
    <t>5.2 - Building and construction</t>
  </si>
  <si>
    <t>6.1 – Digital technology (practitioners​)</t>
  </si>
  <si>
    <t>7.2 - Warehousing and distribution</t>
  </si>
  <si>
    <t>8.1 - Sport, leisure and recreation</t>
  </si>
  <si>
    <t>8.2 - Travel and tourism</t>
  </si>
  <si>
    <t>9.1 - Performing arts</t>
  </si>
  <si>
    <t>11.4 - Economics</t>
  </si>
  <si>
    <t>15.2 - Administration</t>
  </si>
  <si>
    <t>15.3 - Business management</t>
  </si>
  <si>
    <t>Code</t>
  </si>
  <si>
    <t>SOC 2020 name</t>
  </si>
  <si>
    <t>All SOC codes - repeated to ensure formatting</t>
  </si>
  <si>
    <t>Chief Executives and Senior Officials</t>
  </si>
  <si>
    <t>Elected Officers and Representatives</t>
  </si>
  <si>
    <t>Production Managers and Directors in Manufacturing</t>
  </si>
  <si>
    <t>Production Managers and Directors in Construction</t>
  </si>
  <si>
    <t>Production Managers and Directors in Mining and Energy</t>
  </si>
  <si>
    <t>Financial Managers and Directors</t>
  </si>
  <si>
    <t>Marketing and Sales Directors</t>
  </si>
  <si>
    <t>Public Relations and Communications Directors</t>
  </si>
  <si>
    <t>Purchasing Managers and Directors</t>
  </si>
  <si>
    <t>Charitable Organisation Managers and Directors</t>
  </si>
  <si>
    <t>Human Resource Managers and Directors</t>
  </si>
  <si>
    <t>Information Technology Directors</t>
  </si>
  <si>
    <t>Functional Managers and Directors n.e.c.</t>
  </si>
  <si>
    <t>Directors in Logistics, Warehousing and Transport</t>
  </si>
  <si>
    <t>Managers and Directors in Retail and Wholesale</t>
  </si>
  <si>
    <t>Officers in Armed Forces</t>
  </si>
  <si>
    <t>Senior Police Officers</t>
  </si>
  <si>
    <t>Senior Officers in Fire, Ambulance, Prison and Related Services</t>
  </si>
  <si>
    <t>Health Services and Public Health Managers and Directors</t>
  </si>
  <si>
    <t>Social Services Managers and Directors</t>
  </si>
  <si>
    <t>Managers and Proprietors in Agriculture and Horticulture</t>
  </si>
  <si>
    <t>Managers and Proprietors in Forestry, Fishing and Related Services</t>
  </si>
  <si>
    <t>Hotel and Accommodation Managers and Proprietors</t>
  </si>
  <si>
    <t>Publicans and Managers of Licensed Premises</t>
  </si>
  <si>
    <t>Leisure and Sports Managers and Proprietors</t>
  </si>
  <si>
    <t>Travel Agency Managers and Proprietors</t>
  </si>
  <si>
    <t>Health Care Practice Managers</t>
  </si>
  <si>
    <t>Residential, Day and Domiciliary Care Managers and Proprietors</t>
  </si>
  <si>
    <t>Early Education and Childcare Services Proprietors</t>
  </si>
  <si>
    <t>Managers in Transport and Distribution</t>
  </si>
  <si>
    <t>Managers in Storage and Warehousing</t>
  </si>
  <si>
    <t>Managers in Logistics</t>
  </si>
  <si>
    <t>Property, Housing and Estate Managers</t>
  </si>
  <si>
    <t>Garage Managers and Proprietors</t>
  </si>
  <si>
    <t>Hairdressing and Beauty Salon Managers and Proprietors</t>
  </si>
  <si>
    <t>Waste Disposal and Environmental Services Managers</t>
  </si>
  <si>
    <t>Betting Shop and Gambling Establishment Managers</t>
  </si>
  <si>
    <t>Hire Services Managers and Proprietors</t>
  </si>
  <si>
    <t>Directors in Consultancy Services</t>
  </si>
  <si>
    <t>Managers and Proprietors in Other Services n.e.c.</t>
  </si>
  <si>
    <t>Chemical Scientists</t>
  </si>
  <si>
    <t>Biological Scientists</t>
  </si>
  <si>
    <t>Biochemists and Biomedical Scientists</t>
  </si>
  <si>
    <t>Physical Scientists</t>
  </si>
  <si>
    <t>Social and Humanities Scientists</t>
  </si>
  <si>
    <t>Natural and Social Science Professionals n.e.c.</t>
  </si>
  <si>
    <t>Civil Engineers</t>
  </si>
  <si>
    <t>Mechanical Engineers</t>
  </si>
  <si>
    <t>Electrical Engineers</t>
  </si>
  <si>
    <t>Electronics Engineers</t>
  </si>
  <si>
    <t>Production and Process Engineers</t>
  </si>
  <si>
    <t>Aerospace Engineers</t>
  </si>
  <si>
    <t>Engineering Project Managers and Project Engineers</t>
  </si>
  <si>
    <t>Engineering Professionals n.e.c.</t>
  </si>
  <si>
    <t>IT Project Managers</t>
  </si>
  <si>
    <t>IT Managers</t>
  </si>
  <si>
    <t>IT Business Analysts, Architects and Systems Designers</t>
  </si>
  <si>
    <t>Programmers and Software Development Professionals</t>
  </si>
  <si>
    <t>Cyber Security Professionals</t>
  </si>
  <si>
    <t>IT Quality and Testing Professionals</t>
  </si>
  <si>
    <t>IT Network Professionals</t>
  </si>
  <si>
    <t>Information Technology Professionals n.e.c.</t>
  </si>
  <si>
    <t>Web Design Professionals</t>
  </si>
  <si>
    <t>Graphic and Multimedia Designers</t>
  </si>
  <si>
    <t>Conservation Professionals</t>
  </si>
  <si>
    <t>Environment Professionals</t>
  </si>
  <si>
    <t>Research and Development (R&amp;D) Managers</t>
  </si>
  <si>
    <t>Other Researchers, Unspecified Discipline</t>
  </si>
  <si>
    <t>Generalist Medical Practitioners</t>
  </si>
  <si>
    <t>Specialist Medical Practitioners</t>
  </si>
  <si>
    <t>Physiotherapists</t>
  </si>
  <si>
    <t>Occupational Therapists</t>
  </si>
  <si>
    <t>Speech and Language Therapists</t>
  </si>
  <si>
    <t>Psychotherapists and Cognitive Behaviour Therapists</t>
  </si>
  <si>
    <t>Clinical Psychologists</t>
  </si>
  <si>
    <t>Other Psychologists</t>
  </si>
  <si>
    <t>Therapy Professionals n.e.c.</t>
  </si>
  <si>
    <t>Midwifery Nurses</t>
  </si>
  <si>
    <t>Registered Community Nurses</t>
  </si>
  <si>
    <t>Registered Specialist Nurses</t>
  </si>
  <si>
    <t>Registered Nurse Practitioners</t>
  </si>
  <si>
    <t>Registered Mental Health Nurses</t>
  </si>
  <si>
    <t>Registered Children's Nurses</t>
  </si>
  <si>
    <t>Other Registered Nursing Professionals</t>
  </si>
  <si>
    <t>Veterinarians</t>
  </si>
  <si>
    <t>Pharmacists</t>
  </si>
  <si>
    <t>Optometrists</t>
  </si>
  <si>
    <t>Dental Practitioners</t>
  </si>
  <si>
    <t>Medical Radiographers</t>
  </si>
  <si>
    <t>Paramedics</t>
  </si>
  <si>
    <t>Podiatrists</t>
  </si>
  <si>
    <t>Other health professionals n.e.c.</t>
  </si>
  <si>
    <t>Higher Education Teaching Professionals</t>
  </si>
  <si>
    <t>Further Education Teaching Professionals</t>
  </si>
  <si>
    <t>Secondary Education Teaching Professionals</t>
  </si>
  <si>
    <t>Primary Education Teaching Professionals</t>
  </si>
  <si>
    <t>Nursery Education Teaching Professionals</t>
  </si>
  <si>
    <t>Special and Additional Needs Education Teaching Professionals</t>
  </si>
  <si>
    <t>Teachers of English as a Foreign Language</t>
  </si>
  <si>
    <t>Teaching Professionals n.e.c.</t>
  </si>
  <si>
    <t>Head Teachers and Principals</t>
  </si>
  <si>
    <t>Education Managers</t>
  </si>
  <si>
    <t>Education Advisers and School Inspectors</t>
  </si>
  <si>
    <t>Early Education and Childcare Services Managers</t>
  </si>
  <si>
    <t>Other Educational Professionals n.e.c</t>
  </si>
  <si>
    <t>Barristers and Judges</t>
  </si>
  <si>
    <t>Solicitors and Lawyers</t>
  </si>
  <si>
    <t>Legal Professionals n.e.c.</t>
  </si>
  <si>
    <t>Chartered and Certified Accountants</t>
  </si>
  <si>
    <t>Finance and Investment Analysts and Advisers</t>
  </si>
  <si>
    <t>Taxation Experts</t>
  </si>
  <si>
    <t>Management Consultants and Business Analysts</t>
  </si>
  <si>
    <t>Marketing and Commercial Managers</t>
  </si>
  <si>
    <t>Actuaries, Economists and Statisticians</t>
  </si>
  <si>
    <t>Business and Related Research Professionals</t>
  </si>
  <si>
    <t>Professional/Chartered Company Secretaries</t>
  </si>
  <si>
    <t>Business, Research and Administrative Professionals n.e.c.</t>
  </si>
  <si>
    <t>Business and Financial Project Management Professionals</t>
  </si>
  <si>
    <t>Architects</t>
  </si>
  <si>
    <t>Quantity Surveyors</t>
  </si>
  <si>
    <t>Chartered Surveyors</t>
  </si>
  <si>
    <t>Construction Project Managers and Related Professionals</t>
  </si>
  <si>
    <t>Social Workers</t>
  </si>
  <si>
    <t>Probation Officers</t>
  </si>
  <si>
    <t>Clergy</t>
  </si>
  <si>
    <t>Youth Work Professionals</t>
  </si>
  <si>
    <t>Welfare Professionals n.e.c.</t>
  </si>
  <si>
    <t>Librarians</t>
  </si>
  <si>
    <t>Archivists, Conservators and Curators</t>
  </si>
  <si>
    <t>Quality Control and Planning Engineers</t>
  </si>
  <si>
    <t>Quality Assurance and Regulatory Professionals</t>
  </si>
  <si>
    <t>Environmental Health Professionals</t>
  </si>
  <si>
    <t>Newspaper, Periodical and Broadcast Editors</t>
  </si>
  <si>
    <t>Newspaper and Periodical Broadcast Journalists and Reporters</t>
  </si>
  <si>
    <t>Advertising Accounts Managers and Creative Directors</t>
  </si>
  <si>
    <t>Laboratory Technicians</t>
  </si>
  <si>
    <t>Quality Assurance Technicians</t>
  </si>
  <si>
    <t>Planning, Process and Production Technicians</t>
  </si>
  <si>
    <t>Science, Engineering and Production Technicians n.e.c.</t>
  </si>
  <si>
    <t>Dispensing Opticians</t>
  </si>
  <si>
    <t>Pharmaceutical Technicians</t>
  </si>
  <si>
    <t>Medical and Dental Technicians</t>
  </si>
  <si>
    <t>Complementary Health Associate Professionals</t>
  </si>
  <si>
    <t>Health Associate Professionals n.e.c.</t>
  </si>
  <si>
    <t>Youth and Community Workers</t>
  </si>
  <si>
    <t>Child and Early Years Officers</t>
  </si>
  <si>
    <t>Housing Officers</t>
  </si>
  <si>
    <t>Counsellors</t>
  </si>
  <si>
    <t>Welfare and Housing Associate Professionals n.e.c.</t>
  </si>
  <si>
    <t>Higher Level Teaching Assistants</t>
  </si>
  <si>
    <t>Early Education and Childcare Practitioners</t>
  </si>
  <si>
    <t>Veterinary Nurses</t>
  </si>
  <si>
    <t>NCOs and Other Ranks</t>
  </si>
  <si>
    <t>Police Officers (Sergeant and Below)</t>
  </si>
  <si>
    <t>Fire Service Officers (Watch Manager and Below)</t>
  </si>
  <si>
    <t>Prison Service Officers (Below Principal Officer)</t>
  </si>
  <si>
    <t>Protective Service Associate Professionals n.e.c.</t>
  </si>
  <si>
    <t>Sports Players</t>
  </si>
  <si>
    <t>Sports Coaches, Instructors and Officials</t>
  </si>
  <si>
    <t>Fitness and Wellbeing Instructors</t>
  </si>
  <si>
    <t>Aircraft Pilots and Air Traffic Controllers</t>
  </si>
  <si>
    <t>Ship and Hovercraft Officers</t>
  </si>
  <si>
    <t>Estimators, Valuers and Assessors</t>
  </si>
  <si>
    <t>Importers and Exporters</t>
  </si>
  <si>
    <t>Project Support Officers</t>
  </si>
  <si>
    <t>Merchandisers</t>
  </si>
  <si>
    <t>Estate Agents and Auctioneers</t>
  </si>
  <si>
    <t>Public Services Associate Professionals</t>
  </si>
  <si>
    <t>Careers Advisers and Vocational Guidance Specialists</t>
  </si>
  <si>
    <t>Information Technology Trainers</t>
  </si>
  <si>
    <t>Other Vocational and Industrial Trainers</t>
  </si>
  <si>
    <t>National Government Administrative Occupations</t>
  </si>
  <si>
    <t>Local Government Administrative Occupations</t>
  </si>
  <si>
    <t>Officers of Non-governmental Organisations</t>
  </si>
  <si>
    <t>Credit Controllers</t>
  </si>
  <si>
    <t>Bank and Post Office Clerks</t>
  </si>
  <si>
    <t>Finance Officers</t>
  </si>
  <si>
    <t>Records Clerks and Assistants</t>
  </si>
  <si>
    <t>Stock Control Clerks and Assistants</t>
  </si>
  <si>
    <t>Transport and Distribution Clerks and Assistants</t>
  </si>
  <si>
    <t>Library Clerks and Assistants</t>
  </si>
  <si>
    <t>Human Resources Administrative Occupations</t>
  </si>
  <si>
    <t>Office Managers</t>
  </si>
  <si>
    <t>Office Supervisors</t>
  </si>
  <si>
    <t>Sales Administrators</t>
  </si>
  <si>
    <t>Data Entry Administrators</t>
  </si>
  <si>
    <t>Other Administrative Occupations n.e.c.</t>
  </si>
  <si>
    <t>Medical Secretaries</t>
  </si>
  <si>
    <t>Legal Secretaries</t>
  </si>
  <si>
    <t>School Secretaries</t>
  </si>
  <si>
    <t>Company Secretaries</t>
  </si>
  <si>
    <t>Personal Assistants and Other Secretaries</t>
  </si>
  <si>
    <t>Typists and Related Keyboard Occupations</t>
  </si>
  <si>
    <t>Farmers</t>
  </si>
  <si>
    <t>Horticultural Trades</t>
  </si>
  <si>
    <t>Gardeners and Landscape Gardeners</t>
  </si>
  <si>
    <t>Groundsmen and Greenkeepers</t>
  </si>
  <si>
    <t>Agricultural and Fishing Trades n.e.c.</t>
  </si>
  <si>
    <t>Sheet Metal Workers</t>
  </si>
  <si>
    <t>Metal Plate Workers, Smiths, Moulders and Related Occupations</t>
  </si>
  <si>
    <t>Metal Machining Setters and Setter-operators</t>
  </si>
  <si>
    <t>Tool Makers, Tool Fitters and Markers-out</t>
  </si>
  <si>
    <t>Metal Working Production and Maintenance Fitters</t>
  </si>
  <si>
    <t>Precision Instrument Makers and Repairers</t>
  </si>
  <si>
    <t>Vehicle Technicians, Mechanics and Electricians</t>
  </si>
  <si>
    <t>Vehicle Body Builders and Repairers</t>
  </si>
  <si>
    <t>Vehicle Paint Technicians</t>
  </si>
  <si>
    <t>Aircraft Maintenance and Related Trades</t>
  </si>
  <si>
    <t>Boat and Ship Builders and Repairers</t>
  </si>
  <si>
    <t>Rail and Rolling Stock Builders and Repairers</t>
  </si>
  <si>
    <t>TV, Video and Audio Servicers and Repairers</t>
  </si>
  <si>
    <t>Security System Installers and Repairers</t>
  </si>
  <si>
    <t>Electrical Service and Maintenance Mechanics and Repairers</t>
  </si>
  <si>
    <t>Upholsterers</t>
  </si>
  <si>
    <t>Footwear and Leather Working Trades</t>
  </si>
  <si>
    <t>Tailors and Dressmakers</t>
  </si>
  <si>
    <t>Textiles, Garments and Related Trades n.e.c.</t>
  </si>
  <si>
    <t>Pre-press Technicians</t>
  </si>
  <si>
    <t>Printers</t>
  </si>
  <si>
    <t>Print Finishing and Binding Workers</t>
  </si>
  <si>
    <t>Butchers</t>
  </si>
  <si>
    <t>Bakers and Flour Confectioners</t>
  </si>
  <si>
    <t>Fishmongers and Poultry Dressers</t>
  </si>
  <si>
    <t>Glass and Ceramics Makers, Decorators and Finishers</t>
  </si>
  <si>
    <t>Furniture Makers and Other Craft Woodworkers</t>
  </si>
  <si>
    <t>Other Skilled Trades n.e.c.</t>
  </si>
  <si>
    <t>Early Education and Childcare Assistants</t>
  </si>
  <si>
    <t>Teaching Assistants</t>
  </si>
  <si>
    <t>Educational Support Assistants</t>
  </si>
  <si>
    <t>Childminders</t>
  </si>
  <si>
    <t>Nannies and Au Pairs</t>
  </si>
  <si>
    <t>Playworkers</t>
  </si>
  <si>
    <t>Pest Control Officers</t>
  </si>
  <si>
    <t>Animal Care Services Occupations n.e.c.</t>
  </si>
  <si>
    <t>Nursing Auxiliaries and Assistants</t>
  </si>
  <si>
    <t>Ambulance Staff (Excluding Paramedics)</t>
  </si>
  <si>
    <t>Dental Nurses</t>
  </si>
  <si>
    <t>Houseparents and Residential Wardens</t>
  </si>
  <si>
    <t>Care Workers and Home Carers</t>
  </si>
  <si>
    <t>Senior Care Workers</t>
  </si>
  <si>
    <t>Care Escorts</t>
  </si>
  <si>
    <t>Undertakers, Mortuary and Crematorium Assistants</t>
  </si>
  <si>
    <t>Sports and Leisure Assistants</t>
  </si>
  <si>
    <t>Travel Agents</t>
  </si>
  <si>
    <t>Air Travel Assistants</t>
  </si>
  <si>
    <t>Rail Travel Assistants</t>
  </si>
  <si>
    <t>Leisure and Travel Service Occupations n.e.c.</t>
  </si>
  <si>
    <t>Caretakers</t>
  </si>
  <si>
    <t>Bed and Breakfast and Guest House Owners and Proprietors</t>
  </si>
  <si>
    <t>Police Community Support Officers</t>
  </si>
  <si>
    <t>Parking and Civil Enforcement Occupations</t>
  </si>
  <si>
    <t>Retail Cashiers and Check-out Operators</t>
  </si>
  <si>
    <t>Telephone Salespersons</t>
  </si>
  <si>
    <t>Pharmacy and Optical Dispensing Assistants</t>
  </si>
  <si>
    <t>Vehicle and Parts Salespersons and Advisers</t>
  </si>
  <si>
    <t>Collector Salespersons and Credit Agents</t>
  </si>
  <si>
    <t>Debt, Rent and Other Cash Collectors</t>
  </si>
  <si>
    <t>Roundspersons and Van Salespersons</t>
  </si>
  <si>
    <t>Market and Street Traders and Assistants</t>
  </si>
  <si>
    <t>Visual Merchandisers and Related Occupations</t>
  </si>
  <si>
    <t>Sales Related Occupations n.e.c.</t>
  </si>
  <si>
    <t>Shopkeepers and Owners - Retail and Wholesale</t>
  </si>
  <si>
    <t>Call and Contact Centre Occupations</t>
  </si>
  <si>
    <t>Telephonists</t>
  </si>
  <si>
    <t>Communication Operators</t>
  </si>
  <si>
    <t>Market Research Interviewers</t>
  </si>
  <si>
    <t>Customer Service Occupations n.e.c.</t>
  </si>
  <si>
    <t>Food, Drink and Tobacco Process Operatives</t>
  </si>
  <si>
    <t>Textile Process Operatives</t>
  </si>
  <si>
    <t>Chemical and Related Process Operatives</t>
  </si>
  <si>
    <t>Plastics Process Operatives</t>
  </si>
  <si>
    <t>Metal Making and Treating Process Operatives</t>
  </si>
  <si>
    <t>Process Operatives n.e.c.</t>
  </si>
  <si>
    <t>Metal Working Machine Operatives</t>
  </si>
  <si>
    <t>Paper and Wood Machine Operatives</t>
  </si>
  <si>
    <t>Mining and Quarry Workers and Related Operatives</t>
  </si>
  <si>
    <t>Energy Plant Operatives</t>
  </si>
  <si>
    <t>Water and Sewerage Plant Operatives</t>
  </si>
  <si>
    <t>Printing Machine Assistants</t>
  </si>
  <si>
    <t>Plant and Machine Operatives n.e.c.</t>
  </si>
  <si>
    <t>Assemblers (Electrical and Electronic Products)</t>
  </si>
  <si>
    <t>Assemblers (Vehicles and Metal Goods)</t>
  </si>
  <si>
    <t>Routine Inspectors and Testers</t>
  </si>
  <si>
    <t>Weighers, Graders and Sorters</t>
  </si>
  <si>
    <t>Tyre, Exhaust and Windscreen Fitters</t>
  </si>
  <si>
    <t>Sewing Machinists</t>
  </si>
  <si>
    <t>Assemblers and Routine Operatives n.e.c.</t>
  </si>
  <si>
    <t>Road Construction Operatives</t>
  </si>
  <si>
    <t>Rail Construction and Maintenance Operatives</t>
  </si>
  <si>
    <t>Production, Factory and Assembly Supervisors</t>
  </si>
  <si>
    <t>Large Goods Vehicle Drivers</t>
  </si>
  <si>
    <t>Bus and Coach Drivers</t>
  </si>
  <si>
    <t>Taxi and Cab Drivers and Chauffeurs</t>
  </si>
  <si>
    <t>Driving Instructors</t>
  </si>
  <si>
    <t>Road Transport Drivers n.e.c.</t>
  </si>
  <si>
    <t>Fork-lift Truck Drivers</t>
  </si>
  <si>
    <t>Mobile Machine Drivers and Operatives n.e.c.</t>
  </si>
  <si>
    <t>Train and Tram Drivers</t>
  </si>
  <si>
    <t>Marine and Waterways Transport Operatives</t>
  </si>
  <si>
    <t>Air Transport Operatives</t>
  </si>
  <si>
    <t>Rail Transport Operatives</t>
  </si>
  <si>
    <t>Other Drivers and Transport Operatives n.e.c.</t>
  </si>
  <si>
    <t>Farm Workers</t>
  </si>
  <si>
    <t>Forestry Workers</t>
  </si>
  <si>
    <t>Fishing and Other Elementary Agriculture Occupations n.e.c.</t>
  </si>
  <si>
    <t>Industrial Cleaning Process Occupations</t>
  </si>
  <si>
    <t>Packers, Bottlers, Canners and Fillers</t>
  </si>
  <si>
    <t>Elementary Process Plant Occupations n.e.c.</t>
  </si>
  <si>
    <t>Postal Workers, Mail Sorters, Messengers and Couriers</t>
  </si>
  <si>
    <t>Elementary Administration Occupations n.e.c.</t>
  </si>
  <si>
    <t>Window Cleaners</t>
  </si>
  <si>
    <t>Street Cleaners</t>
  </si>
  <si>
    <t>Cleaners and Domestics</t>
  </si>
  <si>
    <t>Launderers, Dry Cleaners and Pressers</t>
  </si>
  <si>
    <t>Refuse and Salvage Occupations</t>
  </si>
  <si>
    <t>Vehicle Valeters and Cleaners</t>
  </si>
  <si>
    <t>Elementary Cleaning Occupations n.e.c.</t>
  </si>
  <si>
    <t>Security Guards and Related Occupations</t>
  </si>
  <si>
    <t>School Midday and Crossing Patrol Occupations</t>
  </si>
  <si>
    <t>Exam Invigilators</t>
  </si>
  <si>
    <t>Shelf Fillers</t>
  </si>
  <si>
    <t>Elementary Sales Occupations n.e.c.</t>
  </si>
  <si>
    <t>Elementary Storage Supervisors</t>
  </si>
  <si>
    <t>Delivery Operatives</t>
  </si>
  <si>
    <t>Elementary Storage Occupations n.e.c.</t>
  </si>
  <si>
    <t>Hospital Porters</t>
  </si>
  <si>
    <t>Leisure and Theme Park Attendants</t>
  </si>
  <si>
    <t>Other Elementary Services Occupations 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</si>
</sst>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quot;£&quot;* #,##0.00_-;_-&quot;£&quot;* &quot;-&quot;??_-;_-@_-"/>
    <numFmt numFmtId="164" formatCode="&quot;£&quot;#,##0.00"/>
    <numFmt numFmtId="165" formatCode="&quot;£&quot;#,##0"/>
    <numFmt numFmtId="166" formatCode="_-&quot;£&quot;* #,##0_-;\-&quot;£&quot;* #,##0_-;_-&quot;£&quot;* &quot;-&quot;??_-;_-@_-"/>
    <numFmt numFmtId="167" formatCode="0.0%"/>
    <numFmt numFmtId="168" formatCode="0.000000000000"/>
  </numFmts>
  <fonts count="92" x14ac:knownFonts="1">
    <font>
      <sz val="11"/>
      <color theme="1"/>
      <name val="Calibri"/>
      <family val="2"/>
      <scheme val="minor"/>
    </font>
    <font>
      <sz val="12"/>
      <color theme="1"/>
      <name val="Arial"/>
      <family val="2"/>
    </font>
    <font>
      <sz val="12"/>
      <color theme="1"/>
      <name val="Arial"/>
      <family val="2"/>
    </font>
    <font>
      <sz val="10"/>
      <name val="Arial"/>
      <family val="2"/>
    </font>
    <font>
      <b/>
      <sz val="9"/>
      <name val="Arial"/>
      <family val="2"/>
    </font>
    <font>
      <sz val="9"/>
      <name val="Arial"/>
      <family val="2"/>
    </font>
    <font>
      <sz val="11"/>
      <color theme="1"/>
      <name val="Arial"/>
      <family val="2"/>
    </font>
    <font>
      <b/>
      <sz val="12"/>
      <color theme="1"/>
      <name val="Arial"/>
      <family val="2"/>
    </font>
    <font>
      <i/>
      <sz val="9"/>
      <name val="Arial"/>
      <family val="2"/>
    </font>
    <font>
      <sz val="10"/>
      <color rgb="FF313231"/>
      <name val="Arial"/>
      <family val="2"/>
    </font>
    <font>
      <sz val="8"/>
      <name val="Calibri"/>
      <family val="2"/>
      <scheme val="minor"/>
    </font>
    <font>
      <b/>
      <sz val="11"/>
      <color theme="1"/>
      <name val="Calibri"/>
      <family val="2"/>
      <scheme val="minor"/>
    </font>
    <font>
      <u/>
      <sz val="11"/>
      <color theme="10"/>
      <name val="Calibri"/>
      <family val="2"/>
      <scheme val="minor"/>
    </font>
    <font>
      <b/>
      <sz val="14"/>
      <color theme="0"/>
      <name val="Calibri"/>
      <family val="2"/>
      <scheme val="minor"/>
    </font>
    <font>
      <sz val="10"/>
      <color theme="1"/>
      <name val="Arial"/>
      <family val="2"/>
    </font>
    <font>
      <sz val="11"/>
      <color rgb="FFFF0000"/>
      <name val="Calibri"/>
      <family val="2"/>
      <scheme val="minor"/>
    </font>
    <font>
      <sz val="9"/>
      <color rgb="FFFF0000"/>
      <name val="Arial"/>
      <family val="2"/>
    </font>
    <font>
      <sz val="9"/>
      <color theme="1"/>
      <name val="Arial"/>
      <family val="2"/>
    </font>
    <font>
      <b/>
      <sz val="9"/>
      <color theme="1"/>
      <name val="Arial"/>
      <family val="2"/>
    </font>
    <font>
      <sz val="9"/>
      <color theme="1"/>
      <name val="Calibri"/>
      <family val="2"/>
      <scheme val="minor"/>
    </font>
    <font>
      <i/>
      <sz val="9"/>
      <color theme="1"/>
      <name val="Arial"/>
      <family val="2"/>
    </font>
    <font>
      <b/>
      <sz val="9"/>
      <color rgb="FF000000"/>
      <name val="Segoe UI"/>
      <family val="2"/>
    </font>
    <font>
      <sz val="9"/>
      <color rgb="FF000000"/>
      <name val="Segoe UI"/>
      <family val="2"/>
    </font>
    <font>
      <sz val="9"/>
      <name val="Segoe UI"/>
      <family val="2"/>
    </font>
    <font>
      <b/>
      <sz val="9"/>
      <name val="Segoe UI"/>
      <family val="2"/>
    </font>
    <font>
      <sz val="11"/>
      <color theme="1"/>
      <name val="Calibri"/>
      <family val="2"/>
      <scheme val="minor"/>
    </font>
    <font>
      <sz val="8"/>
      <color theme="1"/>
      <name val="Calibri"/>
      <family val="2"/>
      <scheme val="minor"/>
    </font>
    <font>
      <sz val="8"/>
      <name val="Arial"/>
      <family val="2"/>
    </font>
    <font>
      <sz val="8"/>
      <color rgb="FFFF0000"/>
      <name val="Calibri"/>
      <family val="2"/>
      <scheme val="minor"/>
    </font>
    <font>
      <sz val="10"/>
      <name val="Calibri"/>
      <family val="2"/>
      <scheme val="minor"/>
    </font>
    <font>
      <b/>
      <sz val="10"/>
      <name val="Arial"/>
      <family val="2"/>
    </font>
    <font>
      <b/>
      <sz val="9"/>
      <color rgb="FF000000"/>
      <name val="Arial"/>
      <family val="2"/>
    </font>
    <font>
      <b/>
      <sz val="12"/>
      <color theme="1"/>
      <name val="Calibri"/>
      <family val="2"/>
      <scheme val="minor"/>
    </font>
    <font>
      <b/>
      <sz val="12"/>
      <color rgb="FFFF0000"/>
      <name val="Calibri"/>
      <family val="2"/>
      <scheme val="minor"/>
    </font>
    <font>
      <b/>
      <sz val="11"/>
      <color rgb="FFFF0000"/>
      <name val="Calibri"/>
      <family val="2"/>
      <scheme val="minor"/>
    </font>
    <font>
      <b/>
      <sz val="14"/>
      <name val="Arial"/>
      <family val="2"/>
    </font>
    <font>
      <sz val="14"/>
      <color theme="1"/>
      <name val="Calibri"/>
      <family val="2"/>
      <scheme val="minor"/>
    </font>
    <font>
      <b/>
      <sz val="14"/>
      <color theme="1"/>
      <name val="Arial"/>
      <family val="2"/>
    </font>
    <font>
      <sz val="10"/>
      <color rgb="FF303130"/>
      <name val="Arial"/>
      <family val="2"/>
    </font>
    <font>
      <b/>
      <sz val="12"/>
      <color theme="0"/>
      <name val="Arial"/>
      <family val="2"/>
    </font>
    <font>
      <sz val="11"/>
      <color theme="0"/>
      <name val="Calibri"/>
      <family val="2"/>
      <scheme val="minor"/>
    </font>
    <font>
      <sz val="10"/>
      <color theme="0"/>
      <name val="Arial"/>
      <family val="2"/>
    </font>
    <font>
      <b/>
      <sz val="36"/>
      <color theme="0"/>
      <name val="Arial"/>
      <family val="2"/>
    </font>
    <font>
      <b/>
      <sz val="10"/>
      <color theme="0"/>
      <name val="Arial"/>
      <family val="2"/>
    </font>
    <font>
      <b/>
      <sz val="14"/>
      <color theme="0"/>
      <name val="Arial"/>
      <family val="2"/>
    </font>
    <font>
      <sz val="8"/>
      <color theme="0"/>
      <name val="Calibri"/>
      <family val="2"/>
      <scheme val="minor"/>
    </font>
    <font>
      <sz val="9"/>
      <color theme="0"/>
      <name val="Arial"/>
      <family val="2"/>
    </font>
    <font>
      <b/>
      <sz val="12"/>
      <color theme="0"/>
      <name val="Calibri"/>
      <family val="2"/>
      <scheme val="minor"/>
    </font>
    <font>
      <b/>
      <sz val="14"/>
      <color theme="1"/>
      <name val="Calibri"/>
      <family val="2"/>
      <scheme val="minor"/>
    </font>
    <font>
      <b/>
      <sz val="9"/>
      <color theme="1"/>
      <name val="Segoe UI"/>
      <family val="2"/>
    </font>
    <font>
      <b/>
      <sz val="16"/>
      <name val="Arial"/>
      <family val="2"/>
    </font>
    <font>
      <sz val="12"/>
      <color theme="0"/>
      <name val="Arial"/>
      <family val="2"/>
    </font>
    <font>
      <sz val="11"/>
      <color theme="0"/>
      <name val="Arial"/>
      <family val="2"/>
    </font>
    <font>
      <b/>
      <sz val="16"/>
      <color theme="0"/>
      <name val="Arial"/>
      <family val="2"/>
    </font>
    <font>
      <b/>
      <sz val="12"/>
      <color rgb="FF000000"/>
      <name val="Arial"/>
      <family val="2"/>
    </font>
    <font>
      <sz val="12"/>
      <color rgb="FF000000"/>
      <name val="Arial"/>
      <family val="2"/>
    </font>
    <font>
      <sz val="12"/>
      <color theme="1"/>
      <name val="Calibri"/>
      <family val="2"/>
      <scheme val="minor"/>
    </font>
    <font>
      <b/>
      <sz val="12"/>
      <name val="Arial"/>
      <family val="2"/>
    </font>
    <font>
      <sz val="12"/>
      <name val="Arial"/>
      <family val="2"/>
    </font>
    <font>
      <i/>
      <sz val="12"/>
      <name val="Arial"/>
      <family val="2"/>
    </font>
    <font>
      <sz val="12"/>
      <color rgb="FFFF0000"/>
      <name val="Arial"/>
      <family val="2"/>
    </font>
    <font>
      <sz val="12"/>
      <color rgb="FFFF0000"/>
      <name val="Calibri"/>
      <family val="2"/>
      <scheme val="minor"/>
    </font>
    <font>
      <sz val="12"/>
      <color theme="0"/>
      <name val="Calibri"/>
      <family val="2"/>
      <scheme val="minor"/>
    </font>
    <font>
      <sz val="14"/>
      <color theme="0"/>
      <name val="Calibri"/>
      <family val="2"/>
      <scheme val="minor"/>
    </font>
    <font>
      <sz val="14"/>
      <color theme="1"/>
      <name val="Arial"/>
      <family val="2"/>
    </font>
    <font>
      <sz val="14"/>
      <color theme="0"/>
      <name val="Arial"/>
      <family val="2"/>
    </font>
    <font>
      <sz val="14"/>
      <color rgb="FFFF0000"/>
      <name val="Calibri"/>
      <family val="2"/>
      <scheme val="minor"/>
    </font>
    <font>
      <sz val="14"/>
      <name val="Arial"/>
      <family val="2"/>
    </font>
    <font>
      <b/>
      <sz val="14"/>
      <color rgb="FFFF0000"/>
      <name val="Arial"/>
      <family val="2"/>
    </font>
    <font>
      <sz val="14"/>
      <color rgb="FFFF0000"/>
      <name val="Arial"/>
      <family val="2"/>
    </font>
    <font>
      <i/>
      <sz val="14"/>
      <name val="Arial"/>
      <family val="2"/>
    </font>
    <font>
      <b/>
      <sz val="14"/>
      <color rgb="FFFF0000"/>
      <name val="Calibri"/>
      <family val="2"/>
      <scheme val="minor"/>
    </font>
    <font>
      <sz val="14"/>
      <color rgb="FF313231"/>
      <name val="Arial"/>
      <family val="2"/>
    </font>
    <font>
      <sz val="14"/>
      <name val="Calibri"/>
      <family val="2"/>
      <scheme val="minor"/>
    </font>
    <font>
      <b/>
      <sz val="14"/>
      <color rgb="FF000000"/>
      <name val="Arial"/>
      <family val="2"/>
    </font>
    <font>
      <u/>
      <sz val="12"/>
      <color theme="10"/>
      <name val="Arial"/>
      <family val="2"/>
    </font>
    <font>
      <b/>
      <sz val="11"/>
      <color theme="1"/>
      <name val="Arial"/>
      <family val="2"/>
    </font>
    <font>
      <b/>
      <sz val="11"/>
      <color theme="0"/>
      <name val="Arial"/>
      <family val="2"/>
    </font>
    <font>
      <sz val="11"/>
      <color rgb="FFFF0000"/>
      <name val="Arial"/>
      <family val="2"/>
    </font>
    <font>
      <b/>
      <i/>
      <sz val="11"/>
      <color theme="1"/>
      <name val="Arial"/>
      <family val="2"/>
    </font>
    <font>
      <i/>
      <sz val="11"/>
      <color theme="1"/>
      <name val="Arial"/>
      <family val="2"/>
    </font>
    <font>
      <sz val="11"/>
      <name val="Arial"/>
      <family val="2"/>
    </font>
    <font>
      <sz val="11"/>
      <color rgb="FF303130"/>
      <name val="Arial"/>
      <family val="2"/>
    </font>
    <font>
      <b/>
      <i/>
      <sz val="11"/>
      <name val="Arial"/>
      <family val="2"/>
    </font>
    <font>
      <b/>
      <sz val="16"/>
      <color rgb="FF000000"/>
      <name val="Arial"/>
      <family val="2"/>
    </font>
    <font>
      <b/>
      <sz val="12"/>
      <color rgb="FF242424"/>
      <name val="Arial"/>
      <family val="2"/>
    </font>
    <font>
      <sz val="11"/>
      <color rgb="FF000000"/>
      <name val="Arial"/>
      <family val="2"/>
    </font>
    <font>
      <b/>
      <sz val="11"/>
      <color rgb="FF000000"/>
      <name val="Arial"/>
      <family val="2"/>
    </font>
    <font>
      <sz val="12"/>
      <color rgb="FF313231"/>
      <name val="Arial"/>
      <family val="2"/>
    </font>
    <font>
      <b/>
      <sz val="14"/>
      <color rgb="FF313231"/>
      <name val="Arial"/>
      <family val="2"/>
    </font>
    <font>
      <b/>
      <sz val="12"/>
      <color rgb="FFFF0000"/>
      <name val="Arial"/>
      <family val="2"/>
    </font>
    <font>
      <b/>
      <sz val="11"/>
      <color rgb="FFFF0000"/>
      <name val="Arial"/>
      <family val="2"/>
    </font>
  </fonts>
  <fills count="14">
    <fill>
      <patternFill patternType="none"/>
    </fill>
    <fill>
      <patternFill patternType="gray125"/>
    </fill>
    <fill>
      <patternFill patternType="solid">
        <fgColor rgb="FFE7E6E6"/>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rgb="FFD0D0D0"/>
        <bgColor rgb="FF000000"/>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8A0045"/>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FF"/>
        <bgColor indexed="64"/>
      </patternFill>
    </fill>
  </fills>
  <borders count="50">
    <border>
      <left/>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rgb="FF999999"/>
      </left>
      <right style="medium">
        <color rgb="FF999999"/>
      </right>
      <top style="medium">
        <color rgb="FF999999"/>
      </top>
      <bottom style="thick">
        <color rgb="FF666666"/>
      </bottom>
      <diagonal/>
    </border>
    <border>
      <left/>
      <right style="medium">
        <color rgb="FF999999"/>
      </right>
      <top style="medium">
        <color rgb="FF999999"/>
      </top>
      <bottom style="thick">
        <color rgb="FF666666"/>
      </bottom>
      <diagonal/>
    </border>
    <border>
      <left style="medium">
        <color rgb="FF999999"/>
      </left>
      <right style="medium">
        <color rgb="FF999999"/>
      </right>
      <top/>
      <bottom style="medium">
        <color rgb="FF999999"/>
      </bottom>
      <diagonal/>
    </border>
    <border>
      <left/>
      <right style="medium">
        <color rgb="FF999999"/>
      </right>
      <top/>
      <bottom style="medium">
        <color rgb="FF999999"/>
      </bottom>
      <diagonal/>
    </border>
    <border>
      <left/>
      <right style="medium">
        <color rgb="FF999999"/>
      </right>
      <top/>
      <bottom/>
      <diagonal/>
    </border>
    <border>
      <left/>
      <right style="medium">
        <color rgb="FF999999"/>
      </right>
      <top style="medium">
        <color rgb="FF999999"/>
      </top>
      <bottom style="medium">
        <color rgb="FF999999"/>
      </bottom>
      <diagonal/>
    </border>
    <border>
      <left style="medium">
        <color rgb="FF999999"/>
      </left>
      <right style="medium">
        <color rgb="FF999999"/>
      </right>
      <top/>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style="medium">
        <color theme="2" tint="-9.9978637043366805E-2"/>
      </left>
      <right/>
      <top style="medium">
        <color theme="2" tint="-9.9978637043366805E-2"/>
      </top>
      <bottom/>
      <diagonal/>
    </border>
    <border>
      <left/>
      <right/>
      <top style="medium">
        <color theme="2" tint="-9.9978637043366805E-2"/>
      </top>
      <bottom/>
      <diagonal/>
    </border>
    <border>
      <left/>
      <right style="medium">
        <color theme="2" tint="-9.9978637043366805E-2"/>
      </right>
      <top style="medium">
        <color theme="2" tint="-9.9978637043366805E-2"/>
      </top>
      <bottom/>
      <diagonal/>
    </border>
    <border>
      <left style="thin">
        <color theme="2" tint="-9.9978637043366805E-2"/>
      </left>
      <right style="medium">
        <color theme="2" tint="-9.9978637043366805E-2"/>
      </right>
      <top style="thin">
        <color theme="2" tint="-9.9978637043366805E-2"/>
      </top>
      <bottom style="thin">
        <color theme="2" tint="-9.9978637043366805E-2"/>
      </bottom>
      <diagonal/>
    </border>
    <border>
      <left/>
      <right style="thin">
        <color theme="2" tint="-9.9978637043366805E-2"/>
      </right>
      <top/>
      <bottom style="thin">
        <color theme="2" tint="-9.9978637043366805E-2"/>
      </bottom>
      <diagonal/>
    </border>
    <border>
      <left style="medium">
        <color rgb="FF999999"/>
      </left>
      <right style="medium">
        <color rgb="FF999999"/>
      </right>
      <top style="medium">
        <color rgb="FF999999"/>
      </top>
      <bottom style="medium">
        <color rgb="FF999999"/>
      </bottom>
      <diagonal/>
    </border>
    <border>
      <left style="medium">
        <color rgb="FF999999"/>
      </left>
      <right style="thin">
        <color indexed="64"/>
      </right>
      <top style="thin">
        <color indexed="64"/>
      </top>
      <bottom style="thin">
        <color indexed="64"/>
      </bottom>
      <diagonal/>
    </border>
    <border>
      <left/>
      <right/>
      <top/>
      <bottom style="medium">
        <color rgb="FF999999"/>
      </bottom>
      <diagonal/>
    </border>
    <border>
      <left style="thin">
        <color indexed="64"/>
      </left>
      <right/>
      <top style="thin">
        <color rgb="FF000000"/>
      </top>
      <bottom style="thin">
        <color indexed="64"/>
      </bottom>
      <diagonal/>
    </border>
    <border>
      <left/>
      <right/>
      <top style="medium">
        <color rgb="FF999999"/>
      </top>
      <bottom style="medium">
        <color rgb="FF999999"/>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2" tint="-9.9978637043366805E-2"/>
      </left>
      <right/>
      <top/>
      <bottom/>
      <diagonal/>
    </border>
  </borders>
  <cellStyleXfs count="4">
    <xf numFmtId="0" fontId="0" fillId="0" borderId="0"/>
    <xf numFmtId="0" fontId="12" fillId="0" borderId="0" applyNumberFormat="0" applyFill="0" applyBorder="0" applyAlignment="0" applyProtection="0"/>
    <xf numFmtId="44" fontId="25" fillId="0" borderId="0" applyFont="0" applyFill="0" applyBorder="0" applyAlignment="0" applyProtection="0"/>
    <xf numFmtId="9" fontId="25" fillId="0" borderId="0" applyFont="0" applyFill="0" applyBorder="0" applyAlignment="0" applyProtection="0"/>
  </cellStyleXfs>
  <cellXfs count="457">
    <xf numFmtId="0" fontId="0" fillId="0" borderId="0" xfId="0"/>
    <xf numFmtId="0" fontId="0" fillId="5" borderId="0" xfId="0" applyFill="1"/>
    <xf numFmtId="0" fontId="11" fillId="5" borderId="0" xfId="0" applyFont="1" applyFill="1"/>
    <xf numFmtId="0" fontId="17" fillId="5" borderId="0" xfId="0" applyFont="1" applyFill="1" applyAlignment="1">
      <alignment vertical="center" wrapText="1"/>
    </xf>
    <xf numFmtId="0" fontId="14" fillId="5" borderId="0" xfId="0" applyFont="1" applyFill="1" applyAlignment="1">
      <alignment vertical="center" wrapText="1"/>
    </xf>
    <xf numFmtId="0" fontId="17" fillId="5" borderId="0" xfId="0" applyFont="1" applyFill="1"/>
    <xf numFmtId="0" fontId="17" fillId="5" borderId="0" xfId="0" applyFont="1" applyFill="1" applyAlignment="1">
      <alignment vertical="center"/>
    </xf>
    <xf numFmtId="0" fontId="17" fillId="5" borderId="0" xfId="0" applyFont="1" applyFill="1" applyAlignment="1">
      <alignment wrapText="1"/>
    </xf>
    <xf numFmtId="0" fontId="16" fillId="5" borderId="0" xfId="0" applyFont="1" applyFill="1"/>
    <xf numFmtId="0" fontId="19" fillId="5" borderId="0" xfId="0" applyFont="1" applyFill="1"/>
    <xf numFmtId="0" fontId="6" fillId="5" borderId="0" xfId="0" applyFont="1" applyFill="1"/>
    <xf numFmtId="0" fontId="21" fillId="6" borderId="0" xfId="0" applyFont="1" applyFill="1"/>
    <xf numFmtId="0" fontId="21" fillId="6" borderId="4" xfId="0" applyFont="1" applyFill="1" applyBorder="1"/>
    <xf numFmtId="0" fontId="0" fillId="0" borderId="0" xfId="0" applyAlignment="1">
      <alignment horizontal="left" indent="1"/>
    </xf>
    <xf numFmtId="0" fontId="0" fillId="5" borderId="0" xfId="0" applyFill="1" applyProtection="1">
      <protection hidden="1"/>
    </xf>
    <xf numFmtId="0" fontId="0" fillId="5" borderId="0" xfId="0" applyFill="1" applyAlignment="1" applyProtection="1">
      <alignment horizontal="center"/>
      <protection hidden="1"/>
    </xf>
    <xf numFmtId="0" fontId="17" fillId="5" borderId="0" xfId="0" applyFont="1" applyFill="1" applyProtection="1">
      <protection hidden="1"/>
    </xf>
    <xf numFmtId="0" fontId="0" fillId="0" borderId="24" xfId="0" applyBorder="1" applyProtection="1">
      <protection hidden="1"/>
    </xf>
    <xf numFmtId="0" fontId="15" fillId="0" borderId="28" xfId="0" applyFont="1" applyBorder="1" applyProtection="1">
      <protection hidden="1"/>
    </xf>
    <xf numFmtId="0" fontId="15" fillId="0" borderId="24" xfId="0" applyFont="1" applyBorder="1" applyProtection="1">
      <protection hidden="1"/>
    </xf>
    <xf numFmtId="0" fontId="15" fillId="0" borderId="29" xfId="0" applyFont="1" applyBorder="1" applyProtection="1">
      <protection hidden="1"/>
    </xf>
    <xf numFmtId="0" fontId="15" fillId="0" borderId="0" xfId="0" applyFont="1" applyProtection="1">
      <protection hidden="1"/>
    </xf>
    <xf numFmtId="0" fontId="17" fillId="0" borderId="28" xfId="0" applyFont="1" applyBorder="1" applyProtection="1">
      <protection hidden="1"/>
    </xf>
    <xf numFmtId="0" fontId="16" fillId="0" borderId="24" xfId="0" applyFont="1" applyBorder="1" applyProtection="1">
      <protection hidden="1"/>
    </xf>
    <xf numFmtId="0" fontId="0" fillId="0" borderId="34" xfId="0" applyBorder="1" applyProtection="1">
      <protection hidden="1"/>
    </xf>
    <xf numFmtId="0" fontId="0" fillId="0" borderId="0" xfId="0" applyProtection="1">
      <protection hidden="1"/>
    </xf>
    <xf numFmtId="0" fontId="5" fillId="0" borderId="2" xfId="0" applyFont="1" applyBorder="1" applyAlignment="1" applyProtection="1">
      <alignment horizontal="left" vertical="center" wrapText="1"/>
      <protection hidden="1"/>
    </xf>
    <xf numFmtId="164" fontId="0" fillId="5" borderId="0" xfId="0" applyNumberFormat="1" applyFill="1" applyProtection="1">
      <protection hidden="1"/>
    </xf>
    <xf numFmtId="165" fontId="5" fillId="0" borderId="23" xfId="0" applyNumberFormat="1" applyFont="1" applyBorder="1" applyAlignment="1" applyProtection="1">
      <alignment horizontal="center" vertical="center" wrapText="1"/>
      <protection hidden="1"/>
    </xf>
    <xf numFmtId="165" fontId="5" fillId="0" borderId="22" xfId="0" applyNumberFormat="1" applyFont="1" applyBorder="1" applyAlignment="1" applyProtection="1">
      <alignment horizontal="center" vertical="center" wrapText="1"/>
      <protection hidden="1"/>
    </xf>
    <xf numFmtId="0" fontId="17" fillId="0" borderId="24" xfId="0" applyFont="1" applyBorder="1" applyProtection="1">
      <protection hidden="1"/>
    </xf>
    <xf numFmtId="0" fontId="5" fillId="0" borderId="18" xfId="0" applyFont="1" applyBorder="1" applyAlignment="1" applyProtection="1">
      <alignment horizontal="left" vertical="center" wrapText="1"/>
      <protection hidden="1"/>
    </xf>
    <xf numFmtId="0" fontId="4" fillId="5" borderId="0" xfId="0" applyFont="1" applyFill="1" applyAlignment="1" applyProtection="1">
      <alignment horizontal="center" vertical="center" wrapText="1"/>
      <protection hidden="1"/>
    </xf>
    <xf numFmtId="165" fontId="4" fillId="5" borderId="0" xfId="2" applyNumberFormat="1" applyFont="1" applyFill="1" applyAlignment="1" applyProtection="1">
      <alignment horizontal="center" vertical="center" wrapText="1"/>
      <protection hidden="1"/>
    </xf>
    <xf numFmtId="0" fontId="15" fillId="0" borderId="26" xfId="0" applyFont="1" applyBorder="1" applyProtection="1">
      <protection hidden="1"/>
    </xf>
    <xf numFmtId="0" fontId="15" fillId="0" borderId="30" xfId="0" applyFont="1" applyBorder="1" applyProtection="1">
      <protection hidden="1"/>
    </xf>
    <xf numFmtId="0" fontId="0" fillId="0" borderId="28" xfId="0" applyBorder="1" applyProtection="1">
      <protection hidden="1"/>
    </xf>
    <xf numFmtId="0" fontId="0" fillId="0" borderId="29" xfId="0" applyBorder="1" applyProtection="1">
      <protection hidden="1"/>
    </xf>
    <xf numFmtId="0" fontId="0" fillId="0" borderId="30" xfId="0" applyBorder="1" applyProtection="1">
      <protection hidden="1"/>
    </xf>
    <xf numFmtId="165" fontId="0" fillId="5" borderId="0" xfId="0" applyNumberFormat="1" applyFill="1" applyProtection="1">
      <protection hidden="1"/>
    </xf>
    <xf numFmtId="0" fontId="5" fillId="0" borderId="14" xfId="0" applyFont="1" applyBorder="1" applyAlignment="1" applyProtection="1">
      <alignment horizontal="left" vertical="center" wrapText="1"/>
      <protection hidden="1"/>
    </xf>
    <xf numFmtId="9" fontId="0" fillId="5" borderId="0" xfId="3" applyFont="1" applyFill="1" applyProtection="1">
      <protection hidden="1"/>
    </xf>
    <xf numFmtId="1" fontId="5" fillId="0" borderId="23" xfId="0" applyNumberFormat="1"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0" fillId="4" borderId="0" xfId="0" applyFill="1" applyProtection="1">
      <protection hidden="1"/>
    </xf>
    <xf numFmtId="0" fontId="16" fillId="0" borderId="28" xfId="0" applyFont="1" applyBorder="1" applyProtection="1">
      <protection hidden="1"/>
    </xf>
    <xf numFmtId="165" fontId="5" fillId="0" borderId="0" xfId="0" applyNumberFormat="1" applyFont="1" applyAlignment="1" applyProtection="1">
      <alignment horizontal="center" vertical="center" wrapText="1"/>
      <protection hidden="1"/>
    </xf>
    <xf numFmtId="1" fontId="0" fillId="5" borderId="0" xfId="0" applyNumberFormat="1" applyFill="1" applyProtection="1">
      <protection hidden="1"/>
    </xf>
    <xf numFmtId="1" fontId="17" fillId="5" borderId="0" xfId="0" applyNumberFormat="1" applyFont="1" applyFill="1" applyAlignment="1" applyProtection="1">
      <alignment horizontal="center"/>
      <protection hidden="1"/>
    </xf>
    <xf numFmtId="0" fontId="0" fillId="0" borderId="0" xfId="0" applyAlignment="1" applyProtection="1">
      <alignment horizontal="center"/>
      <protection hidden="1"/>
    </xf>
    <xf numFmtId="0" fontId="0" fillId="0" borderId="28" xfId="0" applyBorder="1" applyAlignment="1" applyProtection="1">
      <alignment horizontal="center"/>
      <protection hidden="1"/>
    </xf>
    <xf numFmtId="165" fontId="0" fillId="5" borderId="0" xfId="2" applyNumberFormat="1" applyFont="1" applyFill="1" applyAlignment="1" applyProtection="1">
      <alignment horizontal="center"/>
      <protection hidden="1"/>
    </xf>
    <xf numFmtId="0" fontId="26" fillId="5" borderId="0" xfId="0" applyFont="1" applyFill="1" applyProtection="1">
      <protection hidden="1"/>
    </xf>
    <xf numFmtId="165" fontId="28" fillId="5" borderId="0" xfId="0" applyNumberFormat="1" applyFont="1" applyFill="1" applyProtection="1">
      <protection hidden="1"/>
    </xf>
    <xf numFmtId="0" fontId="9" fillId="5" borderId="0" xfId="0" applyFont="1" applyFill="1" applyAlignment="1" applyProtection="1">
      <alignment horizontal="left" vertical="center" wrapText="1"/>
      <protection hidden="1"/>
    </xf>
    <xf numFmtId="0" fontId="5" fillId="0" borderId="20" xfId="0" applyFont="1" applyBorder="1" applyAlignment="1" applyProtection="1">
      <alignment horizontal="left" vertical="center" wrapText="1"/>
      <protection hidden="1"/>
    </xf>
    <xf numFmtId="0" fontId="5" fillId="0" borderId="0" xfId="0" applyFont="1" applyAlignment="1" applyProtection="1">
      <alignment horizontal="left" vertical="center" wrapText="1"/>
      <protection hidden="1"/>
    </xf>
    <xf numFmtId="165" fontId="15" fillId="5" borderId="0" xfId="2" applyNumberFormat="1" applyFont="1" applyFill="1" applyAlignment="1" applyProtection="1">
      <alignment horizontal="center"/>
      <protection hidden="1"/>
    </xf>
    <xf numFmtId="0" fontId="5" fillId="5" borderId="0" xfId="0" applyFont="1" applyFill="1" applyAlignment="1" applyProtection="1">
      <alignment horizontal="left" vertical="center" wrapText="1"/>
      <protection hidden="1"/>
    </xf>
    <xf numFmtId="0" fontId="16" fillId="5" borderId="0" xfId="0" applyFont="1" applyFill="1" applyAlignment="1" applyProtection="1">
      <alignment horizontal="left" vertical="center" wrapText="1"/>
      <protection hidden="1"/>
    </xf>
    <xf numFmtId="0" fontId="5" fillId="3" borderId="2" xfId="0" applyFont="1" applyFill="1" applyBorder="1" applyAlignment="1" applyProtection="1">
      <alignment horizontal="left" vertical="center" wrapText="1"/>
      <protection hidden="1"/>
    </xf>
    <xf numFmtId="0" fontId="8" fillId="2" borderId="2" xfId="0" applyFont="1" applyFill="1" applyBorder="1" applyAlignment="1" applyProtection="1">
      <alignment horizontal="left" vertical="center" wrapText="1"/>
      <protection hidden="1"/>
    </xf>
    <xf numFmtId="0" fontId="6" fillId="5" borderId="0" xfId="0" applyFont="1" applyFill="1" applyProtection="1">
      <protection hidden="1"/>
    </xf>
    <xf numFmtId="0" fontId="5" fillId="5" borderId="19" xfId="0" applyFont="1" applyFill="1" applyBorder="1" applyAlignment="1" applyProtection="1">
      <alignment horizontal="center" vertical="center" wrapText="1"/>
      <protection hidden="1"/>
    </xf>
    <xf numFmtId="0" fontId="3" fillId="5" borderId="0" xfId="0" applyFont="1" applyFill="1" applyAlignment="1" applyProtection="1">
      <alignment horizontal="left" vertical="center" wrapText="1"/>
      <protection hidden="1"/>
    </xf>
    <xf numFmtId="165" fontId="29" fillId="0" borderId="0" xfId="0" applyNumberFormat="1" applyFont="1" applyProtection="1">
      <protection hidden="1"/>
    </xf>
    <xf numFmtId="0" fontId="28" fillId="5" borderId="0" xfId="0" applyFont="1" applyFill="1" applyAlignment="1" applyProtection="1">
      <alignment wrapText="1"/>
      <protection hidden="1"/>
    </xf>
    <xf numFmtId="0" fontId="5" fillId="2" borderId="12" xfId="0" applyFont="1" applyFill="1" applyBorder="1" applyAlignment="1" applyProtection="1">
      <alignment horizontal="left" vertical="center" wrapText="1"/>
      <protection hidden="1"/>
    </xf>
    <xf numFmtId="0" fontId="8" fillId="2" borderId="12" xfId="0" applyFont="1" applyFill="1" applyBorder="1" applyAlignment="1" applyProtection="1">
      <alignment horizontal="left" vertical="center" wrapText="1"/>
      <protection hidden="1"/>
    </xf>
    <xf numFmtId="0" fontId="3" fillId="0" borderId="0" xfId="0" applyFont="1" applyAlignment="1" applyProtection="1">
      <alignment horizontal="center" vertical="center" wrapText="1"/>
      <protection hidden="1"/>
    </xf>
    <xf numFmtId="0" fontId="26" fillId="5" borderId="0" xfId="0" applyFont="1" applyFill="1" applyAlignment="1" applyProtection="1">
      <alignment wrapText="1"/>
      <protection hidden="1"/>
    </xf>
    <xf numFmtId="0" fontId="5" fillId="2" borderId="2" xfId="0" applyFont="1" applyFill="1" applyBorder="1" applyAlignment="1" applyProtection="1">
      <alignment horizontal="left" vertical="center" wrapText="1"/>
      <protection hidden="1"/>
    </xf>
    <xf numFmtId="0" fontId="6" fillId="5" borderId="0" xfId="0" applyFont="1" applyFill="1" applyAlignment="1" applyProtection="1">
      <alignment horizontal="center"/>
      <protection hidden="1"/>
    </xf>
    <xf numFmtId="165" fontId="6" fillId="5" borderId="0" xfId="2" applyNumberFormat="1" applyFont="1" applyFill="1" applyAlignment="1" applyProtection="1">
      <alignment horizontal="center"/>
      <protection hidden="1"/>
    </xf>
    <xf numFmtId="0" fontId="27" fillId="5" borderId="0" xfId="0" applyFont="1" applyFill="1" applyAlignment="1" applyProtection="1">
      <alignment horizontal="center" vertical="center" wrapText="1"/>
      <protection hidden="1"/>
    </xf>
    <xf numFmtId="0" fontId="4" fillId="5" borderId="0" xfId="0" applyFont="1" applyFill="1" applyAlignment="1" applyProtection="1">
      <alignment horizontal="left" vertical="center" wrapText="1"/>
      <protection hidden="1"/>
    </xf>
    <xf numFmtId="0" fontId="5" fillId="0" borderId="20" xfId="0" applyFont="1" applyBorder="1" applyAlignment="1" applyProtection="1">
      <alignment horizontal="center" vertical="center" wrapText="1"/>
      <protection hidden="1"/>
    </xf>
    <xf numFmtId="1" fontId="6" fillId="0" borderId="0" xfId="0" applyNumberFormat="1" applyFont="1" applyAlignment="1" applyProtection="1">
      <alignment horizontal="center"/>
      <protection hidden="1"/>
    </xf>
    <xf numFmtId="0" fontId="5" fillId="0" borderId="0" xfId="0" applyFont="1" applyAlignment="1" applyProtection="1">
      <alignment horizontal="center" vertical="center" wrapText="1"/>
      <protection hidden="1"/>
    </xf>
    <xf numFmtId="0" fontId="35" fillId="5" borderId="1" xfId="0" applyFont="1" applyFill="1" applyBorder="1" applyAlignment="1" applyProtection="1">
      <alignment horizontal="left" vertical="top"/>
      <protection hidden="1"/>
    </xf>
    <xf numFmtId="165" fontId="5" fillId="0" borderId="0" xfId="2" applyNumberFormat="1" applyFont="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165" fontId="31" fillId="5" borderId="0" xfId="2" applyNumberFormat="1" applyFont="1" applyFill="1" applyAlignment="1" applyProtection="1">
      <alignment horizontal="center" vertical="center" wrapText="1"/>
      <protection hidden="1"/>
    </xf>
    <xf numFmtId="0" fontId="14" fillId="5" borderId="0" xfId="0" applyFont="1" applyFill="1" applyAlignment="1" applyProtection="1">
      <alignment wrapText="1"/>
      <protection hidden="1"/>
    </xf>
    <xf numFmtId="165" fontId="14" fillId="5" borderId="0" xfId="0" applyNumberFormat="1" applyFont="1" applyFill="1" applyAlignment="1" applyProtection="1">
      <alignment horizontal="center"/>
      <protection hidden="1"/>
    </xf>
    <xf numFmtId="167" fontId="0" fillId="5" borderId="0" xfId="3" applyNumberFormat="1" applyFont="1" applyFill="1" applyProtection="1">
      <protection hidden="1"/>
    </xf>
    <xf numFmtId="0" fontId="0" fillId="0" borderId="24" xfId="0" applyBorder="1" applyAlignment="1" applyProtection="1">
      <alignment horizontal="center" vertical="center"/>
      <protection hidden="1"/>
    </xf>
    <xf numFmtId="0" fontId="18" fillId="0" borderId="28" xfId="0" applyFont="1" applyBorder="1" applyAlignment="1" applyProtection="1">
      <alignment horizontal="center" vertical="center"/>
      <protection hidden="1"/>
    </xf>
    <xf numFmtId="0" fontId="0" fillId="0" borderId="28" xfId="0" applyBorder="1" applyAlignment="1" applyProtection="1">
      <alignment horizontal="center" vertical="center"/>
      <protection hidden="1"/>
    </xf>
    <xf numFmtId="164" fontId="0" fillId="5" borderId="0" xfId="0" applyNumberFormat="1" applyFill="1" applyAlignment="1" applyProtection="1">
      <alignment horizontal="center"/>
      <protection hidden="1"/>
    </xf>
    <xf numFmtId="0" fontId="14" fillId="0" borderId="0" xfId="0" applyFont="1" applyAlignment="1">
      <alignment horizontal="center" vertical="center"/>
    </xf>
    <xf numFmtId="0" fontId="14" fillId="0" borderId="0" xfId="0" applyFont="1"/>
    <xf numFmtId="0" fontId="38" fillId="0" borderId="0" xfId="0" applyFont="1" applyAlignment="1">
      <alignment vertical="center" wrapText="1"/>
    </xf>
    <xf numFmtId="0" fontId="17" fillId="0" borderId="0" xfId="0" applyFont="1" applyAlignment="1">
      <alignment wrapText="1"/>
    </xf>
    <xf numFmtId="0" fontId="20" fillId="5" borderId="0" xfId="0" applyFont="1" applyFill="1"/>
    <xf numFmtId="0" fontId="14" fillId="0" borderId="0" xfId="0" applyFont="1" applyAlignment="1">
      <alignment horizontal="left" vertical="top"/>
    </xf>
    <xf numFmtId="0" fontId="38" fillId="0" borderId="0" xfId="0" applyFont="1" applyAlignment="1">
      <alignment horizontal="left" vertical="top" wrapText="1"/>
    </xf>
    <xf numFmtId="0" fontId="39" fillId="10" borderId="0" xfId="0" applyFont="1" applyFill="1"/>
    <xf numFmtId="0" fontId="40" fillId="10" borderId="0" xfId="0" applyFont="1" applyFill="1"/>
    <xf numFmtId="0" fontId="41" fillId="10" borderId="0" xfId="0" applyFont="1" applyFill="1" applyAlignment="1">
      <alignment vertical="center" wrapText="1"/>
    </xf>
    <xf numFmtId="0" fontId="42" fillId="10" borderId="0" xfId="0" applyFont="1" applyFill="1"/>
    <xf numFmtId="0" fontId="43" fillId="10" borderId="0" xfId="0" applyFont="1" applyFill="1" applyAlignment="1">
      <alignment vertical="center"/>
    </xf>
    <xf numFmtId="0" fontId="0" fillId="10" borderId="0" xfId="0" applyFill="1" applyProtection="1">
      <protection hidden="1"/>
    </xf>
    <xf numFmtId="0" fontId="40" fillId="10" borderId="0" xfId="0" applyFont="1" applyFill="1" applyProtection="1">
      <protection hidden="1"/>
    </xf>
    <xf numFmtId="0" fontId="40" fillId="10" borderId="0" xfId="0" applyFont="1" applyFill="1" applyAlignment="1" applyProtection="1">
      <alignment horizontal="center"/>
      <protection hidden="1"/>
    </xf>
    <xf numFmtId="0" fontId="44" fillId="10" borderId="0" xfId="0" applyFont="1" applyFill="1" applyAlignment="1" applyProtection="1">
      <alignment vertical="center"/>
      <protection hidden="1"/>
    </xf>
    <xf numFmtId="0" fontId="39" fillId="10" borderId="0" xfId="0" applyFont="1" applyFill="1" applyProtection="1">
      <protection hidden="1"/>
    </xf>
    <xf numFmtId="0" fontId="45" fillId="10" borderId="0" xfId="0" applyFont="1" applyFill="1" applyProtection="1">
      <protection hidden="1"/>
    </xf>
    <xf numFmtId="0" fontId="17" fillId="0" borderId="0" xfId="0" applyFont="1"/>
    <xf numFmtId="0" fontId="39" fillId="0" borderId="0" xfId="0" applyFont="1"/>
    <xf numFmtId="0" fontId="22" fillId="11" borderId="0" xfId="0" applyFont="1" applyFill="1"/>
    <xf numFmtId="0" fontId="23" fillId="11" borderId="0" xfId="0" applyFont="1" applyFill="1"/>
    <xf numFmtId="0" fontId="24" fillId="11" borderId="4" xfId="0" applyFont="1" applyFill="1" applyBorder="1"/>
    <xf numFmtId="0" fontId="0" fillId="11" borderId="0" xfId="0" applyFill="1" applyAlignment="1">
      <alignment horizontal="right"/>
    </xf>
    <xf numFmtId="0" fontId="0" fillId="11" borderId="0" xfId="0" applyFill="1"/>
    <xf numFmtId="0" fontId="23" fillId="11" borderId="0" xfId="0" applyFont="1" applyFill="1" applyAlignment="1">
      <alignment horizontal="right"/>
    </xf>
    <xf numFmtId="0" fontId="11" fillId="11" borderId="0" xfId="0" applyFont="1" applyFill="1"/>
    <xf numFmtId="0" fontId="11" fillId="0" borderId="2" xfId="0" applyFont="1" applyBorder="1" applyAlignment="1">
      <alignment horizontal="center" vertical="center"/>
    </xf>
    <xf numFmtId="0" fontId="4" fillId="0" borderId="2" xfId="0" applyFont="1" applyBorder="1" applyAlignment="1" applyProtection="1">
      <alignment horizontal="center" vertical="center" wrapText="1"/>
      <protection hidden="1"/>
    </xf>
    <xf numFmtId="0" fontId="39" fillId="10" borderId="0" xfId="0" applyFont="1" applyFill="1" applyAlignment="1">
      <alignment vertical="center"/>
    </xf>
    <xf numFmtId="0" fontId="32" fillId="0" borderId="43" xfId="0" applyFont="1" applyBorder="1" applyAlignment="1">
      <alignment horizontal="center" vertical="center"/>
    </xf>
    <xf numFmtId="0" fontId="32" fillId="0" borderId="44" xfId="0" applyFont="1" applyBorder="1" applyAlignment="1">
      <alignment horizontal="center" vertical="center"/>
    </xf>
    <xf numFmtId="0" fontId="5" fillId="0" borderId="41" xfId="0" applyFont="1" applyBorder="1" applyAlignment="1" applyProtection="1">
      <alignment horizontal="center" vertical="center" wrapText="1"/>
      <protection hidden="1"/>
    </xf>
    <xf numFmtId="0" fontId="0" fillId="0" borderId="42" xfId="0" applyBorder="1" applyAlignment="1">
      <alignment horizontal="center" vertical="center"/>
    </xf>
    <xf numFmtId="0" fontId="0" fillId="0" borderId="41" xfId="0" applyBorder="1" applyAlignment="1">
      <alignment horizontal="center" vertical="center"/>
    </xf>
    <xf numFmtId="0" fontId="5" fillId="0" borderId="42" xfId="0" applyFont="1" applyBorder="1" applyAlignment="1" applyProtection="1">
      <alignment horizontal="center" vertical="center" wrapText="1"/>
      <protection hidden="1"/>
    </xf>
    <xf numFmtId="0" fontId="5" fillId="0" borderId="46" xfId="0" applyFont="1" applyBorder="1" applyAlignment="1" applyProtection="1">
      <alignment horizontal="center" vertical="center" wrapText="1"/>
      <protection hidden="1"/>
    </xf>
    <xf numFmtId="0" fontId="14" fillId="0" borderId="2" xfId="0" applyFont="1" applyBorder="1"/>
    <xf numFmtId="165" fontId="0" fillId="0" borderId="0" xfId="2" applyNumberFormat="1" applyFont="1" applyFill="1" applyAlignment="1" applyProtection="1">
      <alignment horizontal="center"/>
      <protection hidden="1"/>
    </xf>
    <xf numFmtId="0" fontId="27" fillId="0" borderId="0" xfId="0" applyFont="1" applyAlignment="1" applyProtection="1">
      <alignment horizontal="center" vertical="center" wrapText="1"/>
      <protection hidden="1"/>
    </xf>
    <xf numFmtId="0" fontId="35" fillId="0" borderId="0" xfId="0" applyFont="1" applyAlignment="1" applyProtection="1">
      <alignment horizontal="left" vertical="center"/>
      <protection hidden="1"/>
    </xf>
    <xf numFmtId="0" fontId="3" fillId="0" borderId="0" xfId="0" applyFont="1" applyAlignment="1" applyProtection="1">
      <alignment horizontal="left" vertical="center" wrapText="1"/>
      <protection hidden="1"/>
    </xf>
    <xf numFmtId="0" fontId="40" fillId="0" borderId="0" xfId="0" applyFont="1" applyProtection="1">
      <protection hidden="1"/>
    </xf>
    <xf numFmtId="0" fontId="30" fillId="0" borderId="0" xfId="0" applyFont="1" applyAlignment="1" applyProtection="1">
      <alignment horizontal="left" vertical="center"/>
      <protection hidden="1"/>
    </xf>
    <xf numFmtId="165" fontId="3" fillId="0" borderId="0" xfId="2" applyNumberFormat="1" applyFont="1" applyFill="1" applyAlignment="1" applyProtection="1">
      <alignment horizontal="center" vertical="center" wrapText="1"/>
      <protection hidden="1"/>
    </xf>
    <xf numFmtId="0" fontId="26" fillId="0" borderId="0" xfId="0" applyFont="1" applyProtection="1">
      <protection hidden="1"/>
    </xf>
    <xf numFmtId="0" fontId="11" fillId="0" borderId="0" xfId="0" applyFont="1" applyAlignment="1">
      <alignment horizontal="center" vertical="center"/>
    </xf>
    <xf numFmtId="0" fontId="49" fillId="12" borderId="19" xfId="0" applyFont="1" applyFill="1" applyBorder="1" applyAlignment="1" applyProtection="1">
      <alignment horizontal="center" vertical="center" wrapText="1"/>
      <protection locked="0"/>
    </xf>
    <xf numFmtId="0" fontId="49" fillId="12" borderId="47" xfId="0" applyFont="1" applyFill="1" applyBorder="1" applyAlignment="1" applyProtection="1">
      <alignment horizontal="left" vertical="center" wrapText="1"/>
      <protection locked="0"/>
    </xf>
    <xf numFmtId="0" fontId="23" fillId="0" borderId="0" xfId="0" applyFont="1" applyAlignment="1" applyProtection="1">
      <alignment horizontal="center" vertical="center"/>
      <protection locked="0"/>
    </xf>
    <xf numFmtId="0" fontId="23" fillId="0" borderId="4" xfId="0" applyFont="1" applyBorder="1" applyAlignment="1" applyProtection="1">
      <alignment horizontal="left" vertical="center"/>
      <protection locked="0"/>
    </xf>
    <xf numFmtId="0" fontId="47" fillId="10" borderId="0" xfId="0" applyFont="1" applyFill="1" applyAlignment="1" applyProtection="1">
      <alignment horizontal="left" vertical="top" wrapText="1"/>
      <protection hidden="1"/>
    </xf>
    <xf numFmtId="0" fontId="33" fillId="5" borderId="0" xfId="0" applyFont="1" applyFill="1" applyAlignment="1" applyProtection="1">
      <alignment horizontal="left" vertical="top" wrapText="1"/>
      <protection hidden="1"/>
    </xf>
    <xf numFmtId="0" fontId="48" fillId="0" borderId="0" xfId="0" applyFont="1"/>
    <xf numFmtId="0" fontId="39" fillId="10" borderId="0" xfId="0" applyFont="1" applyFill="1" applyAlignment="1" applyProtection="1">
      <alignment horizontal="center"/>
      <protection hidden="1"/>
    </xf>
    <xf numFmtId="0" fontId="46" fillId="10" borderId="0" xfId="0" applyFont="1" applyFill="1" applyAlignment="1" applyProtection="1">
      <alignment vertical="center" wrapText="1"/>
      <protection hidden="1"/>
    </xf>
    <xf numFmtId="0" fontId="46" fillId="10" borderId="0" xfId="0" applyFont="1" applyFill="1" applyAlignment="1" applyProtection="1">
      <alignment horizontal="center" vertical="center" wrapText="1"/>
      <protection hidden="1"/>
    </xf>
    <xf numFmtId="0" fontId="11" fillId="0" borderId="0" xfId="0" applyFont="1" applyAlignment="1" applyProtection="1">
      <alignment vertical="center" wrapText="1"/>
      <protection hidden="1"/>
    </xf>
    <xf numFmtId="0" fontId="11" fillId="0" borderId="0" xfId="0" applyFont="1" applyAlignment="1" applyProtection="1">
      <alignment horizontal="left" vertical="center" wrapText="1"/>
      <protection hidden="1"/>
    </xf>
    <xf numFmtId="0" fontId="11" fillId="0" borderId="0" xfId="0" applyFont="1" applyAlignment="1" applyProtection="1">
      <alignment horizontal="center" vertical="center" wrapText="1"/>
      <protection hidden="1"/>
    </xf>
    <xf numFmtId="0" fontId="0" fillId="0" borderId="19" xfId="0" applyBorder="1" applyProtection="1">
      <protection hidden="1"/>
    </xf>
    <xf numFmtId="0" fontId="0" fillId="0" borderId="0" xfId="0" applyAlignment="1" applyProtection="1">
      <alignment wrapText="1"/>
      <protection hidden="1"/>
    </xf>
    <xf numFmtId="0" fontId="50" fillId="0" borderId="2" xfId="0" applyFont="1" applyBorder="1" applyAlignment="1" applyProtection="1">
      <alignment horizontal="center" vertical="center" wrapText="1"/>
      <protection hidden="1"/>
    </xf>
    <xf numFmtId="0" fontId="39" fillId="0" borderId="0" xfId="0" applyFont="1" applyProtection="1">
      <protection hidden="1"/>
    </xf>
    <xf numFmtId="0" fontId="17" fillId="0" borderId="3" xfId="0" applyFont="1" applyBorder="1" applyAlignment="1" applyProtection="1">
      <alignment horizontal="center" vertical="center" wrapText="1"/>
      <protection locked="0" hidden="1"/>
    </xf>
    <xf numFmtId="0" fontId="17" fillId="0" borderId="22" xfId="0" applyFont="1" applyBorder="1" applyAlignment="1" applyProtection="1">
      <alignment horizontal="center" vertical="center" wrapText="1"/>
      <protection locked="0" hidden="1"/>
    </xf>
    <xf numFmtId="0" fontId="11" fillId="0" borderId="16" xfId="0" applyFont="1" applyBorder="1" applyAlignment="1" applyProtection="1">
      <alignment horizontal="left" vertical="center" wrapText="1"/>
      <protection hidden="1"/>
    </xf>
    <xf numFmtId="0" fontId="11" fillId="0" borderId="20" xfId="0" applyFont="1" applyBorder="1" applyAlignment="1" applyProtection="1">
      <alignment horizontal="left" vertical="center" wrapText="1"/>
      <protection hidden="1"/>
    </xf>
    <xf numFmtId="0" fontId="11" fillId="0" borderId="17" xfId="0" applyFont="1" applyBorder="1" applyAlignment="1" applyProtection="1">
      <alignment horizontal="left" vertical="center" wrapText="1"/>
      <protection hidden="1"/>
    </xf>
    <xf numFmtId="0" fontId="0" fillId="0" borderId="21" xfId="0" applyBorder="1" applyProtection="1">
      <protection hidden="1"/>
    </xf>
    <xf numFmtId="0" fontId="0" fillId="0" borderId="4" xfId="0" applyBorder="1" applyProtection="1">
      <protection hidden="1"/>
    </xf>
    <xf numFmtId="0" fontId="0" fillId="0" borderId="21" xfId="0" applyBorder="1" applyAlignment="1" applyProtection="1">
      <alignment wrapText="1"/>
      <protection hidden="1"/>
    </xf>
    <xf numFmtId="0" fontId="0" fillId="0" borderId="4" xfId="0" applyBorder="1" applyAlignment="1" applyProtection="1">
      <alignment wrapText="1"/>
      <protection hidden="1"/>
    </xf>
    <xf numFmtId="0" fontId="0" fillId="0" borderId="16" xfId="0" applyBorder="1" applyAlignment="1" applyProtection="1">
      <alignment horizontal="left" vertical="center" wrapText="1"/>
      <protection hidden="1"/>
    </xf>
    <xf numFmtId="0" fontId="11" fillId="0" borderId="20" xfId="0" applyFont="1" applyBorder="1" applyAlignment="1" applyProtection="1">
      <alignment horizontal="center" vertical="center" wrapText="1"/>
      <protection hidden="1"/>
    </xf>
    <xf numFmtId="0" fontId="0" fillId="0" borderId="48" xfId="0" applyBorder="1" applyProtection="1">
      <protection hidden="1"/>
    </xf>
    <xf numFmtId="0" fontId="4" fillId="0" borderId="13" xfId="0" applyFont="1" applyBorder="1" applyAlignment="1" applyProtection="1">
      <alignment horizontal="center" vertical="center" wrapText="1"/>
      <protection hidden="1"/>
    </xf>
    <xf numFmtId="0" fontId="14" fillId="0" borderId="13" xfId="0" applyFont="1" applyBorder="1"/>
    <xf numFmtId="0" fontId="0" fillId="0" borderId="45" xfId="0" applyBorder="1"/>
    <xf numFmtId="0" fontId="0" fillId="0" borderId="45" xfId="0" applyBorder="1" applyProtection="1">
      <protection hidden="1"/>
    </xf>
    <xf numFmtId="0" fontId="52" fillId="10" borderId="1" xfId="0" applyFont="1" applyFill="1" applyBorder="1" applyAlignment="1" applyProtection="1">
      <alignment vertical="center" wrapText="1"/>
      <protection hidden="1"/>
    </xf>
    <xf numFmtId="0" fontId="53" fillId="10" borderId="0" xfId="0" applyFont="1" applyFill="1" applyProtection="1">
      <protection hidden="1"/>
    </xf>
    <xf numFmtId="0" fontId="51" fillId="10" borderId="0" xfId="0" applyFont="1" applyFill="1" applyProtection="1">
      <protection hidden="1"/>
    </xf>
    <xf numFmtId="0" fontId="7" fillId="5" borderId="0" xfId="0" applyFont="1" applyFill="1" applyAlignment="1">
      <alignment vertical="top"/>
    </xf>
    <xf numFmtId="0" fontId="7" fillId="5" borderId="0" xfId="0" applyFont="1" applyFill="1" applyAlignment="1">
      <alignment horizontal="center" vertical="center" wrapText="1"/>
    </xf>
    <xf numFmtId="0" fontId="7" fillId="5" borderId="0" xfId="0" applyFont="1" applyFill="1" applyAlignment="1">
      <alignment vertical="center"/>
    </xf>
    <xf numFmtId="0" fontId="55" fillId="5" borderId="0" xfId="0" applyFont="1" applyFill="1" applyAlignment="1">
      <alignment horizontal="left" vertical="center"/>
    </xf>
    <xf numFmtId="0" fontId="7" fillId="5" borderId="0" xfId="0" applyFont="1" applyFill="1" applyAlignment="1">
      <alignment horizontal="center" vertical="center"/>
    </xf>
    <xf numFmtId="0" fontId="44" fillId="10" borderId="0" xfId="0" applyFont="1" applyFill="1" applyAlignment="1">
      <alignment vertical="center"/>
    </xf>
    <xf numFmtId="0" fontId="56" fillId="5" borderId="0" xfId="0" applyFont="1" applyFill="1" applyProtection="1">
      <protection hidden="1"/>
    </xf>
    <xf numFmtId="0" fontId="57" fillId="0" borderId="0" xfId="0" applyFont="1" applyAlignment="1" applyProtection="1">
      <alignment horizontal="center" vertical="center" wrapText="1"/>
      <protection hidden="1"/>
    </xf>
    <xf numFmtId="0" fontId="56" fillId="0" borderId="0" xfId="0" applyFont="1" applyProtection="1">
      <protection hidden="1"/>
    </xf>
    <xf numFmtId="0" fontId="58" fillId="0" borderId="2" xfId="0" applyFont="1" applyBorder="1" applyAlignment="1" applyProtection="1">
      <alignment horizontal="left" vertical="center" wrapText="1"/>
      <protection hidden="1"/>
    </xf>
    <xf numFmtId="1" fontId="58" fillId="0" borderId="2" xfId="0" applyNumberFormat="1" applyFont="1" applyBorder="1" applyAlignment="1" applyProtection="1">
      <alignment horizontal="center" vertical="center" wrapText="1"/>
      <protection locked="0"/>
    </xf>
    <xf numFmtId="164" fontId="56" fillId="5" borderId="0" xfId="0" applyNumberFormat="1" applyFont="1" applyFill="1" applyProtection="1">
      <protection hidden="1"/>
    </xf>
    <xf numFmtId="0" fontId="56" fillId="5" borderId="0" xfId="0" applyFont="1" applyFill="1" applyAlignment="1" applyProtection="1">
      <alignment horizontal="center"/>
      <protection hidden="1"/>
    </xf>
    <xf numFmtId="166" fontId="56" fillId="5" borderId="0" xfId="2" applyNumberFormat="1" applyFont="1" applyFill="1" applyAlignment="1" applyProtection="1">
      <alignment vertical="center"/>
      <protection hidden="1"/>
    </xf>
    <xf numFmtId="0" fontId="60" fillId="5" borderId="0" xfId="0" applyFont="1" applyFill="1" applyProtection="1">
      <protection hidden="1"/>
    </xf>
    <xf numFmtId="165" fontId="58" fillId="0" borderId="2" xfId="0" applyNumberFormat="1" applyFont="1" applyBorder="1" applyAlignment="1" applyProtection="1">
      <alignment horizontal="center" vertical="center" wrapText="1"/>
      <protection locked="0"/>
    </xf>
    <xf numFmtId="0" fontId="58" fillId="0" borderId="14" xfId="0" applyFont="1" applyBorder="1" applyAlignment="1" applyProtection="1">
      <alignment horizontal="left" vertical="center" wrapText="1"/>
      <protection hidden="1"/>
    </xf>
    <xf numFmtId="0" fontId="32" fillId="5" borderId="0" xfId="0" applyFont="1" applyFill="1" applyAlignment="1" applyProtection="1">
      <alignment horizontal="right"/>
      <protection hidden="1"/>
    </xf>
    <xf numFmtId="0" fontId="58" fillId="0" borderId="2" xfId="0" applyFont="1" applyBorder="1" applyAlignment="1" applyProtection="1">
      <alignment horizontal="left" vertical="distributed" wrapText="1" readingOrder="2"/>
      <protection hidden="1"/>
    </xf>
    <xf numFmtId="168" fontId="56" fillId="5" borderId="0" xfId="0" applyNumberFormat="1" applyFont="1" applyFill="1" applyProtection="1">
      <protection hidden="1"/>
    </xf>
    <xf numFmtId="1" fontId="58" fillId="0" borderId="18" xfId="0" applyNumberFormat="1" applyFont="1" applyBorder="1" applyAlignment="1" applyProtection="1">
      <alignment horizontal="center" vertical="center" wrapText="1"/>
      <protection hidden="1"/>
    </xf>
    <xf numFmtId="165" fontId="58" fillId="0" borderId="18" xfId="0" applyNumberFormat="1" applyFont="1" applyBorder="1" applyAlignment="1" applyProtection="1">
      <alignment horizontal="center" vertical="center" wrapText="1"/>
      <protection hidden="1"/>
    </xf>
    <xf numFmtId="0" fontId="61" fillId="5" borderId="0" xfId="0" applyFont="1" applyFill="1" applyProtection="1">
      <protection hidden="1"/>
    </xf>
    <xf numFmtId="0" fontId="58" fillId="0" borderId="16" xfId="0" applyFont="1" applyBorder="1" applyAlignment="1" applyProtection="1">
      <alignment horizontal="left" vertical="center" wrapText="1"/>
      <protection hidden="1"/>
    </xf>
    <xf numFmtId="0" fontId="59" fillId="0" borderId="20" xfId="0" applyFont="1" applyBorder="1" applyAlignment="1" applyProtection="1">
      <alignment horizontal="left" vertical="distributed" wrapText="1" readingOrder="2"/>
      <protection hidden="1"/>
    </xf>
    <xf numFmtId="1" fontId="58" fillId="0" borderId="20" xfId="0" applyNumberFormat="1" applyFont="1" applyBorder="1" applyAlignment="1" applyProtection="1">
      <alignment horizontal="center" vertical="center" wrapText="1"/>
      <protection hidden="1"/>
    </xf>
    <xf numFmtId="165" fontId="58" fillId="0" borderId="20" xfId="0" applyNumberFormat="1" applyFont="1" applyBorder="1" applyAlignment="1" applyProtection="1">
      <alignment horizontal="center" vertical="center" wrapText="1"/>
      <protection hidden="1"/>
    </xf>
    <xf numFmtId="0" fontId="62" fillId="10" borderId="0" xfId="0" applyFont="1" applyFill="1" applyProtection="1">
      <protection hidden="1"/>
    </xf>
    <xf numFmtId="0" fontId="44" fillId="10" borderId="0" xfId="0" applyFont="1" applyFill="1" applyProtection="1">
      <protection hidden="1"/>
    </xf>
    <xf numFmtId="0" fontId="63" fillId="10" borderId="0" xfId="0" applyFont="1" applyFill="1" applyProtection="1">
      <protection hidden="1"/>
    </xf>
    <xf numFmtId="0" fontId="63" fillId="10" borderId="0" xfId="0" applyFont="1" applyFill="1" applyAlignment="1" applyProtection="1">
      <alignment horizontal="center"/>
      <protection hidden="1"/>
    </xf>
    <xf numFmtId="165" fontId="63" fillId="10" borderId="0" xfId="2" applyNumberFormat="1" applyFont="1" applyFill="1" applyAlignment="1" applyProtection="1">
      <alignment horizontal="center"/>
      <protection hidden="1"/>
    </xf>
    <xf numFmtId="0" fontId="44" fillId="10" borderId="0" xfId="0" applyFont="1" applyFill="1" applyAlignment="1" applyProtection="1">
      <alignment horizontal="left" vertical="top"/>
      <protection hidden="1"/>
    </xf>
    <xf numFmtId="0" fontId="64" fillId="5" borderId="0" xfId="0" applyFont="1" applyFill="1" applyAlignment="1" applyProtection="1">
      <alignment horizontal="center"/>
      <protection hidden="1"/>
    </xf>
    <xf numFmtId="0" fontId="36" fillId="5" borderId="0" xfId="0" applyFont="1" applyFill="1" applyProtection="1">
      <protection hidden="1"/>
    </xf>
    <xf numFmtId="0" fontId="48" fillId="5" borderId="24" xfId="0" applyFont="1" applyFill="1" applyBorder="1" applyAlignment="1" applyProtection="1">
      <alignment horizontal="center" vertical="center" wrapText="1"/>
      <protection hidden="1"/>
    </xf>
    <xf numFmtId="0" fontId="36" fillId="0" borderId="0" xfId="0" applyFont="1" applyProtection="1">
      <protection hidden="1"/>
    </xf>
    <xf numFmtId="0" fontId="65" fillId="10" borderId="1" xfId="0" applyFont="1" applyFill="1" applyBorder="1" applyAlignment="1" applyProtection="1">
      <alignment horizontal="right" vertical="center" wrapText="1"/>
      <protection hidden="1"/>
    </xf>
    <xf numFmtId="0" fontId="65" fillId="10" borderId="0" xfId="0" applyFont="1" applyFill="1" applyAlignment="1" applyProtection="1">
      <alignment horizontal="left" vertical="center" wrapText="1"/>
      <protection hidden="1"/>
    </xf>
    <xf numFmtId="0" fontId="36" fillId="0" borderId="0" xfId="0" applyFont="1" applyAlignment="1" applyProtection="1">
      <alignment horizontal="center"/>
      <protection hidden="1"/>
    </xf>
    <xf numFmtId="0" fontId="36" fillId="0" borderId="24" xfId="0" applyFont="1" applyBorder="1" applyAlignment="1" applyProtection="1">
      <alignment horizontal="center"/>
      <protection hidden="1"/>
    </xf>
    <xf numFmtId="0" fontId="48" fillId="0" borderId="24" xfId="0" applyFont="1" applyBorder="1" applyAlignment="1" applyProtection="1">
      <alignment horizontal="center"/>
      <protection hidden="1"/>
    </xf>
    <xf numFmtId="0" fontId="44" fillId="10" borderId="1" xfId="0" applyFont="1" applyFill="1" applyBorder="1" applyAlignment="1" applyProtection="1">
      <alignment horizontal="left" vertical="center" wrapText="1"/>
      <protection hidden="1"/>
    </xf>
    <xf numFmtId="0" fontId="66" fillId="5" borderId="24" xfId="0" applyFont="1" applyFill="1" applyBorder="1" applyAlignment="1" applyProtection="1">
      <alignment horizontal="left" vertical="top" wrapText="1"/>
      <protection hidden="1"/>
    </xf>
    <xf numFmtId="0" fontId="64" fillId="0" borderId="24" xfId="0" applyFont="1" applyBorder="1" applyProtection="1">
      <protection hidden="1"/>
    </xf>
    <xf numFmtId="0" fontId="36" fillId="0" borderId="24" xfId="0" applyFont="1" applyBorder="1" applyProtection="1">
      <protection hidden="1"/>
    </xf>
    <xf numFmtId="0" fontId="64" fillId="0" borderId="28" xfId="0" applyFont="1" applyBorder="1" applyProtection="1">
      <protection hidden="1"/>
    </xf>
    <xf numFmtId="0" fontId="67" fillId="5" borderId="1" xfId="0" applyFont="1" applyFill="1" applyBorder="1" applyAlignment="1" applyProtection="1">
      <alignment horizontal="center" vertical="center" wrapText="1"/>
      <protection hidden="1"/>
    </xf>
    <xf numFmtId="0" fontId="67" fillId="5" borderId="0" xfId="0" applyFont="1" applyFill="1" applyAlignment="1" applyProtection="1">
      <alignment horizontal="left" vertical="center" wrapText="1"/>
      <protection hidden="1"/>
    </xf>
    <xf numFmtId="0" fontId="35" fillId="5" borderId="0" xfId="0" applyFont="1" applyFill="1" applyAlignment="1" applyProtection="1">
      <alignment horizontal="center" vertical="center" wrapText="1"/>
      <protection hidden="1"/>
    </xf>
    <xf numFmtId="165" fontId="67" fillId="5" borderId="0" xfId="2" applyNumberFormat="1" applyFont="1" applyFill="1" applyAlignment="1" applyProtection="1">
      <alignment horizontal="center" vertical="center" wrapText="1"/>
      <protection hidden="1"/>
    </xf>
    <xf numFmtId="0" fontId="37" fillId="5" borderId="0" xfId="0" applyFont="1" applyFill="1" applyAlignment="1" applyProtection="1">
      <alignment horizontal="left" vertical="top"/>
      <protection hidden="1"/>
    </xf>
    <xf numFmtId="0" fontId="66" fillId="0" borderId="24" xfId="0" applyFont="1" applyBorder="1" applyProtection="1">
      <protection hidden="1"/>
    </xf>
    <xf numFmtId="0" fontId="66" fillId="0" borderId="0" xfId="0" applyFont="1" applyProtection="1">
      <protection hidden="1"/>
    </xf>
    <xf numFmtId="0" fontId="35" fillId="0" borderId="0" xfId="0" applyFont="1" applyAlignment="1" applyProtection="1">
      <alignment horizontal="center" vertical="center" wrapText="1"/>
      <protection hidden="1"/>
    </xf>
    <xf numFmtId="0" fontId="67" fillId="5" borderId="0" xfId="0" applyFont="1" applyFill="1" applyAlignment="1" applyProtection="1">
      <alignment horizontal="center" vertical="center" wrapText="1"/>
      <protection hidden="1"/>
    </xf>
    <xf numFmtId="0" fontId="68" fillId="5" borderId="0" xfId="0" applyFont="1" applyFill="1" applyAlignment="1" applyProtection="1">
      <alignment horizontal="left" vertical="top"/>
      <protection hidden="1"/>
    </xf>
    <xf numFmtId="0" fontId="66" fillId="0" borderId="24" xfId="0" applyFont="1" applyBorder="1" applyAlignment="1" applyProtection="1">
      <alignment horizontal="left" vertical="top" wrapText="1"/>
      <protection hidden="1"/>
    </xf>
    <xf numFmtId="0" fontId="69" fillId="0" borderId="28" xfId="0" applyFont="1" applyBorder="1" applyProtection="1">
      <protection hidden="1"/>
    </xf>
    <xf numFmtId="0" fontId="67" fillId="2" borderId="2" xfId="0" applyFont="1" applyFill="1" applyBorder="1" applyAlignment="1" applyProtection="1">
      <alignment horizontal="left" vertical="center" wrapText="1"/>
      <protection hidden="1"/>
    </xf>
    <xf numFmtId="0" fontId="70" fillId="2" borderId="2" xfId="0" applyFont="1" applyFill="1" applyBorder="1" applyAlignment="1" applyProtection="1">
      <alignment horizontal="left" vertical="center" wrapText="1"/>
      <protection hidden="1"/>
    </xf>
    <xf numFmtId="0" fontId="67" fillId="0" borderId="0" xfId="0" applyFont="1" applyAlignment="1" applyProtection="1">
      <alignment horizontal="center" vertical="center" wrapText="1"/>
      <protection hidden="1"/>
    </xf>
    <xf numFmtId="165" fontId="36" fillId="5" borderId="0" xfId="2" applyNumberFormat="1" applyFont="1" applyFill="1" applyAlignment="1" applyProtection="1">
      <alignment horizontal="center"/>
      <protection hidden="1"/>
    </xf>
    <xf numFmtId="0" fontId="67" fillId="0" borderId="2" xfId="0" applyFont="1" applyBorder="1" applyAlignment="1" applyProtection="1">
      <alignment horizontal="left" vertical="center" wrapText="1"/>
      <protection hidden="1"/>
    </xf>
    <xf numFmtId="0" fontId="67" fillId="0" borderId="2" xfId="0" applyFont="1" applyBorder="1" applyAlignment="1" applyProtection="1">
      <alignment horizontal="center" vertical="center" wrapText="1"/>
      <protection locked="0"/>
    </xf>
    <xf numFmtId="0" fontId="71" fillId="0" borderId="24" xfId="0" applyFont="1" applyBorder="1" applyProtection="1">
      <protection hidden="1"/>
    </xf>
    <xf numFmtId="0" fontId="67" fillId="0" borderId="18" xfId="0" applyFont="1" applyBorder="1" applyAlignment="1" applyProtection="1">
      <alignment horizontal="left" vertical="center" wrapText="1"/>
      <protection hidden="1"/>
    </xf>
    <xf numFmtId="0" fontId="67" fillId="0" borderId="20" xfId="0" applyFont="1" applyBorder="1" applyAlignment="1" applyProtection="1">
      <alignment horizontal="center" vertical="center" wrapText="1"/>
      <protection hidden="1"/>
    </xf>
    <xf numFmtId="0" fontId="67" fillId="0" borderId="19" xfId="0" applyFont="1" applyBorder="1" applyAlignment="1" applyProtection="1">
      <alignment horizontal="center" vertical="center" wrapText="1"/>
      <protection hidden="1"/>
    </xf>
    <xf numFmtId="0" fontId="66" fillId="0" borderId="28" xfId="0" applyFont="1" applyBorder="1" applyProtection="1">
      <protection hidden="1"/>
    </xf>
    <xf numFmtId="0" fontId="67" fillId="0" borderId="0" xfId="0" applyFont="1" applyAlignment="1" applyProtection="1">
      <alignment horizontal="left" vertical="center" wrapText="1"/>
      <protection hidden="1"/>
    </xf>
    <xf numFmtId="1" fontId="67" fillId="0" borderId="0" xfId="0" applyNumberFormat="1" applyFont="1" applyAlignment="1" applyProtection="1">
      <alignment horizontal="center" vertical="center" wrapText="1"/>
      <protection hidden="1"/>
    </xf>
    <xf numFmtId="165" fontId="67" fillId="0" borderId="0" xfId="2" applyNumberFormat="1" applyFont="1" applyFill="1" applyBorder="1" applyAlignment="1" applyProtection="1">
      <alignment horizontal="center" vertical="center" wrapText="1"/>
      <protection hidden="1"/>
    </xf>
    <xf numFmtId="165" fontId="35" fillId="5" borderId="0" xfId="2" applyNumberFormat="1" applyFont="1" applyFill="1" applyAlignment="1" applyProtection="1">
      <alignment horizontal="center" vertical="center" wrapText="1"/>
      <protection hidden="1"/>
    </xf>
    <xf numFmtId="0" fontId="68" fillId="5" borderId="0" xfId="0" applyFont="1" applyFill="1" applyProtection="1">
      <protection hidden="1"/>
    </xf>
    <xf numFmtId="0" fontId="64" fillId="5" borderId="0" xfId="0" applyFont="1" applyFill="1" applyProtection="1">
      <protection hidden="1"/>
    </xf>
    <xf numFmtId="165" fontId="64" fillId="5" borderId="0" xfId="2" applyNumberFormat="1" applyFont="1" applyFill="1" applyAlignment="1" applyProtection="1">
      <alignment horizontal="center"/>
      <protection hidden="1"/>
    </xf>
    <xf numFmtId="0" fontId="72" fillId="5" borderId="0" xfId="0" applyFont="1" applyFill="1" applyAlignment="1" applyProtection="1">
      <alignment horizontal="left" vertical="center" wrapText="1"/>
      <protection hidden="1"/>
    </xf>
    <xf numFmtId="165" fontId="67" fillId="0" borderId="2" xfId="2" applyNumberFormat="1" applyFont="1" applyFill="1" applyBorder="1" applyAlignment="1" applyProtection="1">
      <alignment horizontal="center" vertical="center" wrapText="1"/>
      <protection locked="0"/>
    </xf>
    <xf numFmtId="165" fontId="64" fillId="5" borderId="0" xfId="0" applyNumberFormat="1" applyFont="1" applyFill="1" applyAlignment="1" applyProtection="1">
      <alignment horizontal="center"/>
      <protection hidden="1"/>
    </xf>
    <xf numFmtId="165" fontId="36" fillId="5" borderId="0" xfId="0" applyNumberFormat="1" applyFont="1" applyFill="1" applyProtection="1">
      <protection hidden="1"/>
    </xf>
    <xf numFmtId="0" fontId="69" fillId="0" borderId="24" xfId="0" applyFont="1" applyBorder="1" applyProtection="1">
      <protection hidden="1"/>
    </xf>
    <xf numFmtId="165" fontId="67" fillId="0" borderId="15" xfId="2"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protection hidden="1"/>
    </xf>
    <xf numFmtId="0" fontId="67" fillId="2" borderId="12" xfId="0" applyFont="1" applyFill="1" applyBorder="1" applyAlignment="1" applyProtection="1">
      <alignment horizontal="left" vertical="center" wrapText="1"/>
      <protection hidden="1"/>
    </xf>
    <xf numFmtId="0" fontId="70" fillId="2" borderId="12" xfId="0" applyFont="1" applyFill="1" applyBorder="1" applyAlignment="1" applyProtection="1">
      <alignment horizontal="left" vertical="center" wrapText="1"/>
      <protection hidden="1"/>
    </xf>
    <xf numFmtId="165" fontId="66" fillId="5" borderId="0" xfId="2" applyNumberFormat="1" applyFont="1" applyFill="1" applyAlignment="1" applyProtection="1">
      <alignment horizontal="center"/>
      <protection hidden="1"/>
    </xf>
    <xf numFmtId="165" fontId="66" fillId="5" borderId="0" xfId="0" applyNumberFormat="1" applyFont="1" applyFill="1" applyProtection="1">
      <protection hidden="1"/>
    </xf>
    <xf numFmtId="0" fontId="69" fillId="4" borderId="24" xfId="0" applyFont="1" applyFill="1" applyBorder="1" applyProtection="1">
      <protection hidden="1"/>
    </xf>
    <xf numFmtId="0" fontId="36" fillId="4" borderId="24" xfId="0" applyFont="1" applyFill="1" applyBorder="1" applyProtection="1">
      <protection hidden="1"/>
    </xf>
    <xf numFmtId="0" fontId="67" fillId="0" borderId="14" xfId="0" applyFont="1" applyBorder="1" applyAlignment="1" applyProtection="1">
      <alignment horizontal="left" vertical="center" wrapText="1"/>
      <protection hidden="1"/>
    </xf>
    <xf numFmtId="0" fontId="66" fillId="5" borderId="21" xfId="0" applyFont="1" applyFill="1" applyBorder="1" applyAlignment="1" applyProtection="1">
      <alignment wrapText="1"/>
      <protection hidden="1"/>
    </xf>
    <xf numFmtId="165" fontId="73" fillId="0" borderId="0" xfId="0" applyNumberFormat="1" applyFont="1" applyProtection="1">
      <protection hidden="1"/>
    </xf>
    <xf numFmtId="165" fontId="67" fillId="0" borderId="0" xfId="2" applyNumberFormat="1" applyFont="1" applyAlignment="1" applyProtection="1">
      <alignment horizontal="center" vertical="center" wrapText="1"/>
      <protection hidden="1"/>
    </xf>
    <xf numFmtId="0" fontId="66" fillId="5" borderId="0" xfId="0" applyFont="1" applyFill="1" applyAlignment="1" applyProtection="1">
      <alignment wrapText="1"/>
      <protection hidden="1"/>
    </xf>
    <xf numFmtId="0" fontId="67" fillId="0" borderId="20" xfId="0" applyFont="1" applyBorder="1" applyAlignment="1" applyProtection="1">
      <alignment horizontal="left" vertical="center" wrapText="1"/>
      <protection hidden="1"/>
    </xf>
    <xf numFmtId="0" fontId="71" fillId="5" borderId="0" xfId="0" applyFont="1" applyFill="1" applyProtection="1">
      <protection hidden="1"/>
    </xf>
    <xf numFmtId="0" fontId="69" fillId="5" borderId="0" xfId="0" applyFont="1" applyFill="1" applyAlignment="1" applyProtection="1">
      <alignment horizontal="left" vertical="center" wrapText="1"/>
      <protection hidden="1"/>
    </xf>
    <xf numFmtId="165" fontId="69" fillId="5" borderId="0" xfId="2" applyNumberFormat="1" applyFont="1" applyFill="1" applyAlignment="1" applyProtection="1">
      <alignment horizontal="center" vertical="center" wrapText="1"/>
      <protection hidden="1"/>
    </xf>
    <xf numFmtId="0" fontId="67" fillId="3" borderId="2" xfId="0" applyFont="1" applyFill="1" applyBorder="1" applyAlignment="1" applyProtection="1">
      <alignment horizontal="left" vertical="center" wrapText="1"/>
      <protection hidden="1"/>
    </xf>
    <xf numFmtId="0" fontId="67" fillId="5" borderId="19" xfId="0" applyFont="1" applyFill="1" applyBorder="1" applyAlignment="1" applyProtection="1">
      <alignment horizontal="center" vertical="center" wrapText="1"/>
      <protection hidden="1"/>
    </xf>
    <xf numFmtId="0" fontId="66" fillId="5" borderId="0" xfId="0" applyFont="1" applyFill="1" applyAlignment="1" applyProtection="1">
      <alignment horizontal="left" vertical="top" wrapText="1"/>
      <protection hidden="1"/>
    </xf>
    <xf numFmtId="0" fontId="66" fillId="0" borderId="0" xfId="0" applyFont="1" applyAlignment="1" applyProtection="1">
      <alignment horizontal="left" vertical="top" wrapText="1"/>
      <protection hidden="1"/>
    </xf>
    <xf numFmtId="0" fontId="36" fillId="5" borderId="0" xfId="0" applyFont="1" applyFill="1" applyAlignment="1" applyProtection="1">
      <alignment horizontal="left" vertical="top" wrapText="1"/>
      <protection hidden="1"/>
    </xf>
    <xf numFmtId="0" fontId="13" fillId="10" borderId="0" xfId="0" applyFont="1" applyFill="1" applyAlignment="1" applyProtection="1">
      <alignment horizontal="left" vertical="center"/>
      <protection hidden="1"/>
    </xf>
    <xf numFmtId="0" fontId="63" fillId="10" borderId="0" xfId="0" applyFont="1" applyFill="1" applyAlignment="1" applyProtection="1">
      <alignment wrapText="1"/>
      <protection hidden="1"/>
    </xf>
    <xf numFmtId="0" fontId="36" fillId="0" borderId="28" xfId="0" applyFont="1" applyBorder="1" applyProtection="1">
      <protection hidden="1"/>
    </xf>
    <xf numFmtId="0" fontId="71" fillId="5" borderId="0" xfId="0" applyFont="1" applyFill="1" applyAlignment="1" applyProtection="1">
      <alignment horizontal="left" vertical="center"/>
      <protection hidden="1"/>
    </xf>
    <xf numFmtId="0" fontId="74" fillId="5" borderId="0" xfId="0" applyFont="1" applyFill="1" applyAlignment="1" applyProtection="1">
      <alignment horizontal="center" vertical="center" wrapText="1"/>
      <protection hidden="1"/>
    </xf>
    <xf numFmtId="165" fontId="74" fillId="5" borderId="0" xfId="2" applyNumberFormat="1" applyFont="1" applyFill="1" applyAlignment="1" applyProtection="1">
      <alignment horizontal="center" vertical="center" wrapText="1"/>
      <protection hidden="1"/>
    </xf>
    <xf numFmtId="0" fontId="48" fillId="0" borderId="28" xfId="0" applyFont="1" applyBorder="1" applyProtection="1">
      <protection hidden="1"/>
    </xf>
    <xf numFmtId="0" fontId="36" fillId="5" borderId="0" xfId="0" applyFont="1" applyFill="1" applyAlignment="1" applyProtection="1">
      <alignment wrapText="1"/>
      <protection hidden="1"/>
    </xf>
    <xf numFmtId="0" fontId="67" fillId="0" borderId="15" xfId="0" applyFont="1" applyBorder="1" applyAlignment="1" applyProtection="1">
      <alignment horizontal="center" vertical="center" wrapText="1"/>
      <protection locked="0"/>
    </xf>
    <xf numFmtId="0" fontId="73" fillId="0" borderId="24" xfId="0" applyFont="1" applyBorder="1" applyProtection="1">
      <protection hidden="1"/>
    </xf>
    <xf numFmtId="0" fontId="67" fillId="0" borderId="24" xfId="0" applyFont="1" applyBorder="1" applyProtection="1">
      <protection hidden="1"/>
    </xf>
    <xf numFmtId="1" fontId="64" fillId="0" borderId="0" xfId="0" applyNumberFormat="1" applyFont="1" applyAlignment="1" applyProtection="1">
      <alignment horizontal="center"/>
      <protection hidden="1"/>
    </xf>
    <xf numFmtId="0" fontId="71" fillId="0" borderId="0" xfId="0" applyFont="1" applyAlignment="1" applyProtection="1">
      <alignment horizontal="left" vertical="center"/>
      <protection hidden="1"/>
    </xf>
    <xf numFmtId="0" fontId="48" fillId="5" borderId="0" xfId="0" applyFont="1" applyFill="1" applyAlignment="1" applyProtection="1">
      <alignment horizontal="left" vertical="center"/>
      <protection hidden="1"/>
    </xf>
    <xf numFmtId="0" fontId="7" fillId="5" borderId="0" xfId="0" applyFont="1" applyFill="1"/>
    <xf numFmtId="0" fontId="75" fillId="5" borderId="0" xfId="1" applyFont="1" applyFill="1"/>
    <xf numFmtId="0" fontId="77" fillId="0" borderId="0" xfId="0" applyFont="1"/>
    <xf numFmtId="0" fontId="76" fillId="5" borderId="0" xfId="0" applyFont="1" applyFill="1" applyAlignment="1">
      <alignment horizontal="left" vertical="center"/>
    </xf>
    <xf numFmtId="0" fontId="76" fillId="0" borderId="5" xfId="0" applyFont="1" applyBorder="1" applyAlignment="1">
      <alignment vertical="center" wrapText="1"/>
    </xf>
    <xf numFmtId="0" fontId="76" fillId="0" borderId="6" xfId="0" applyFont="1" applyBorder="1" applyAlignment="1">
      <alignment vertical="center" wrapText="1"/>
    </xf>
    <xf numFmtId="0" fontId="78" fillId="5" borderId="0" xfId="0" applyFont="1" applyFill="1"/>
    <xf numFmtId="0" fontId="76" fillId="5" borderId="5" xfId="0" applyFont="1" applyFill="1" applyBorder="1" applyAlignment="1">
      <alignment vertical="center"/>
    </xf>
    <xf numFmtId="0" fontId="76" fillId="5" borderId="6" xfId="0" applyFont="1" applyFill="1" applyBorder="1" applyAlignment="1">
      <alignment vertical="center"/>
    </xf>
    <xf numFmtId="0" fontId="76" fillId="0" borderId="7" xfId="0" applyFont="1" applyBorder="1" applyAlignment="1">
      <alignment vertical="center" wrapText="1"/>
    </xf>
    <xf numFmtId="0" fontId="6" fillId="0" borderId="8" xfId="0" applyFont="1" applyBorder="1" applyAlignment="1">
      <alignment vertical="center" wrapText="1"/>
    </xf>
    <xf numFmtId="0" fontId="6" fillId="5" borderId="0" xfId="0" applyFont="1" applyFill="1" applyAlignment="1">
      <alignment wrapText="1"/>
    </xf>
    <xf numFmtId="0" fontId="76" fillId="5" borderId="2" xfId="0" applyFont="1" applyFill="1" applyBorder="1" applyAlignment="1">
      <alignment vertical="center"/>
    </xf>
    <xf numFmtId="0" fontId="6" fillId="5" borderId="2" xfId="0" applyFont="1" applyFill="1" applyBorder="1" applyAlignment="1">
      <alignment vertical="center"/>
    </xf>
    <xf numFmtId="0" fontId="6" fillId="5" borderId="2" xfId="0" applyFont="1" applyFill="1" applyBorder="1" applyAlignment="1">
      <alignment vertical="center" wrapText="1"/>
    </xf>
    <xf numFmtId="0" fontId="79" fillId="0" borderId="7" xfId="0" applyFont="1" applyBorder="1" applyAlignment="1">
      <alignment vertical="center" wrapText="1"/>
    </xf>
    <xf numFmtId="0" fontId="6" fillId="0" borderId="0" xfId="0" applyFont="1" applyAlignment="1">
      <alignment wrapText="1"/>
    </xf>
    <xf numFmtId="0" fontId="76" fillId="0" borderId="11" xfId="0" applyFont="1" applyBorder="1" applyAlignment="1">
      <alignment vertical="center" wrapText="1"/>
    </xf>
    <xf numFmtId="0" fontId="6" fillId="0" borderId="9" xfId="0" applyFont="1" applyBorder="1" applyAlignment="1">
      <alignment vertical="center" wrapText="1"/>
    </xf>
    <xf numFmtId="0" fontId="79" fillId="0" borderId="36" xfId="0" applyFont="1" applyBorder="1" applyAlignment="1">
      <alignment vertical="center" wrapText="1"/>
    </xf>
    <xf numFmtId="0" fontId="80" fillId="0" borderId="10" xfId="0" applyFont="1" applyBorder="1" applyAlignment="1">
      <alignment vertical="center" wrapText="1"/>
    </xf>
    <xf numFmtId="0" fontId="76" fillId="0" borderId="3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76" fillId="0" borderId="0" xfId="0" applyFont="1" applyAlignment="1">
      <alignment vertical="center"/>
    </xf>
    <xf numFmtId="0" fontId="6" fillId="0" borderId="0" xfId="0" applyFont="1"/>
    <xf numFmtId="0" fontId="6" fillId="0" borderId="0" xfId="0" applyFont="1" applyAlignment="1">
      <alignment vertical="center"/>
    </xf>
    <xf numFmtId="0" fontId="76" fillId="5" borderId="0" xfId="0" applyFont="1" applyFill="1"/>
    <xf numFmtId="0" fontId="76" fillId="5" borderId="5" xfId="0" applyFont="1" applyFill="1" applyBorder="1" applyAlignment="1">
      <alignment vertical="center" wrapText="1"/>
    </xf>
    <xf numFmtId="0" fontId="76" fillId="5" borderId="6" xfId="0" applyFont="1" applyFill="1" applyBorder="1" applyAlignment="1">
      <alignment vertical="center" wrapText="1"/>
    </xf>
    <xf numFmtId="0" fontId="76" fillId="5" borderId="7" xfId="0" applyFont="1" applyFill="1" applyBorder="1" applyAlignment="1">
      <alignment vertical="center" wrapText="1"/>
    </xf>
    <xf numFmtId="0" fontId="6" fillId="5" borderId="8" xfId="0" applyFont="1" applyFill="1" applyBorder="1" applyAlignment="1">
      <alignment vertical="center" wrapText="1"/>
    </xf>
    <xf numFmtId="0" fontId="79" fillId="5" borderId="7" xfId="0" applyFont="1" applyFill="1" applyBorder="1" applyAlignment="1">
      <alignment vertical="center" wrapText="1"/>
    </xf>
    <xf numFmtId="0" fontId="6" fillId="5" borderId="10" xfId="0" applyFont="1" applyFill="1" applyBorder="1" applyAlignment="1">
      <alignment vertical="center" wrapText="1"/>
    </xf>
    <xf numFmtId="0" fontId="6" fillId="0" borderId="0" xfId="0" applyFont="1" applyAlignment="1">
      <alignment vertical="center" wrapText="1"/>
    </xf>
    <xf numFmtId="0" fontId="81" fillId="0" borderId="2" xfId="0" applyFont="1" applyBorder="1" applyAlignment="1" applyProtection="1">
      <alignment horizontal="left" vertical="center" wrapText="1"/>
      <protection hidden="1"/>
    </xf>
    <xf numFmtId="0" fontId="81" fillId="0" borderId="14" xfId="0" applyFont="1" applyBorder="1" applyAlignment="1" applyProtection="1">
      <alignment horizontal="left" vertical="center" wrapText="1"/>
      <protection hidden="1"/>
    </xf>
    <xf numFmtId="0" fontId="82" fillId="5" borderId="8" xfId="0" applyFont="1" applyFill="1" applyBorder="1" applyAlignment="1">
      <alignment vertical="center" wrapText="1"/>
    </xf>
    <xf numFmtId="0" fontId="82" fillId="5" borderId="40" xfId="0" applyFont="1" applyFill="1" applyBorder="1" applyAlignment="1">
      <alignment vertical="center" wrapText="1"/>
    </xf>
    <xf numFmtId="0" fontId="83" fillId="0" borderId="2" xfId="0" applyFont="1" applyBorder="1" applyAlignment="1" applyProtection="1">
      <alignment horizontal="left" vertical="center"/>
      <protection hidden="1"/>
    </xf>
    <xf numFmtId="0" fontId="83" fillId="0" borderId="39" xfId="0" applyFont="1" applyBorder="1" applyAlignment="1" applyProtection="1">
      <alignment horizontal="left" vertical="center" wrapText="1"/>
      <protection hidden="1"/>
    </xf>
    <xf numFmtId="0" fontId="79" fillId="5" borderId="38" xfId="0" applyFont="1" applyFill="1" applyBorder="1" applyAlignment="1">
      <alignment vertical="center" wrapText="1"/>
    </xf>
    <xf numFmtId="0" fontId="79" fillId="0" borderId="8" xfId="0" applyFont="1" applyBorder="1" applyAlignment="1">
      <alignment vertical="center" wrapText="1"/>
    </xf>
    <xf numFmtId="0" fontId="54" fillId="5" borderId="0" xfId="0" applyFont="1" applyFill="1" applyAlignment="1" applyProtection="1">
      <alignment horizontal="center" vertical="center" wrapText="1"/>
      <protection hidden="1"/>
    </xf>
    <xf numFmtId="165" fontId="54" fillId="5" borderId="0" xfId="2" applyNumberFormat="1" applyFont="1" applyFill="1" applyAlignment="1" applyProtection="1">
      <alignment horizontal="center" vertical="center" wrapText="1"/>
      <protection hidden="1"/>
    </xf>
    <xf numFmtId="0" fontId="6" fillId="5" borderId="7" xfId="0" applyFont="1" applyFill="1" applyBorder="1" applyAlignment="1">
      <alignment vertical="center" wrapText="1"/>
    </xf>
    <xf numFmtId="0" fontId="88" fillId="0" borderId="2" xfId="0" applyFont="1" applyBorder="1" applyAlignment="1" applyProtection="1">
      <alignment horizontal="left" vertical="center"/>
      <protection hidden="1"/>
    </xf>
    <xf numFmtId="0" fontId="56" fillId="0" borderId="2" xfId="0" applyFont="1" applyBorder="1" applyProtection="1">
      <protection locked="0"/>
    </xf>
    <xf numFmtId="0" fontId="55" fillId="0" borderId="0" xfId="0" applyFont="1" applyAlignment="1">
      <alignment horizontal="left" vertical="center"/>
    </xf>
    <xf numFmtId="0" fontId="55" fillId="0" borderId="0" xfId="0" applyFont="1" applyAlignment="1">
      <alignment horizontal="left" vertical="center" wrapText="1"/>
    </xf>
    <xf numFmtId="0" fontId="18" fillId="0" borderId="0" xfId="0" applyFont="1" applyAlignment="1" applyProtection="1">
      <alignment horizontal="center"/>
      <protection hidden="1"/>
    </xf>
    <xf numFmtId="0" fontId="44" fillId="10" borderId="0" xfId="0" applyFont="1" applyFill="1" applyAlignment="1" applyProtection="1">
      <alignment horizontal="left" vertical="center" wrapText="1"/>
      <protection hidden="1"/>
    </xf>
    <xf numFmtId="0" fontId="57" fillId="0" borderId="0" xfId="0" applyFont="1" applyAlignment="1" applyProtection="1">
      <alignment horizontal="left" vertical="center" wrapText="1"/>
      <protection hidden="1"/>
    </xf>
    <xf numFmtId="0" fontId="37" fillId="0" borderId="0" xfId="0" applyFont="1" applyAlignment="1" applyProtection="1">
      <alignment horizontal="center"/>
      <protection hidden="1"/>
    </xf>
    <xf numFmtId="0" fontId="37" fillId="0" borderId="29" xfId="0" applyFont="1" applyBorder="1" applyAlignment="1" applyProtection="1">
      <alignment horizontal="center"/>
      <protection hidden="1"/>
    </xf>
    <xf numFmtId="0" fontId="37" fillId="0" borderId="28" xfId="0" applyFont="1" applyBorder="1" applyAlignment="1" applyProtection="1">
      <alignment horizontal="center"/>
      <protection hidden="1"/>
    </xf>
    <xf numFmtId="0" fontId="37" fillId="0" borderId="25" xfId="0" applyFont="1" applyBorder="1" applyAlignment="1" applyProtection="1">
      <alignment horizontal="center"/>
      <protection hidden="1"/>
    </xf>
    <xf numFmtId="0" fontId="35" fillId="5" borderId="0" xfId="0" applyFont="1" applyFill="1" applyAlignment="1" applyProtection="1">
      <alignment horizontal="left" vertical="center"/>
      <protection hidden="1"/>
    </xf>
    <xf numFmtId="0" fontId="76" fillId="13" borderId="2" xfId="0" applyFont="1" applyFill="1" applyBorder="1" applyAlignment="1">
      <alignment vertical="center"/>
    </xf>
    <xf numFmtId="0" fontId="58" fillId="13" borderId="2" xfId="0" applyFont="1" applyFill="1" applyBorder="1" applyAlignment="1" applyProtection="1">
      <alignment horizontal="left" vertical="center" wrapText="1"/>
      <protection hidden="1"/>
    </xf>
    <xf numFmtId="0" fontId="67" fillId="13" borderId="2" xfId="0" applyFont="1" applyFill="1" applyBorder="1" applyAlignment="1" applyProtection="1">
      <alignment horizontal="left" vertical="center" wrapText="1"/>
      <protection hidden="1"/>
    </xf>
    <xf numFmtId="0" fontId="16" fillId="0" borderId="29" xfId="0" applyFont="1" applyBorder="1" applyProtection="1">
      <protection hidden="1"/>
    </xf>
    <xf numFmtId="0" fontId="17" fillId="0" borderId="0" xfId="0" applyFont="1" applyProtection="1">
      <protection hidden="1"/>
    </xf>
    <xf numFmtId="0" fontId="86" fillId="0" borderId="2" xfId="0" applyFont="1" applyBorder="1" applyAlignment="1">
      <alignment vertical="center" wrapText="1"/>
    </xf>
    <xf numFmtId="0" fontId="47" fillId="10" borderId="0" xfId="0" applyFont="1" applyFill="1" applyAlignment="1" applyProtection="1">
      <alignment horizontal="left" vertical="top"/>
      <protection hidden="1"/>
    </xf>
    <xf numFmtId="0" fontId="33" fillId="5" borderId="0" xfId="0" applyFont="1" applyFill="1" applyAlignment="1" applyProtection="1">
      <alignment horizontal="left" vertical="top"/>
      <protection hidden="1"/>
    </xf>
    <xf numFmtId="0" fontId="33" fillId="0" borderId="0" xfId="0" applyFont="1" applyAlignment="1" applyProtection="1">
      <alignment horizontal="left" vertical="top"/>
      <protection hidden="1"/>
    </xf>
    <xf numFmtId="0" fontId="32" fillId="5" borderId="0" xfId="0" applyFont="1" applyFill="1" applyAlignment="1" applyProtection="1">
      <alignment horizontal="left" vertical="top"/>
      <protection hidden="1"/>
    </xf>
    <xf numFmtId="0" fontId="34" fillId="10" borderId="0" xfId="0" applyFont="1" applyFill="1" applyProtection="1">
      <protection hidden="1"/>
    </xf>
    <xf numFmtId="0" fontId="50" fillId="0" borderId="2" xfId="0" applyFont="1" applyBorder="1" applyAlignment="1" applyProtection="1">
      <alignment horizontal="center" vertical="center"/>
      <protection hidden="1"/>
    </xf>
    <xf numFmtId="0" fontId="17" fillId="0" borderId="2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4" fillId="0" borderId="0" xfId="0" applyFont="1" applyProtection="1">
      <protection hidden="1"/>
    </xf>
    <xf numFmtId="0" fontId="50" fillId="0" borderId="0" xfId="0" applyFont="1" applyAlignment="1" applyProtection="1">
      <alignment horizontal="center" vertical="center"/>
      <protection hidden="1"/>
    </xf>
    <xf numFmtId="0" fontId="34" fillId="0" borderId="0" xfId="0" applyFont="1" applyAlignment="1" applyProtection="1">
      <alignment horizontal="left" vertical="center"/>
      <protection hidden="1"/>
    </xf>
    <xf numFmtId="0" fontId="90" fillId="0" borderId="21" xfId="0" applyFont="1" applyBorder="1" applyAlignment="1" applyProtection="1">
      <alignment horizontal="left" vertical="center"/>
      <protection hidden="1"/>
    </xf>
    <xf numFmtId="0" fontId="91" fillId="0" borderId="21" xfId="0" applyFont="1" applyBorder="1" applyAlignment="1" applyProtection="1">
      <alignment horizontal="left" vertical="center"/>
      <protection hidden="1"/>
    </xf>
    <xf numFmtId="0" fontId="6" fillId="0" borderId="22" xfId="0" applyFont="1" applyBorder="1" applyAlignment="1" applyProtection="1">
      <alignment horizontal="center" vertical="center"/>
      <protection locked="0"/>
    </xf>
    <xf numFmtId="1" fontId="58" fillId="8" borderId="2" xfId="0" applyNumberFormat="1" applyFont="1" applyFill="1" applyBorder="1" applyAlignment="1" applyProtection="1">
      <alignment horizontal="center" vertical="center" wrapText="1"/>
      <protection hidden="1"/>
    </xf>
    <xf numFmtId="165" fontId="58" fillId="8" borderId="2" xfId="0" applyNumberFormat="1" applyFont="1" applyFill="1" applyBorder="1" applyAlignment="1" applyProtection="1">
      <alignment horizontal="center" vertical="center" wrapText="1"/>
      <protection hidden="1"/>
    </xf>
    <xf numFmtId="165" fontId="58" fillId="9" borderId="2" xfId="0" applyNumberFormat="1" applyFont="1" applyFill="1" applyBorder="1" applyAlignment="1" applyProtection="1">
      <alignment horizontal="center" vertical="center" wrapText="1"/>
      <protection hidden="1"/>
    </xf>
    <xf numFmtId="1" fontId="35" fillId="8" borderId="12" xfId="0" applyNumberFormat="1" applyFont="1" applyFill="1" applyBorder="1" applyAlignment="1" applyProtection="1">
      <alignment horizontal="center" vertical="center" wrapText="1"/>
      <protection hidden="1"/>
    </xf>
    <xf numFmtId="165" fontId="35" fillId="8" borderId="2" xfId="2" applyNumberFormat="1" applyFont="1" applyFill="1" applyBorder="1" applyAlignment="1" applyProtection="1">
      <alignment horizontal="center" vertical="center" wrapText="1"/>
      <protection hidden="1"/>
    </xf>
    <xf numFmtId="1" fontId="35" fillId="9" borderId="2" xfId="0" applyNumberFormat="1" applyFont="1" applyFill="1" applyBorder="1" applyAlignment="1" applyProtection="1">
      <alignment horizontal="center" vertical="center" wrapText="1"/>
      <protection hidden="1"/>
    </xf>
    <xf numFmtId="165" fontId="35" fillId="9" borderId="2" xfId="0" applyNumberFormat="1" applyFont="1" applyFill="1" applyBorder="1" applyAlignment="1" applyProtection="1">
      <alignment horizontal="center" vertical="center" wrapText="1"/>
      <protection hidden="1"/>
    </xf>
    <xf numFmtId="165" fontId="30" fillId="9" borderId="2" xfId="2" applyNumberFormat="1" applyFont="1" applyFill="1" applyBorder="1" applyAlignment="1" applyProtection="1">
      <alignment horizontal="center" vertical="center" wrapText="1"/>
      <protection hidden="1"/>
    </xf>
    <xf numFmtId="1" fontId="5" fillId="9" borderId="2" xfId="0" applyNumberFormat="1" applyFont="1" applyFill="1" applyBorder="1" applyAlignment="1" applyProtection="1">
      <alignment horizontal="center" vertical="center" wrapText="1"/>
      <protection hidden="1"/>
    </xf>
    <xf numFmtId="165" fontId="30" fillId="9" borderId="2" xfId="0" applyNumberFormat="1" applyFont="1" applyFill="1" applyBorder="1" applyAlignment="1" applyProtection="1">
      <alignment horizontal="center" vertical="center" wrapText="1"/>
      <protection hidden="1"/>
    </xf>
    <xf numFmtId="0" fontId="5" fillId="9" borderId="2" xfId="0" applyFont="1" applyFill="1" applyBorder="1" applyAlignment="1" applyProtection="1">
      <alignment horizontal="center" vertical="center" wrapText="1"/>
      <protection hidden="1"/>
    </xf>
    <xf numFmtId="165" fontId="5" fillId="9" borderId="2" xfId="0" applyNumberFormat="1" applyFont="1" applyFill="1" applyBorder="1" applyAlignment="1" applyProtection="1">
      <alignment horizontal="center" vertical="center" wrapText="1"/>
      <protection hidden="1"/>
    </xf>
    <xf numFmtId="165" fontId="5" fillId="9" borderId="2" xfId="2" applyNumberFormat="1" applyFont="1" applyFill="1" applyBorder="1" applyAlignment="1" applyProtection="1">
      <alignment horizontal="center" vertical="center" wrapText="1"/>
      <protection hidden="1"/>
    </xf>
    <xf numFmtId="1" fontId="5" fillId="9" borderId="12" xfId="0" applyNumberFormat="1" applyFont="1" applyFill="1" applyBorder="1" applyAlignment="1" applyProtection="1">
      <alignment horizontal="center" vertical="center" wrapText="1"/>
      <protection hidden="1"/>
    </xf>
    <xf numFmtId="1" fontId="4" fillId="9" borderId="2" xfId="0" applyNumberFormat="1" applyFont="1" applyFill="1" applyBorder="1" applyAlignment="1" applyProtection="1">
      <alignment horizontal="center" vertical="center" wrapText="1"/>
      <protection hidden="1"/>
    </xf>
    <xf numFmtId="0" fontId="35" fillId="5" borderId="1" xfId="0" applyFont="1" applyFill="1" applyBorder="1" applyAlignment="1" applyProtection="1">
      <alignment horizontal="left" vertical="center" wrapText="1"/>
      <protection hidden="1"/>
    </xf>
    <xf numFmtId="0" fontId="35" fillId="5" borderId="0" xfId="0" applyFont="1" applyFill="1" applyAlignment="1" applyProtection="1">
      <alignment horizontal="left" vertical="center" wrapText="1"/>
      <protection hidden="1"/>
    </xf>
    <xf numFmtId="165" fontId="35" fillId="7" borderId="2" xfId="0" applyNumberFormat="1" applyFont="1" applyFill="1" applyBorder="1" applyAlignment="1" applyProtection="1">
      <alignment horizontal="center" vertical="center" wrapText="1"/>
      <protection hidden="1"/>
    </xf>
    <xf numFmtId="0" fontId="2" fillId="5" borderId="0" xfId="0" applyFont="1" applyFill="1"/>
    <xf numFmtId="0" fontId="2" fillId="5" borderId="0" xfId="0" applyFont="1" applyFill="1" applyAlignment="1">
      <alignment horizontal="left" vertical="center"/>
    </xf>
    <xf numFmtId="0" fontId="2" fillId="5" borderId="0" xfId="0" applyFont="1" applyFill="1" applyAlignment="1">
      <alignment vertical="center"/>
    </xf>
    <xf numFmtId="0" fontId="2" fillId="0" borderId="0" xfId="0" applyFont="1" applyAlignment="1">
      <alignment horizontal="left" vertical="center"/>
    </xf>
    <xf numFmtId="0" fontId="2" fillId="5" borderId="0" xfId="0" applyFont="1" applyFill="1" applyAlignment="1">
      <alignment vertical="center" wrapText="1"/>
    </xf>
    <xf numFmtId="0" fontId="2" fillId="5" borderId="0" xfId="0" applyFont="1" applyFill="1" applyAlignment="1">
      <alignment vertical="top" wrapText="1"/>
    </xf>
    <xf numFmtId="0" fontId="2" fillId="5" borderId="0" xfId="0" applyFont="1" applyFill="1" applyAlignment="1">
      <alignment horizontal="left" vertical="center" wrapText="1"/>
    </xf>
    <xf numFmtId="0" fontId="2" fillId="0" borderId="0" xfId="0" applyFont="1" applyAlignment="1">
      <alignment vertical="center"/>
    </xf>
    <xf numFmtId="0" fontId="2" fillId="0" borderId="48" xfId="0" applyFont="1" applyBorder="1" applyAlignment="1" applyProtection="1">
      <alignment horizontal="center" vertical="center" wrapText="1"/>
      <protection hidden="1"/>
    </xf>
    <xf numFmtId="0" fontId="2" fillId="0" borderId="22" xfId="0" applyFont="1" applyBorder="1" applyAlignment="1" applyProtection="1">
      <alignment horizontal="center" vertical="center" wrapText="1"/>
      <protection locked="0" hidden="1"/>
    </xf>
    <xf numFmtId="0" fontId="2" fillId="0" borderId="3" xfId="0" applyFont="1" applyBorder="1" applyAlignment="1" applyProtection="1">
      <alignment horizontal="center" vertical="center" wrapText="1"/>
      <protection locked="0" hidden="1"/>
    </xf>
    <xf numFmtId="0" fontId="2" fillId="0" borderId="2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2" fillId="5" borderId="0" xfId="0" applyFont="1" applyFill="1" applyAlignment="1">
      <alignment horizontal="left" vertical="center" wrapText="1"/>
    </xf>
    <xf numFmtId="0" fontId="55" fillId="0" borderId="0" xfId="0" applyFont="1" applyAlignment="1">
      <alignment horizontal="left" vertical="center" wrapText="1"/>
    </xf>
    <xf numFmtId="0" fontId="2" fillId="0" borderId="0" xfId="0" applyFont="1" applyAlignment="1">
      <alignment horizontal="left" vertical="center" wrapText="1"/>
    </xf>
    <xf numFmtId="0" fontId="55" fillId="0" borderId="0" xfId="0" applyFont="1" applyAlignment="1">
      <alignment horizontal="left" vertical="center"/>
    </xf>
    <xf numFmtId="0" fontId="2" fillId="0" borderId="0" xfId="0" applyFont="1" applyAlignment="1">
      <alignment horizontal="left" vertical="center"/>
    </xf>
    <xf numFmtId="0" fontId="13" fillId="5" borderId="0" xfId="0" applyFont="1" applyFill="1" applyAlignment="1">
      <alignment horizontal="left" vertical="center"/>
    </xf>
    <xf numFmtId="0" fontId="2" fillId="5" borderId="0" xfId="0" applyFont="1" applyFill="1" applyAlignment="1">
      <alignment horizontal="left" vertical="center"/>
    </xf>
    <xf numFmtId="0" fontId="13" fillId="5" borderId="0" xfId="0" applyFont="1" applyFill="1" applyAlignment="1" applyProtection="1">
      <alignment horizontal="left" vertical="center"/>
      <protection hidden="1"/>
    </xf>
    <xf numFmtId="0" fontId="89" fillId="0" borderId="2" xfId="0" applyFont="1" applyBorder="1" applyAlignment="1" applyProtection="1">
      <alignment horizontal="center" vertical="center"/>
      <protection hidden="1"/>
    </xf>
    <xf numFmtId="0" fontId="84" fillId="5" borderId="0" xfId="0" applyFont="1" applyFill="1" applyAlignment="1" applyProtection="1">
      <alignment horizontal="left" vertical="center" wrapText="1"/>
      <protection hidden="1"/>
    </xf>
    <xf numFmtId="0" fontId="18" fillId="0" borderId="0" xfId="0" applyFont="1" applyAlignment="1" applyProtection="1">
      <alignment horizontal="center"/>
      <protection hidden="1"/>
    </xf>
    <xf numFmtId="0" fontId="18" fillId="0" borderId="27" xfId="0" applyFont="1" applyBorder="1" applyAlignment="1" applyProtection="1">
      <alignment horizontal="center"/>
      <protection hidden="1"/>
    </xf>
    <xf numFmtId="0" fontId="18" fillId="0" borderId="24" xfId="0" applyFont="1" applyBorder="1" applyAlignment="1" applyProtection="1">
      <alignment horizontal="center"/>
      <protection hidden="1"/>
    </xf>
    <xf numFmtId="0" fontId="18" fillId="0" borderId="31" xfId="0" applyFont="1" applyBorder="1" applyAlignment="1" applyProtection="1">
      <alignment horizontal="center"/>
      <protection hidden="1"/>
    </xf>
    <xf numFmtId="0" fontId="18" fillId="0" borderId="32" xfId="0" applyFont="1" applyBorder="1" applyAlignment="1" applyProtection="1">
      <alignment horizontal="center"/>
      <protection hidden="1"/>
    </xf>
    <xf numFmtId="0" fontId="18" fillId="0" borderId="33" xfId="0" applyFont="1" applyBorder="1" applyAlignment="1" applyProtection="1">
      <alignment horizontal="center"/>
      <protection hidden="1"/>
    </xf>
    <xf numFmtId="0" fontId="0" fillId="0" borderId="49" xfId="0" applyBorder="1" applyAlignment="1" applyProtection="1">
      <alignment horizontal="center"/>
      <protection hidden="1"/>
    </xf>
    <xf numFmtId="0" fontId="0" fillId="0" borderId="0" xfId="0" applyAlignment="1" applyProtection="1">
      <alignment horizontal="center"/>
      <protection hidden="1"/>
    </xf>
    <xf numFmtId="0" fontId="18" fillId="0" borderId="25" xfId="0" applyFont="1" applyBorder="1" applyAlignment="1" applyProtection="1">
      <alignment horizontal="center"/>
      <protection hidden="1"/>
    </xf>
    <xf numFmtId="0" fontId="18" fillId="0" borderId="26" xfId="0" applyFont="1" applyBorder="1" applyAlignment="1" applyProtection="1">
      <alignment horizontal="center"/>
      <protection hidden="1"/>
    </xf>
    <xf numFmtId="0" fontId="0" fillId="0" borderId="25" xfId="0" applyBorder="1" applyAlignment="1" applyProtection="1">
      <alignment horizontal="center"/>
      <protection hidden="1"/>
    </xf>
    <xf numFmtId="0" fontId="0" fillId="0" borderId="26" xfId="0" applyBorder="1" applyAlignment="1" applyProtection="1">
      <alignment horizontal="center"/>
      <protection hidden="1"/>
    </xf>
    <xf numFmtId="0" fontId="44" fillId="10" borderId="0" xfId="0" applyFont="1" applyFill="1" applyAlignment="1" applyProtection="1">
      <alignment horizontal="left" vertical="center" wrapText="1"/>
      <protection hidden="1"/>
    </xf>
    <xf numFmtId="0" fontId="39" fillId="10" borderId="0" xfId="0" applyFont="1" applyFill="1" applyAlignment="1" applyProtection="1">
      <alignment horizontal="center" vertical="center" wrapText="1"/>
      <protection hidden="1"/>
    </xf>
    <xf numFmtId="0" fontId="57" fillId="0" borderId="0" xfId="0" applyFont="1" applyAlignment="1" applyProtection="1">
      <alignment horizontal="left" vertical="center" wrapText="1"/>
      <protection hidden="1"/>
    </xf>
    <xf numFmtId="0" fontId="54" fillId="5" borderId="19" xfId="0" applyFont="1" applyFill="1" applyBorder="1" applyAlignment="1" applyProtection="1">
      <alignment horizontal="left" vertical="center" wrapText="1"/>
      <protection hidden="1"/>
    </xf>
    <xf numFmtId="0" fontId="59" fillId="8" borderId="22" xfId="0" applyFont="1" applyFill="1" applyBorder="1" applyAlignment="1" applyProtection="1">
      <alignment horizontal="left" vertical="center"/>
      <protection hidden="1"/>
    </xf>
    <xf numFmtId="0" fontId="59" fillId="8" borderId="18" xfId="0" applyFont="1" applyFill="1" applyBorder="1" applyAlignment="1" applyProtection="1">
      <alignment horizontal="left" vertical="center"/>
      <protection hidden="1"/>
    </xf>
    <xf numFmtId="0" fontId="39" fillId="10" borderId="0" xfId="0" applyFont="1" applyFill="1" applyAlignment="1" applyProtection="1">
      <alignment horizontal="left" vertical="center" wrapText="1"/>
      <protection hidden="1"/>
    </xf>
    <xf numFmtId="0" fontId="57" fillId="5" borderId="19" xfId="0" applyFont="1" applyFill="1" applyBorder="1" applyAlignment="1" applyProtection="1">
      <alignment horizontal="left" vertical="center" wrapText="1"/>
      <protection hidden="1"/>
    </xf>
    <xf numFmtId="0" fontId="35" fillId="5" borderId="1" xfId="0" applyFont="1" applyFill="1" applyBorder="1" applyAlignment="1" applyProtection="1">
      <alignment horizontal="left" vertical="center" wrapText="1"/>
      <protection hidden="1"/>
    </xf>
    <xf numFmtId="0" fontId="35" fillId="5" borderId="0" xfId="0" applyFont="1" applyFill="1" applyAlignment="1" applyProtection="1">
      <alignment horizontal="left" vertical="center" wrapText="1"/>
      <protection hidden="1"/>
    </xf>
    <xf numFmtId="0" fontId="35" fillId="5" borderId="1" xfId="0" applyFont="1" applyFill="1" applyBorder="1" applyAlignment="1" applyProtection="1">
      <alignment horizontal="left" vertical="top" wrapText="1"/>
      <protection hidden="1"/>
    </xf>
    <xf numFmtId="0" fontId="35" fillId="5" borderId="0" xfId="0" applyFont="1" applyFill="1" applyAlignment="1" applyProtection="1">
      <alignment horizontal="left" vertical="top" wrapText="1"/>
      <protection hidden="1"/>
    </xf>
    <xf numFmtId="0" fontId="35" fillId="5" borderId="0" xfId="0" applyFont="1" applyFill="1" applyAlignment="1" applyProtection="1">
      <alignment horizontal="left" vertical="center"/>
      <protection hidden="1"/>
    </xf>
    <xf numFmtId="0" fontId="37" fillId="0" borderId="0" xfId="0" applyFont="1" applyAlignment="1" applyProtection="1">
      <alignment horizontal="center"/>
      <protection hidden="1"/>
    </xf>
    <xf numFmtId="0" fontId="37" fillId="0" borderId="27" xfId="0" applyFont="1" applyBorder="1" applyAlignment="1" applyProtection="1">
      <alignment horizontal="center"/>
      <protection hidden="1"/>
    </xf>
    <xf numFmtId="0" fontId="37" fillId="0" borderId="29" xfId="0" applyFont="1" applyBorder="1" applyAlignment="1" applyProtection="1">
      <alignment horizontal="center"/>
      <protection hidden="1"/>
    </xf>
    <xf numFmtId="0" fontId="37" fillId="0" borderId="28" xfId="0" applyFont="1" applyBorder="1" applyAlignment="1" applyProtection="1">
      <alignment horizontal="center"/>
      <protection hidden="1"/>
    </xf>
    <xf numFmtId="0" fontId="37" fillId="0" borderId="25" xfId="0" applyFont="1" applyBorder="1" applyAlignment="1" applyProtection="1">
      <alignment horizontal="center"/>
      <protection hidden="1"/>
    </xf>
    <xf numFmtId="0" fontId="37" fillId="0" borderId="26" xfId="0" applyFont="1" applyBorder="1" applyAlignment="1" applyProtection="1">
      <alignment horizontal="center"/>
      <protection hidden="1"/>
    </xf>
    <xf numFmtId="0" fontId="37" fillId="0" borderId="35" xfId="0" applyFont="1" applyBorder="1" applyAlignment="1" applyProtection="1">
      <alignment horizontal="center"/>
      <protection hidden="1"/>
    </xf>
    <xf numFmtId="0" fontId="36" fillId="5" borderId="0" xfId="0" applyFont="1" applyFill="1" applyAlignment="1" applyProtection="1">
      <protection hidden="1"/>
    </xf>
    <xf numFmtId="0" fontId="44" fillId="10" borderId="0" xfId="0" applyFont="1" applyFill="1" applyAlignment="1" applyProtection="1">
      <alignment horizontal="center" vertical="center" wrapText="1"/>
      <protection hidden="1"/>
    </xf>
    <xf numFmtId="0" fontId="36" fillId="0" borderId="24" xfId="0" applyFont="1" applyBorder="1" applyAlignment="1" applyProtection="1">
      <alignment horizontal="center" vertical="center"/>
      <protection hidden="1"/>
    </xf>
    <xf numFmtId="0" fontId="64" fillId="0" borderId="29" xfId="0" applyFont="1" applyBorder="1" applyAlignment="1" applyProtection="1">
      <alignment horizontal="center"/>
      <protection hidden="1"/>
    </xf>
    <xf numFmtId="0" fontId="64" fillId="0" borderId="30" xfId="0" applyFont="1" applyBorder="1" applyAlignment="1" applyProtection="1">
      <alignment horizontal="center"/>
      <protection hidden="1"/>
    </xf>
    <xf numFmtId="0" fontId="64" fillId="0" borderId="28" xfId="0" applyFont="1" applyBorder="1" applyAlignment="1" applyProtection="1">
      <alignment horizontal="center"/>
      <protection hidden="1"/>
    </xf>
    <xf numFmtId="0" fontId="36" fillId="0" borderId="25" xfId="0" applyFont="1" applyBorder="1" applyAlignment="1" applyProtection="1">
      <alignment horizontal="center"/>
      <protection hidden="1"/>
    </xf>
    <xf numFmtId="0" fontId="36" fillId="0" borderId="26" xfId="0" applyFont="1" applyBorder="1" applyAlignment="1" applyProtection="1">
      <alignment horizontal="center"/>
      <protection hidden="1"/>
    </xf>
    <xf numFmtId="0" fontId="36" fillId="0" borderId="29" xfId="0" applyFont="1" applyBorder="1" applyAlignment="1" applyProtection="1">
      <alignment horizontal="center" vertical="center"/>
      <protection hidden="1"/>
    </xf>
    <xf numFmtId="0" fontId="36" fillId="0" borderId="28" xfId="0" applyFont="1" applyBorder="1" applyAlignment="1" applyProtection="1">
      <alignment horizontal="center" vertical="center"/>
      <protection hidden="1"/>
    </xf>
    <xf numFmtId="0" fontId="37" fillId="0" borderId="29" xfId="0" applyFont="1" applyBorder="1" applyAlignment="1" applyProtection="1">
      <alignment horizontal="center" vertical="center"/>
      <protection hidden="1"/>
    </xf>
    <xf numFmtId="0" fontId="37" fillId="0" borderId="28" xfId="0" applyFont="1" applyBorder="1" applyAlignment="1" applyProtection="1">
      <alignment horizontal="center" vertical="center"/>
      <protection hidden="1"/>
    </xf>
    <xf numFmtId="0" fontId="37" fillId="0" borderId="30" xfId="0" applyFont="1" applyBorder="1" applyAlignment="1" applyProtection="1">
      <alignment horizontal="center"/>
      <protection hidden="1"/>
    </xf>
    <xf numFmtId="0" fontId="71" fillId="5" borderId="0" xfId="0" applyFont="1" applyFill="1" applyAlignment="1" applyProtection="1">
      <alignment horizontal="left" wrapText="1"/>
      <protection hidden="1"/>
    </xf>
  </cellXfs>
  <cellStyles count="4">
    <cellStyle name="Currency" xfId="2" builtinId="4"/>
    <cellStyle name="Hyperlink" xfId="1" builtinId="8"/>
    <cellStyle name="Normal" xfId="0" builtinId="0"/>
    <cellStyle name="Percent" xfId="3" builtinId="5"/>
  </cellStyles>
  <dxfs count="188">
    <dxf>
      <font>
        <strike val="0"/>
        <color rgb="FFFF0000"/>
      </font>
      <fill>
        <patternFill patternType="solid">
          <bgColor rgb="FFFF0000"/>
        </patternFill>
      </fill>
    </dxf>
    <dxf>
      <font>
        <strike val="0"/>
        <color rgb="FFFF0000"/>
      </font>
      <fill>
        <patternFill>
          <bgColor rgb="FFFF0000"/>
        </patternFill>
      </fill>
    </dxf>
    <dxf>
      <font>
        <strike val="0"/>
        <color rgb="FFFF0000"/>
      </font>
      <fill>
        <patternFill patternType="solid">
          <bgColor rgb="FFFF0000"/>
        </patternFill>
      </fill>
    </dxf>
    <dxf>
      <font>
        <strike val="0"/>
        <color rgb="FFFF0000"/>
      </font>
      <fill>
        <patternFill patternType="solid">
          <bgColor rgb="FFFF0000"/>
        </patternFill>
      </fill>
    </dxf>
    <dxf>
      <font>
        <strike val="0"/>
        <color rgb="FFFF0000"/>
      </font>
      <fill>
        <patternFill>
          <bgColor rgb="FFFF0000"/>
        </patternFill>
      </fill>
    </dxf>
    <dxf>
      <fill>
        <patternFill>
          <bgColor theme="0"/>
        </patternFill>
      </fill>
    </dxf>
    <dxf>
      <font>
        <strike val="0"/>
        <color rgb="FFFF000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1" defaultTableStyle="TableStyleMedium2" defaultPivotStyle="PivotStyleLight16">
    <tableStyle name="Invisible" pivot="0" table="0" count="0" xr9:uid="{A48B3D11-8F9C-40DB-B4E7-6F19DBDF4ABA}"/>
  </tableStyles>
  <colors>
    <mruColors>
      <color rgb="FFFFFFFF"/>
      <color rgb="FFFFD5EA"/>
      <color rgb="FF8A0045"/>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115957</xdr:rowOff>
    </xdr:from>
    <xdr:to>
      <xdr:col>3</xdr:col>
      <xdr:colOff>973851</xdr:colOff>
      <xdr:row>1</xdr:row>
      <xdr:rowOff>1736</xdr:rowOff>
    </xdr:to>
    <xdr:pic>
      <xdr:nvPicPr>
        <xdr:cNvPr id="5" name="Picture 5" descr="Mayor of London 85key">
          <a:extLst>
            <a:ext uri="{FF2B5EF4-FFF2-40B4-BE49-F238E27FC236}">
              <a16:creationId xmlns:a16="http://schemas.microsoft.com/office/drawing/2014/main" id="{CE1D7451-AEA4-4469-809C-DA715A8EC7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5957"/>
          <a:ext cx="2775029" cy="20854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114296</xdr:rowOff>
    </xdr:from>
    <xdr:to>
      <xdr:col>2</xdr:col>
      <xdr:colOff>1650347</xdr:colOff>
      <xdr:row>1</xdr:row>
      <xdr:rowOff>143170</xdr:rowOff>
    </xdr:to>
    <xdr:pic>
      <xdr:nvPicPr>
        <xdr:cNvPr id="2" name="Picture 1" descr="Mayor of London 85key">
          <a:extLst>
            <a:ext uri="{FF2B5EF4-FFF2-40B4-BE49-F238E27FC236}">
              <a16:creationId xmlns:a16="http://schemas.microsoft.com/office/drawing/2014/main" id="{B169A7D0-6924-42CA-9B6A-A8EF2FE7FB8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296"/>
          <a:ext cx="2857182" cy="202247"/>
        </a:xfrm>
        <a:prstGeom prst="rect">
          <a:avLst/>
        </a:prstGeom>
        <a:noFill/>
        <a:ln>
          <a:noFill/>
        </a:ln>
      </xdr:spPr>
    </xdr:pic>
    <xdr:clientData/>
  </xdr:twoCellAnchor>
  <xdr:twoCellAnchor editAs="oneCell">
    <xdr:from>
      <xdr:col>0</xdr:col>
      <xdr:colOff>0</xdr:colOff>
      <xdr:row>0</xdr:row>
      <xdr:rowOff>114296</xdr:rowOff>
    </xdr:from>
    <xdr:to>
      <xdr:col>2</xdr:col>
      <xdr:colOff>1650263</xdr:colOff>
      <xdr:row>1</xdr:row>
      <xdr:rowOff>143086</xdr:rowOff>
    </xdr:to>
    <xdr:pic>
      <xdr:nvPicPr>
        <xdr:cNvPr id="3" name="Picture 2" descr="Mayor of London 85key">
          <a:extLst>
            <a:ext uri="{FF2B5EF4-FFF2-40B4-BE49-F238E27FC236}">
              <a16:creationId xmlns:a16="http://schemas.microsoft.com/office/drawing/2014/main" id="{FECAA95A-2F4E-4CA4-A4F8-415B955B2D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296"/>
          <a:ext cx="2698983" cy="215498"/>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114296</xdr:rowOff>
    </xdr:from>
    <xdr:to>
      <xdr:col>1</xdr:col>
      <xdr:colOff>2123145</xdr:colOff>
      <xdr:row>1</xdr:row>
      <xdr:rowOff>154618</xdr:rowOff>
    </xdr:to>
    <xdr:pic>
      <xdr:nvPicPr>
        <xdr:cNvPr id="2" name="Picture 1" descr="Mayor of London 85key">
          <a:extLst>
            <a:ext uri="{FF2B5EF4-FFF2-40B4-BE49-F238E27FC236}">
              <a16:creationId xmlns:a16="http://schemas.microsoft.com/office/drawing/2014/main" id="{FAFD3DEF-17B3-414C-A07F-396B8424B6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296"/>
          <a:ext cx="2723220" cy="230822"/>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sfcompetition@london.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FE3D6-438B-4361-B681-40EFE6C8B310}">
  <dimension ref="A1:Q51"/>
  <sheetViews>
    <sheetView showGridLines="0" tabSelected="1" zoomScale="80" zoomScaleNormal="80" workbookViewId="0"/>
  </sheetViews>
  <sheetFormatPr defaultColWidth="0" defaultRowHeight="12.75" zeroHeight="1" x14ac:dyDescent="0.45"/>
  <cols>
    <col min="1" max="1" width="4" style="4" customWidth="1"/>
    <col min="2" max="2" width="10.265625" style="4" customWidth="1"/>
    <col min="3" max="3" width="11" style="4" customWidth="1"/>
    <col min="4" max="4" width="56.59765625" style="4" customWidth="1"/>
    <col min="5" max="5" width="105" style="4" customWidth="1"/>
    <col min="6" max="6" width="77.73046875" style="4" customWidth="1"/>
    <col min="7" max="7" width="180.3984375" style="4" customWidth="1"/>
    <col min="8" max="8" width="35.59765625" style="4" customWidth="1"/>
    <col min="9" max="15" width="9" style="4" customWidth="1"/>
    <col min="16" max="34" width="9" style="4" hidden="1" customWidth="1"/>
    <col min="35" max="16384" width="9" style="4" hidden="1"/>
  </cols>
  <sheetData>
    <row r="1" spans="1:17" s="1" customFormat="1" ht="25.5" customHeight="1" x14ac:dyDescent="0.45"/>
    <row r="2" spans="1:17" s="1" customFormat="1" ht="25.5" customHeight="1" x14ac:dyDescent="0.45">
      <c r="A2" s="406"/>
      <c r="B2" s="406"/>
      <c r="C2" s="406"/>
      <c r="D2" s="406"/>
    </row>
    <row r="3" spans="1:17" s="1" customFormat="1" ht="20.100000000000001" customHeight="1" x14ac:dyDescent="0.45">
      <c r="A3" s="178" t="s">
        <v>0</v>
      </c>
      <c r="B3" s="97"/>
      <c r="C3" s="97"/>
      <c r="D3" s="97"/>
      <c r="E3" s="97"/>
      <c r="F3" s="97"/>
      <c r="G3" s="97"/>
      <c r="H3" s="98"/>
      <c r="I3" s="98"/>
      <c r="J3" s="98"/>
      <c r="K3" s="98"/>
      <c r="L3" s="98"/>
      <c r="M3" s="98"/>
      <c r="N3" s="98"/>
      <c r="O3" s="98"/>
    </row>
    <row r="4" spans="1:17" ht="20.100000000000001" customHeight="1" x14ac:dyDescent="1.2">
      <c r="A4" s="99"/>
      <c r="B4" s="99"/>
      <c r="C4" s="99"/>
      <c r="D4" s="99"/>
      <c r="E4" s="99"/>
      <c r="F4" s="99"/>
      <c r="G4" s="99"/>
      <c r="H4" s="99"/>
      <c r="I4" s="100"/>
      <c r="J4" s="100"/>
      <c r="K4" s="99"/>
      <c r="L4" s="99"/>
      <c r="M4" s="99"/>
      <c r="N4" s="99"/>
      <c r="O4" s="99"/>
    </row>
    <row r="5" spans="1:17" ht="20.100000000000001" customHeight="1" x14ac:dyDescent="0.45">
      <c r="A5" s="99"/>
      <c r="B5" s="101" t="s">
        <v>1</v>
      </c>
      <c r="C5" s="99"/>
      <c r="D5" s="99"/>
      <c r="E5" s="99"/>
      <c r="F5" s="99"/>
      <c r="G5" s="99"/>
      <c r="H5" s="99"/>
      <c r="I5" s="99"/>
      <c r="J5" s="99"/>
      <c r="K5" s="99"/>
      <c r="L5" s="99"/>
      <c r="M5" s="99"/>
      <c r="N5" s="99"/>
      <c r="O5" s="99"/>
    </row>
    <row r="6" spans="1:17" s="5" customFormat="1" ht="20.100000000000001" customHeight="1" x14ac:dyDescent="0.4">
      <c r="A6" s="387"/>
      <c r="B6" s="173" t="s">
        <v>2</v>
      </c>
      <c r="C6" s="387"/>
      <c r="D6" s="387"/>
      <c r="E6" s="387"/>
      <c r="F6" s="407"/>
      <c r="G6" s="407"/>
      <c r="H6" s="407"/>
      <c r="I6" s="407"/>
      <c r="J6" s="407"/>
      <c r="K6" s="387"/>
      <c r="L6" s="387"/>
      <c r="M6" s="387"/>
      <c r="N6" s="387"/>
      <c r="O6" s="387"/>
      <c r="P6" s="387"/>
      <c r="Q6" s="387"/>
    </row>
    <row r="7" spans="1:17" s="6" customFormat="1" ht="20.100000000000001" customHeight="1" x14ac:dyDescent="0.45">
      <c r="A7" s="389"/>
      <c r="B7" s="174">
        <v>1</v>
      </c>
      <c r="C7" s="407" t="s">
        <v>3</v>
      </c>
      <c r="D7" s="407"/>
      <c r="E7" s="407"/>
      <c r="F7" s="407"/>
      <c r="G7" s="407"/>
      <c r="H7" s="388"/>
      <c r="I7" s="388"/>
      <c r="J7" s="388"/>
      <c r="K7" s="388"/>
      <c r="L7" s="388"/>
      <c r="M7" s="388"/>
      <c r="N7" s="388"/>
      <c r="O7" s="388"/>
      <c r="P7" s="388"/>
      <c r="Q7" s="388"/>
    </row>
    <row r="8" spans="1:17" s="6" customFormat="1" ht="20.100000000000001" customHeight="1" x14ac:dyDescent="0.45">
      <c r="A8" s="389"/>
      <c r="B8" s="174">
        <v>2</v>
      </c>
      <c r="C8" s="407" t="s">
        <v>4</v>
      </c>
      <c r="D8" s="407"/>
      <c r="E8" s="407"/>
      <c r="F8" s="407"/>
      <c r="G8" s="407"/>
      <c r="H8" s="388"/>
      <c r="I8" s="388"/>
      <c r="J8" s="388"/>
      <c r="K8" s="388"/>
      <c r="L8" s="388"/>
      <c r="M8" s="388"/>
      <c r="N8" s="388"/>
      <c r="O8" s="388"/>
      <c r="P8" s="388"/>
      <c r="Q8" s="388"/>
    </row>
    <row r="9" spans="1:17" s="6" customFormat="1" ht="20.100000000000001" customHeight="1" x14ac:dyDescent="0.45">
      <c r="A9" s="389"/>
      <c r="B9" s="174">
        <v>3</v>
      </c>
      <c r="C9" s="388" t="s">
        <v>5</v>
      </c>
      <c r="D9" s="388"/>
      <c r="E9" s="388"/>
      <c r="F9" s="388"/>
      <c r="G9" s="388"/>
      <c r="H9" s="388"/>
      <c r="I9" s="388"/>
      <c r="J9" s="388"/>
      <c r="K9" s="388"/>
      <c r="L9" s="388"/>
      <c r="M9" s="388"/>
      <c r="N9" s="388"/>
      <c r="O9" s="388"/>
      <c r="P9" s="388"/>
      <c r="Q9" s="388"/>
    </row>
    <row r="10" spans="1:17" s="6" customFormat="1" ht="20.100000000000001" customHeight="1" x14ac:dyDescent="0.45">
      <c r="A10" s="389"/>
      <c r="B10" s="174">
        <v>4</v>
      </c>
      <c r="C10" s="339" t="s">
        <v>6</v>
      </c>
      <c r="D10" s="390"/>
      <c r="E10" s="390"/>
      <c r="F10" s="390"/>
      <c r="G10" s="390"/>
      <c r="H10" s="390"/>
      <c r="I10" s="390"/>
      <c r="J10" s="390"/>
      <c r="K10" s="390"/>
      <c r="L10" s="390"/>
      <c r="M10" s="390"/>
      <c r="N10" s="390"/>
      <c r="O10" s="390"/>
      <c r="P10" s="390"/>
      <c r="Q10" s="390"/>
    </row>
    <row r="11" spans="1:17" s="6" customFormat="1" ht="20.100000000000001" customHeight="1" x14ac:dyDescent="0.45">
      <c r="A11" s="389"/>
      <c r="B11" s="174">
        <v>5</v>
      </c>
      <c r="C11" s="339" t="s">
        <v>7</v>
      </c>
      <c r="D11" s="390"/>
      <c r="E11" s="390"/>
      <c r="F11" s="390"/>
      <c r="G11" s="390"/>
      <c r="H11" s="390"/>
      <c r="I11" s="390"/>
      <c r="J11" s="390"/>
      <c r="K11" s="390"/>
      <c r="L11" s="390"/>
      <c r="M11" s="390"/>
      <c r="N11" s="390"/>
      <c r="O11" s="390"/>
      <c r="P11" s="390"/>
      <c r="Q11" s="390"/>
    </row>
    <row r="12" spans="1:17" s="6" customFormat="1" ht="20.100000000000001" customHeight="1" x14ac:dyDescent="0.45">
      <c r="A12" s="389"/>
      <c r="B12" s="174">
        <v>6</v>
      </c>
      <c r="C12" s="405" t="s">
        <v>8</v>
      </c>
      <c r="D12" s="405"/>
      <c r="E12" s="405"/>
      <c r="F12" s="405"/>
      <c r="G12" s="405"/>
      <c r="H12" s="390"/>
      <c r="I12" s="390"/>
      <c r="J12" s="390"/>
      <c r="K12" s="390"/>
      <c r="L12" s="390"/>
      <c r="M12" s="390"/>
      <c r="N12" s="390"/>
      <c r="O12" s="390"/>
      <c r="P12" s="390"/>
      <c r="Q12" s="390"/>
    </row>
    <row r="13" spans="1:17" s="6" customFormat="1" ht="20.100000000000001" customHeight="1" x14ac:dyDescent="0.45">
      <c r="A13" s="389"/>
      <c r="B13" s="174">
        <v>7</v>
      </c>
      <c r="C13" s="339" t="s">
        <v>9</v>
      </c>
      <c r="D13" s="390"/>
      <c r="E13" s="390"/>
      <c r="F13" s="390"/>
      <c r="G13" s="390"/>
      <c r="H13" s="390"/>
      <c r="I13" s="390"/>
      <c r="J13" s="390"/>
      <c r="K13" s="390"/>
      <c r="L13" s="390"/>
      <c r="M13" s="390"/>
      <c r="N13" s="390"/>
      <c r="O13" s="390"/>
      <c r="P13" s="390"/>
      <c r="Q13" s="390"/>
    </row>
    <row r="14" spans="1:17" s="6" customFormat="1" ht="20.100000000000001" customHeight="1" x14ac:dyDescent="0.45">
      <c r="A14" s="389"/>
      <c r="B14" s="174">
        <v>8</v>
      </c>
      <c r="C14" s="404" t="s">
        <v>10</v>
      </c>
      <c r="D14" s="405"/>
      <c r="E14" s="405"/>
      <c r="F14" s="405"/>
      <c r="G14" s="405"/>
      <c r="H14" s="390"/>
      <c r="I14" s="390"/>
      <c r="J14" s="390"/>
      <c r="K14" s="390"/>
      <c r="L14" s="390"/>
      <c r="M14" s="390"/>
      <c r="N14" s="390"/>
      <c r="O14" s="390"/>
      <c r="P14" s="390"/>
      <c r="Q14" s="390"/>
    </row>
    <row r="15" spans="1:17" s="6" customFormat="1" ht="20.100000000000001" customHeight="1" x14ac:dyDescent="0.45">
      <c r="A15" s="389"/>
      <c r="B15" s="174">
        <v>9</v>
      </c>
      <c r="C15" s="402" t="s">
        <v>11</v>
      </c>
      <c r="D15" s="403"/>
      <c r="E15" s="403"/>
      <c r="F15" s="403"/>
      <c r="G15" s="403"/>
      <c r="H15" s="390"/>
      <c r="I15" s="390"/>
      <c r="J15" s="390"/>
      <c r="K15" s="390"/>
      <c r="L15" s="390"/>
      <c r="M15" s="390"/>
      <c r="N15" s="390"/>
      <c r="O15" s="390"/>
      <c r="P15" s="390"/>
      <c r="Q15" s="390"/>
    </row>
    <row r="16" spans="1:17" s="6" customFormat="1" ht="20.100000000000001" customHeight="1" x14ac:dyDescent="0.45">
      <c r="A16" s="389"/>
      <c r="B16" s="174">
        <v>10</v>
      </c>
      <c r="C16" s="404" t="s">
        <v>12</v>
      </c>
      <c r="D16" s="405"/>
      <c r="E16" s="405"/>
      <c r="F16" s="405"/>
      <c r="G16" s="405"/>
      <c r="H16" s="390"/>
      <c r="I16" s="390"/>
      <c r="J16" s="390"/>
      <c r="K16" s="390"/>
      <c r="L16" s="390"/>
      <c r="M16" s="390"/>
      <c r="N16" s="390"/>
      <c r="O16" s="390"/>
      <c r="P16" s="390"/>
      <c r="Q16" s="390"/>
    </row>
    <row r="17" spans="1:17" s="6" customFormat="1" ht="20.100000000000001" customHeight="1" x14ac:dyDescent="0.45">
      <c r="A17" s="389"/>
      <c r="B17" s="174">
        <v>11</v>
      </c>
      <c r="C17" s="403" t="s">
        <v>13</v>
      </c>
      <c r="D17" s="403"/>
      <c r="E17" s="403"/>
      <c r="F17" s="403"/>
      <c r="G17" s="403"/>
      <c r="H17" s="390"/>
      <c r="I17" s="390"/>
      <c r="J17" s="390"/>
      <c r="K17" s="390"/>
      <c r="L17" s="390"/>
      <c r="M17" s="390"/>
      <c r="N17" s="390"/>
      <c r="O17" s="390"/>
      <c r="P17" s="390"/>
      <c r="Q17" s="390"/>
    </row>
    <row r="18" spans="1:17" s="6" customFormat="1" ht="20.100000000000001" customHeight="1" x14ac:dyDescent="0.45">
      <c r="A18" s="389"/>
      <c r="B18" s="174">
        <v>12</v>
      </c>
      <c r="C18" s="403" t="s">
        <v>14</v>
      </c>
      <c r="D18" s="403"/>
      <c r="E18" s="403"/>
      <c r="F18" s="403"/>
      <c r="G18" s="403"/>
      <c r="H18" s="390"/>
      <c r="I18" s="390"/>
      <c r="J18" s="390"/>
      <c r="K18" s="390"/>
      <c r="L18" s="390"/>
      <c r="M18" s="390"/>
      <c r="N18" s="390"/>
      <c r="O18" s="390"/>
      <c r="P18" s="390"/>
      <c r="Q18" s="390"/>
    </row>
    <row r="19" spans="1:17" s="6" customFormat="1" ht="20.100000000000001" customHeight="1" x14ac:dyDescent="0.45">
      <c r="A19" s="389"/>
      <c r="B19" s="174">
        <v>13</v>
      </c>
      <c r="C19" s="404" t="s">
        <v>15</v>
      </c>
      <c r="D19" s="405"/>
      <c r="E19" s="405"/>
      <c r="F19" s="405"/>
      <c r="G19" s="405"/>
      <c r="H19" s="390"/>
      <c r="I19" s="390"/>
      <c r="J19" s="390"/>
      <c r="K19" s="390"/>
      <c r="L19" s="390"/>
      <c r="M19" s="390"/>
      <c r="N19" s="390"/>
      <c r="O19" s="390"/>
      <c r="P19" s="390"/>
      <c r="Q19" s="390"/>
    </row>
    <row r="20" spans="1:17" s="6" customFormat="1" ht="20.100000000000001" customHeight="1" x14ac:dyDescent="0.45">
      <c r="A20" s="389"/>
      <c r="B20" s="174">
        <v>14</v>
      </c>
      <c r="C20" s="404" t="s">
        <v>16</v>
      </c>
      <c r="D20" s="405"/>
      <c r="E20" s="405"/>
      <c r="F20" s="405"/>
      <c r="G20" s="405"/>
      <c r="H20" s="390"/>
      <c r="I20" s="390"/>
      <c r="J20" s="390"/>
      <c r="K20" s="390"/>
      <c r="L20" s="390"/>
      <c r="M20" s="390"/>
      <c r="N20" s="390"/>
      <c r="O20" s="390"/>
      <c r="P20" s="390"/>
      <c r="Q20" s="390"/>
    </row>
    <row r="21" spans="1:17" s="6" customFormat="1" ht="20.100000000000001" customHeight="1" x14ac:dyDescent="0.45">
      <c r="A21" s="389"/>
      <c r="B21" s="174"/>
      <c r="H21" s="390"/>
      <c r="I21" s="390"/>
      <c r="J21" s="390"/>
      <c r="K21" s="390"/>
      <c r="L21" s="390"/>
      <c r="M21" s="390"/>
      <c r="N21" s="390"/>
      <c r="O21" s="390"/>
      <c r="P21" s="390"/>
      <c r="Q21" s="390"/>
    </row>
    <row r="22" spans="1:17" s="6" customFormat="1" ht="20.100000000000001" customHeight="1" x14ac:dyDescent="0.45">
      <c r="A22" s="389"/>
      <c r="B22" s="175" t="s">
        <v>17</v>
      </c>
      <c r="C22" s="390"/>
      <c r="D22" s="390"/>
      <c r="E22" s="390"/>
      <c r="F22" s="390"/>
      <c r="G22" s="390"/>
      <c r="H22" s="390"/>
      <c r="I22" s="390"/>
      <c r="J22" s="390"/>
      <c r="K22" s="390"/>
      <c r="L22" s="390"/>
      <c r="M22" s="390"/>
      <c r="N22" s="390"/>
      <c r="O22" s="390"/>
      <c r="P22" s="390"/>
      <c r="Q22" s="390"/>
    </row>
    <row r="23" spans="1:17" s="6" customFormat="1" ht="20.100000000000001" customHeight="1" x14ac:dyDescent="0.45">
      <c r="A23" s="389"/>
      <c r="B23" s="174">
        <v>15</v>
      </c>
      <c r="C23" s="339" t="s">
        <v>18</v>
      </c>
      <c r="D23" s="390"/>
      <c r="E23" s="390"/>
      <c r="F23" s="390"/>
      <c r="G23" s="390"/>
      <c r="H23" s="390"/>
      <c r="I23" s="390"/>
      <c r="J23" s="390"/>
      <c r="K23" s="390"/>
      <c r="L23" s="390"/>
      <c r="M23" s="390"/>
      <c r="N23" s="390"/>
      <c r="O23" s="390"/>
      <c r="P23" s="390"/>
      <c r="Q23" s="390"/>
    </row>
    <row r="24" spans="1:17" s="6" customFormat="1" ht="20.100000000000001" customHeight="1" x14ac:dyDescent="0.45">
      <c r="A24" s="389"/>
      <c r="B24" s="174">
        <v>16</v>
      </c>
      <c r="C24" s="402" t="s">
        <v>19</v>
      </c>
      <c r="D24" s="403"/>
      <c r="E24" s="403"/>
      <c r="F24" s="403"/>
      <c r="G24" s="403"/>
      <c r="H24" s="390"/>
      <c r="I24" s="390"/>
      <c r="J24" s="390"/>
      <c r="K24" s="390"/>
      <c r="L24" s="390"/>
      <c r="M24" s="390"/>
      <c r="N24" s="390"/>
      <c r="O24" s="390"/>
      <c r="P24" s="390"/>
      <c r="Q24" s="390"/>
    </row>
    <row r="25" spans="1:17" s="6" customFormat="1" ht="20.100000000000001" customHeight="1" x14ac:dyDescent="0.45">
      <c r="A25" s="389"/>
      <c r="B25" s="174">
        <v>17</v>
      </c>
      <c r="C25" s="404" t="s">
        <v>20</v>
      </c>
      <c r="D25" s="402"/>
      <c r="E25" s="402"/>
      <c r="F25" s="402"/>
      <c r="G25" s="402"/>
      <c r="H25" s="402"/>
      <c r="I25" s="402"/>
      <c r="J25" s="402"/>
      <c r="K25" s="402"/>
      <c r="L25" s="402"/>
      <c r="M25" s="402"/>
      <c r="N25" s="402"/>
      <c r="O25" s="402"/>
      <c r="P25" s="402"/>
      <c r="Q25" s="402"/>
    </row>
    <row r="26" spans="1:17" s="6" customFormat="1" ht="20.100000000000001" customHeight="1" x14ac:dyDescent="0.45">
      <c r="A26" s="389"/>
      <c r="B26" s="174">
        <v>18</v>
      </c>
      <c r="C26" s="339" t="s">
        <v>21</v>
      </c>
      <c r="D26" s="340"/>
      <c r="E26" s="340"/>
      <c r="F26" s="340"/>
      <c r="G26" s="340"/>
      <c r="H26" s="340"/>
      <c r="I26" s="340"/>
      <c r="J26" s="340"/>
      <c r="K26" s="340"/>
      <c r="L26" s="340"/>
      <c r="M26" s="340"/>
      <c r="N26" s="340"/>
      <c r="O26" s="340"/>
      <c r="P26" s="340"/>
      <c r="Q26" s="340"/>
    </row>
    <row r="27" spans="1:17" s="6" customFormat="1" ht="20.100000000000001" customHeight="1" x14ac:dyDescent="0.45">
      <c r="A27" s="389"/>
      <c r="B27" s="174">
        <v>19</v>
      </c>
      <c r="C27" s="402" t="s">
        <v>22</v>
      </c>
      <c r="D27" s="402"/>
      <c r="E27" s="402"/>
      <c r="F27" s="402"/>
      <c r="G27" s="402"/>
      <c r="H27" s="402"/>
      <c r="I27" s="402"/>
      <c r="J27" s="402"/>
      <c r="K27" s="402"/>
      <c r="L27" s="402"/>
      <c r="M27" s="402"/>
      <c r="N27" s="402"/>
      <c r="O27" s="402"/>
      <c r="P27" s="402"/>
      <c r="Q27" s="402"/>
    </row>
    <row r="28" spans="1:17" s="6" customFormat="1" ht="20.100000000000001" customHeight="1" x14ac:dyDescent="0.45">
      <c r="A28" s="389"/>
      <c r="B28" s="174">
        <v>20</v>
      </c>
      <c r="C28" s="405" t="s">
        <v>23</v>
      </c>
      <c r="D28" s="402"/>
      <c r="E28" s="402"/>
      <c r="F28" s="402"/>
      <c r="G28" s="402"/>
      <c r="H28" s="402"/>
      <c r="I28" s="402"/>
      <c r="J28" s="402"/>
      <c r="K28" s="402"/>
      <c r="L28" s="402"/>
      <c r="M28" s="402"/>
      <c r="N28" s="402"/>
      <c r="O28" s="402"/>
      <c r="P28" s="402"/>
      <c r="Q28" s="402"/>
    </row>
    <row r="29" spans="1:17" s="6" customFormat="1" ht="20.100000000000001" customHeight="1" x14ac:dyDescent="0.45">
      <c r="A29" s="389"/>
      <c r="B29" s="174">
        <v>21</v>
      </c>
      <c r="C29" s="176" t="s">
        <v>24</v>
      </c>
      <c r="D29" s="388"/>
      <c r="E29" s="388"/>
      <c r="F29" s="388"/>
      <c r="G29" s="388"/>
      <c r="H29" s="388"/>
      <c r="I29" s="388"/>
      <c r="J29" s="388"/>
      <c r="K29" s="388"/>
      <c r="L29" s="388"/>
      <c r="M29" s="388"/>
      <c r="N29" s="388"/>
      <c r="O29" s="388"/>
      <c r="P29" s="388"/>
      <c r="Q29" s="388"/>
    </row>
    <row r="30" spans="1:17" s="6" customFormat="1" ht="20.100000000000001" customHeight="1" x14ac:dyDescent="0.45">
      <c r="A30" s="389"/>
      <c r="B30" s="174">
        <v>22</v>
      </c>
      <c r="C30" s="176" t="s">
        <v>25</v>
      </c>
      <c r="D30" s="388"/>
      <c r="E30" s="388"/>
      <c r="F30" s="388"/>
      <c r="G30" s="388"/>
      <c r="H30" s="388"/>
      <c r="I30" s="388"/>
      <c r="J30" s="388"/>
      <c r="K30" s="388"/>
      <c r="L30" s="388"/>
      <c r="M30" s="388"/>
      <c r="N30" s="388"/>
      <c r="O30" s="388"/>
      <c r="P30" s="388"/>
      <c r="Q30" s="388"/>
    </row>
    <row r="31" spans="1:17" s="3" customFormat="1" ht="20.100000000000001" customHeight="1" x14ac:dyDescent="0.45">
      <c r="A31" s="391"/>
      <c r="B31" s="392"/>
      <c r="C31" s="393"/>
      <c r="D31" s="393"/>
      <c r="E31" s="393"/>
      <c r="F31" s="393"/>
      <c r="G31" s="393"/>
      <c r="H31" s="393"/>
      <c r="I31" s="393"/>
      <c r="J31" s="393"/>
      <c r="K31" s="393"/>
      <c r="L31" s="393"/>
      <c r="M31" s="393"/>
      <c r="N31" s="393"/>
      <c r="O31" s="393"/>
      <c r="P31" s="393"/>
      <c r="Q31" s="393"/>
    </row>
    <row r="32" spans="1:17" s="6" customFormat="1" ht="20.100000000000001" customHeight="1" x14ac:dyDescent="0.45">
      <c r="A32" s="389"/>
      <c r="B32" s="173" t="s">
        <v>26</v>
      </c>
      <c r="C32" s="388"/>
      <c r="D32" s="388"/>
      <c r="E32" s="388"/>
      <c r="F32" s="388"/>
      <c r="G32" s="388"/>
      <c r="H32" s="388"/>
      <c r="I32" s="388"/>
      <c r="J32" s="388"/>
      <c r="K32" s="388"/>
      <c r="L32" s="388"/>
      <c r="M32" s="388"/>
      <c r="N32" s="388"/>
      <c r="O32" s="388"/>
      <c r="P32" s="388"/>
      <c r="Q32" s="388"/>
    </row>
    <row r="33" spans="1:17" s="6" customFormat="1" ht="20.100000000000001" customHeight="1" x14ac:dyDescent="0.45">
      <c r="A33" s="389"/>
      <c r="B33" s="177">
        <v>23</v>
      </c>
      <c r="C33" s="388" t="s">
        <v>27</v>
      </c>
      <c r="D33" s="388"/>
      <c r="E33" s="388"/>
      <c r="F33" s="388"/>
      <c r="G33" s="388"/>
      <c r="H33" s="388"/>
      <c r="I33" s="388"/>
      <c r="J33" s="388"/>
      <c r="K33" s="388"/>
      <c r="L33" s="388"/>
      <c r="M33" s="388"/>
      <c r="N33" s="388"/>
      <c r="O33" s="388"/>
      <c r="P33" s="388"/>
      <c r="Q33" s="388"/>
    </row>
    <row r="34" spans="1:17" s="6" customFormat="1" ht="20.100000000000001" customHeight="1" x14ac:dyDescent="0.45">
      <c r="A34" s="389"/>
      <c r="B34" s="177">
        <v>24</v>
      </c>
      <c r="C34" s="401" t="s">
        <v>28</v>
      </c>
      <c r="D34" s="401"/>
      <c r="E34" s="401"/>
      <c r="F34" s="401"/>
      <c r="G34" s="401"/>
      <c r="H34" s="388"/>
      <c r="I34" s="388"/>
      <c r="J34" s="388"/>
      <c r="K34" s="388"/>
      <c r="L34" s="388"/>
      <c r="M34" s="388"/>
      <c r="N34" s="388"/>
      <c r="O34" s="388"/>
      <c r="P34" s="388"/>
      <c r="Q34" s="388"/>
    </row>
    <row r="35" spans="1:17" s="6" customFormat="1" ht="20.100000000000001" customHeight="1" x14ac:dyDescent="0.45">
      <c r="A35" s="389"/>
      <c r="B35" s="177">
        <v>25</v>
      </c>
      <c r="C35" s="401" t="s">
        <v>29</v>
      </c>
      <c r="D35" s="401"/>
      <c r="E35" s="401"/>
      <c r="F35" s="401"/>
      <c r="G35" s="401"/>
      <c r="H35" s="388"/>
      <c r="I35" s="388"/>
      <c r="J35" s="388"/>
      <c r="K35" s="388"/>
      <c r="L35" s="388"/>
      <c r="M35" s="388"/>
      <c r="N35" s="388"/>
      <c r="O35" s="388"/>
      <c r="P35" s="388"/>
      <c r="Q35" s="388"/>
    </row>
    <row r="36" spans="1:17" ht="20.100000000000001" customHeight="1" x14ac:dyDescent="0.45">
      <c r="A36" s="391"/>
      <c r="B36" s="177"/>
      <c r="C36" s="394"/>
      <c r="D36" s="391"/>
      <c r="E36" s="391"/>
      <c r="F36" s="391"/>
      <c r="G36" s="391"/>
      <c r="H36" s="391"/>
      <c r="I36" s="391"/>
      <c r="J36" s="391"/>
      <c r="K36" s="391"/>
      <c r="L36" s="391"/>
      <c r="M36" s="391"/>
      <c r="N36" s="391"/>
      <c r="O36" s="391"/>
      <c r="P36" s="391"/>
      <c r="Q36" s="391"/>
    </row>
    <row r="37" spans="1:17" ht="20.100000000000001" customHeight="1" x14ac:dyDescent="0.45">
      <c r="A37" s="391"/>
      <c r="B37" s="391"/>
      <c r="C37" s="391"/>
      <c r="D37" s="391"/>
      <c r="E37" s="391"/>
      <c r="F37" s="391"/>
      <c r="G37" s="391"/>
      <c r="H37" s="391"/>
      <c r="I37" s="391"/>
      <c r="J37" s="391"/>
      <c r="K37" s="391"/>
      <c r="L37" s="391"/>
      <c r="M37" s="391"/>
      <c r="N37" s="391"/>
      <c r="O37" s="391"/>
      <c r="P37" s="391"/>
      <c r="Q37" s="391"/>
    </row>
    <row r="38" spans="1:17" s="3" customFormat="1" ht="20.100000000000001" customHeight="1" x14ac:dyDescent="0.4">
      <c r="B38" s="291" t="s">
        <v>30</v>
      </c>
      <c r="C38" s="387"/>
      <c r="D38" s="391"/>
    </row>
    <row r="39" spans="1:17" s="3" customFormat="1" ht="20.100000000000001" customHeight="1" x14ac:dyDescent="0.4">
      <c r="B39" s="387"/>
      <c r="C39" s="292" t="s">
        <v>31</v>
      </c>
      <c r="D39" s="391"/>
    </row>
    <row r="40" spans="1:17" s="3" customFormat="1" ht="20.100000000000001" customHeight="1" x14ac:dyDescent="0.4">
      <c r="B40" s="387"/>
      <c r="C40" s="387" t="s">
        <v>32</v>
      </c>
      <c r="D40" s="391"/>
    </row>
    <row r="41" spans="1:17" s="3" customFormat="1" ht="20.100000000000001" customHeight="1" x14ac:dyDescent="0.4">
      <c r="B41" s="387"/>
      <c r="C41" s="387" t="s">
        <v>33</v>
      </c>
      <c r="D41" s="391"/>
    </row>
    <row r="42" spans="1:17" x14ac:dyDescent="0.45"/>
    <row r="43" spans="1:17" x14ac:dyDescent="0.45"/>
    <row r="44" spans="1:17" x14ac:dyDescent="0.45"/>
    <row r="45" spans="1:17" x14ac:dyDescent="0.45"/>
    <row r="46" spans="1:17" x14ac:dyDescent="0.45"/>
    <row r="47" spans="1:17" x14ac:dyDescent="0.45"/>
    <row r="48" spans="1:17" x14ac:dyDescent="0.45"/>
    <row r="49" x14ac:dyDescent="0.45"/>
    <row r="50" x14ac:dyDescent="0.45"/>
    <row r="51" x14ac:dyDescent="0.45"/>
  </sheetData>
  <sheetProtection algorithmName="SHA-512" hashValue="gbWSdaVjc1m36ZMkvHolur+7FgpfscE/za+VaDoOd7JGeqXibedBgQp4C7M+pftBZNTF4PCI9TRUYeUaofb6DQ==" saltValue="ewGUddcILpKQXPXTenZ2JQ==" spinCount="100000" sheet="1" objects="1" scenarios="1"/>
  <mergeCells count="18">
    <mergeCell ref="C15:G15"/>
    <mergeCell ref="C17:G17"/>
    <mergeCell ref="A2:D2"/>
    <mergeCell ref="C7:G7"/>
    <mergeCell ref="C8:G8"/>
    <mergeCell ref="C14:G14"/>
    <mergeCell ref="F6:J6"/>
    <mergeCell ref="C12:G12"/>
    <mergeCell ref="C34:G34"/>
    <mergeCell ref="C35:G35"/>
    <mergeCell ref="C24:G24"/>
    <mergeCell ref="C16:G16"/>
    <mergeCell ref="C18:G18"/>
    <mergeCell ref="C28:Q28"/>
    <mergeCell ref="C20:G20"/>
    <mergeCell ref="C27:Q27"/>
    <mergeCell ref="C25:Q25"/>
    <mergeCell ref="C19:G19"/>
  </mergeCells>
  <hyperlinks>
    <hyperlink ref="C39" r:id="rId1" xr:uid="{EC0EEB08-B08C-46B3-8236-25814EBCD5B6}"/>
  </hyperlinks>
  <pageMargins left="0.7" right="0.7" top="0.75" bottom="0.75" header="0.3" footer="0.3"/>
  <pageSetup paperSize="9" orientation="landscape"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25084-6D92-48EB-B7F0-7CD08B409385}">
  <dimension ref="A1:M40"/>
  <sheetViews>
    <sheetView topLeftCell="D1" workbookViewId="0">
      <selection activeCell="E7" sqref="E7"/>
    </sheetView>
  </sheetViews>
  <sheetFormatPr defaultRowHeight="14.25" x14ac:dyDescent="0.45"/>
  <cols>
    <col min="1" max="1" width="62.265625" customWidth="1"/>
    <col min="2" max="2" width="37" customWidth="1"/>
    <col min="5" max="12" width="27.86328125" customWidth="1"/>
  </cols>
  <sheetData>
    <row r="1" spans="1:13" ht="14.45" customHeight="1" x14ac:dyDescent="0.45">
      <c r="A1" s="90" t="s">
        <v>988</v>
      </c>
      <c r="B1" s="90" t="s">
        <v>989</v>
      </c>
      <c r="E1" s="117" t="s">
        <v>990</v>
      </c>
      <c r="F1" s="117" t="s">
        <v>991</v>
      </c>
      <c r="G1" s="117" t="s">
        <v>992</v>
      </c>
      <c r="H1" s="118" t="s">
        <v>993</v>
      </c>
      <c r="I1" s="117" t="s">
        <v>994</v>
      </c>
      <c r="J1" s="118" t="s">
        <v>995</v>
      </c>
      <c r="K1" s="118" t="s">
        <v>996</v>
      </c>
      <c r="L1" s="118" t="s">
        <v>997</v>
      </c>
      <c r="M1" s="166" t="s">
        <v>425</v>
      </c>
    </row>
    <row r="2" spans="1:13" ht="17.45" customHeight="1" x14ac:dyDescent="0.45">
      <c r="A2" s="95" t="s">
        <v>688</v>
      </c>
      <c r="B2" s="92" t="s">
        <v>998</v>
      </c>
      <c r="E2" s="127" t="s">
        <v>999</v>
      </c>
      <c r="F2" s="127" t="s">
        <v>1000</v>
      </c>
      <c r="G2" s="127" t="s">
        <v>1001</v>
      </c>
      <c r="H2" s="127" t="s">
        <v>1002</v>
      </c>
      <c r="I2" s="127" t="s">
        <v>1003</v>
      </c>
      <c r="J2" s="127" t="s">
        <v>1004</v>
      </c>
      <c r="K2" s="127" t="s">
        <v>998</v>
      </c>
      <c r="L2" s="127" t="s">
        <v>1005</v>
      </c>
      <c r="M2" s="167" t="s">
        <v>399</v>
      </c>
    </row>
    <row r="3" spans="1:13" ht="17.45" customHeight="1" x14ac:dyDescent="0.45">
      <c r="A3" s="95" t="s">
        <v>688</v>
      </c>
      <c r="B3" s="92" t="s">
        <v>1006</v>
      </c>
      <c r="E3" s="127" t="s">
        <v>999</v>
      </c>
      <c r="F3" s="127" t="s">
        <v>1007</v>
      </c>
      <c r="G3" s="127" t="s">
        <v>1001</v>
      </c>
      <c r="H3" s="127" t="s">
        <v>1008</v>
      </c>
      <c r="I3" s="127" t="s">
        <v>1009</v>
      </c>
      <c r="J3" s="127" t="s">
        <v>1004</v>
      </c>
      <c r="K3" s="127" t="s">
        <v>1006</v>
      </c>
      <c r="L3" s="127" t="s">
        <v>1010</v>
      </c>
      <c r="M3" s="167" t="s">
        <v>399</v>
      </c>
    </row>
    <row r="4" spans="1:13" ht="17.45" customHeight="1" x14ac:dyDescent="0.45">
      <c r="A4" s="95" t="s">
        <v>688</v>
      </c>
      <c r="B4" s="92" t="s">
        <v>1011</v>
      </c>
      <c r="E4" s="127" t="s">
        <v>999</v>
      </c>
      <c r="F4" s="127" t="s">
        <v>1012</v>
      </c>
      <c r="G4" s="127" t="s">
        <v>1001</v>
      </c>
      <c r="H4" s="127" t="s">
        <v>1013</v>
      </c>
      <c r="I4" s="127" t="s">
        <v>1014</v>
      </c>
      <c r="J4" s="127" t="s">
        <v>1004</v>
      </c>
      <c r="K4" s="127" t="s">
        <v>1011</v>
      </c>
      <c r="L4" s="127" t="s">
        <v>1015</v>
      </c>
      <c r="M4" s="167" t="s">
        <v>399</v>
      </c>
    </row>
    <row r="5" spans="1:13" ht="17.45" customHeight="1" x14ac:dyDescent="0.45">
      <c r="A5" s="95" t="s">
        <v>688</v>
      </c>
      <c r="B5" s="92" t="s">
        <v>1016</v>
      </c>
      <c r="E5" s="127" t="s">
        <v>999</v>
      </c>
      <c r="F5" s="127" t="s">
        <v>1017</v>
      </c>
      <c r="G5" s="127" t="s">
        <v>1001</v>
      </c>
      <c r="H5" s="127" t="s">
        <v>1018</v>
      </c>
      <c r="I5" s="127" t="s">
        <v>1019</v>
      </c>
      <c r="J5" s="127" t="s">
        <v>1004</v>
      </c>
      <c r="K5" s="127" t="s">
        <v>1016</v>
      </c>
      <c r="L5" s="127" t="s">
        <v>1020</v>
      </c>
      <c r="M5" s="167" t="s">
        <v>399</v>
      </c>
    </row>
    <row r="6" spans="1:13" ht="17.45" customHeight="1" x14ac:dyDescent="0.45">
      <c r="A6" s="95" t="s">
        <v>1021</v>
      </c>
      <c r="B6" s="92" t="s">
        <v>1004</v>
      </c>
      <c r="E6" s="127" t="s">
        <v>999</v>
      </c>
      <c r="F6" s="127" t="s">
        <v>1017</v>
      </c>
      <c r="G6" s="127" t="s">
        <v>1001</v>
      </c>
      <c r="H6" s="127" t="s">
        <v>1022</v>
      </c>
      <c r="I6" s="127" t="s">
        <v>1023</v>
      </c>
      <c r="J6" s="127" t="s">
        <v>1004</v>
      </c>
      <c r="K6" s="127" t="s">
        <v>1016</v>
      </c>
      <c r="L6" s="127" t="s">
        <v>1024</v>
      </c>
      <c r="M6" s="167" t="s">
        <v>399</v>
      </c>
    </row>
    <row r="7" spans="1:13" ht="17.45" customHeight="1" x14ac:dyDescent="0.45">
      <c r="A7" s="95" t="s">
        <v>1025</v>
      </c>
      <c r="B7" s="92" t="s">
        <v>1003</v>
      </c>
      <c r="E7" s="127" t="s">
        <v>999</v>
      </c>
      <c r="F7" s="127" t="s">
        <v>1017</v>
      </c>
      <c r="G7" s="127" t="s">
        <v>1001</v>
      </c>
      <c r="H7" s="127" t="s">
        <v>1026</v>
      </c>
      <c r="I7" s="127" t="s">
        <v>1027</v>
      </c>
      <c r="J7" s="127" t="s">
        <v>1004</v>
      </c>
      <c r="K7" s="127" t="s">
        <v>1016</v>
      </c>
      <c r="L7" s="127" t="s">
        <v>1028</v>
      </c>
      <c r="M7" s="167" t="s">
        <v>399</v>
      </c>
    </row>
    <row r="8" spans="1:13" ht="17.45" customHeight="1" x14ac:dyDescent="0.45">
      <c r="A8" s="95" t="s">
        <v>1025</v>
      </c>
      <c r="B8" s="92" t="s">
        <v>1009</v>
      </c>
      <c r="E8" s="127" t="s">
        <v>999</v>
      </c>
      <c r="F8" s="127" t="s">
        <v>1017</v>
      </c>
      <c r="G8" s="127" t="s">
        <v>1001</v>
      </c>
      <c r="H8" s="127" t="s">
        <v>1026</v>
      </c>
      <c r="I8" s="127" t="s">
        <v>1029</v>
      </c>
      <c r="J8" s="127" t="s">
        <v>1004</v>
      </c>
      <c r="K8" s="127" t="s">
        <v>1016</v>
      </c>
      <c r="L8" s="127" t="s">
        <v>1030</v>
      </c>
      <c r="M8" s="167" t="s">
        <v>399</v>
      </c>
    </row>
    <row r="9" spans="1:13" ht="17.45" customHeight="1" x14ac:dyDescent="0.45">
      <c r="A9" s="95" t="s">
        <v>1031</v>
      </c>
      <c r="B9" s="92" t="s">
        <v>1000</v>
      </c>
      <c r="E9" s="127" t="s">
        <v>999</v>
      </c>
      <c r="F9" s="127" t="s">
        <v>1017</v>
      </c>
      <c r="G9" s="127" t="s">
        <v>1001</v>
      </c>
      <c r="H9" s="127" t="s">
        <v>1026</v>
      </c>
      <c r="I9" s="127" t="s">
        <v>1032</v>
      </c>
      <c r="J9" s="127" t="s">
        <v>1004</v>
      </c>
      <c r="K9" s="127" t="s">
        <v>1016</v>
      </c>
      <c r="L9" s="127" t="s">
        <v>1033</v>
      </c>
      <c r="M9" s="167" t="s">
        <v>399</v>
      </c>
    </row>
    <row r="10" spans="1:13" ht="17.45" customHeight="1" x14ac:dyDescent="0.45">
      <c r="A10" s="95" t="s">
        <v>426</v>
      </c>
      <c r="B10" s="91" t="s">
        <v>999</v>
      </c>
      <c r="E10" s="127" t="s">
        <v>999</v>
      </c>
      <c r="F10" s="127" t="s">
        <v>1017</v>
      </c>
      <c r="G10" s="127" t="s">
        <v>1001</v>
      </c>
      <c r="H10" s="127" t="s">
        <v>1026</v>
      </c>
      <c r="I10" s="127" t="s">
        <v>1034</v>
      </c>
      <c r="J10" s="127" t="s">
        <v>1004</v>
      </c>
      <c r="K10" s="127" t="s">
        <v>1016</v>
      </c>
      <c r="L10" s="127" t="s">
        <v>1035</v>
      </c>
      <c r="M10" s="167" t="s">
        <v>399</v>
      </c>
    </row>
    <row r="11" spans="1:13" ht="17.45" customHeight="1" x14ac:dyDescent="0.45">
      <c r="A11" s="95" t="s">
        <v>1025</v>
      </c>
      <c r="B11" s="92" t="s">
        <v>1014</v>
      </c>
      <c r="E11" s="127"/>
      <c r="F11" s="127"/>
      <c r="G11" s="127"/>
      <c r="H11" s="127"/>
      <c r="I11" s="127"/>
      <c r="J11" s="127"/>
      <c r="K11" s="127"/>
      <c r="L11" s="127" t="s">
        <v>1036</v>
      </c>
      <c r="M11" s="167" t="s">
        <v>399</v>
      </c>
    </row>
    <row r="12" spans="1:13" ht="17.45" customHeight="1" x14ac:dyDescent="0.45">
      <c r="A12" s="95" t="s">
        <v>150</v>
      </c>
      <c r="B12" s="92" t="s">
        <v>1001</v>
      </c>
      <c r="E12" s="127"/>
      <c r="F12" s="127"/>
      <c r="G12" s="127"/>
      <c r="H12" s="127"/>
      <c r="I12" s="127"/>
      <c r="J12" s="127"/>
      <c r="K12" s="127"/>
      <c r="L12" s="127" t="s">
        <v>1037</v>
      </c>
      <c r="M12" s="167" t="s">
        <v>399</v>
      </c>
    </row>
    <row r="13" spans="1:13" ht="17.45" customHeight="1" x14ac:dyDescent="0.45">
      <c r="A13" s="96" t="s">
        <v>1038</v>
      </c>
      <c r="B13" s="92" t="s">
        <v>1002</v>
      </c>
      <c r="E13" s="127"/>
      <c r="F13" s="127"/>
      <c r="G13" s="127"/>
      <c r="H13" s="127"/>
      <c r="I13" s="127"/>
      <c r="J13" s="127"/>
      <c r="K13" s="127"/>
      <c r="L13" s="127" t="s">
        <v>1039</v>
      </c>
      <c r="M13" s="167" t="s">
        <v>399</v>
      </c>
    </row>
    <row r="14" spans="1:13" ht="17.45" customHeight="1" x14ac:dyDescent="0.45">
      <c r="A14" s="96" t="s">
        <v>1038</v>
      </c>
      <c r="B14" s="92" t="s">
        <v>1008</v>
      </c>
      <c r="E14" s="127"/>
      <c r="F14" s="127"/>
      <c r="G14" s="127"/>
      <c r="H14" s="127"/>
      <c r="I14" s="127"/>
      <c r="J14" s="127"/>
      <c r="K14" s="127"/>
      <c r="L14" s="127" t="s">
        <v>1040</v>
      </c>
      <c r="M14" s="167" t="s">
        <v>399</v>
      </c>
    </row>
    <row r="15" spans="1:13" ht="17.45" customHeight="1" x14ac:dyDescent="0.45">
      <c r="A15" s="96" t="s">
        <v>1038</v>
      </c>
      <c r="B15" s="92" t="s">
        <v>1013</v>
      </c>
      <c r="E15" s="127"/>
      <c r="F15" s="127"/>
      <c r="G15" s="127"/>
      <c r="H15" s="127"/>
      <c r="I15" s="127"/>
      <c r="J15" s="127"/>
      <c r="K15" s="127"/>
      <c r="L15" s="127" t="s">
        <v>1041</v>
      </c>
      <c r="M15" s="167" t="s">
        <v>399</v>
      </c>
    </row>
    <row r="16" spans="1:13" ht="17.45" customHeight="1" x14ac:dyDescent="0.45">
      <c r="A16" s="96" t="s">
        <v>1038</v>
      </c>
      <c r="B16" s="92" t="s">
        <v>1018</v>
      </c>
      <c r="E16" s="127"/>
      <c r="F16" s="127"/>
      <c r="G16" s="127"/>
      <c r="H16" s="127"/>
      <c r="I16" s="127"/>
      <c r="J16" s="127"/>
      <c r="K16" s="127"/>
      <c r="L16" s="127" t="s">
        <v>1042</v>
      </c>
      <c r="M16" s="167" t="s">
        <v>399</v>
      </c>
    </row>
    <row r="17" spans="1:13" ht="17.45" customHeight="1" x14ac:dyDescent="0.45">
      <c r="A17" s="96" t="s">
        <v>1038</v>
      </c>
      <c r="B17" s="92" t="s">
        <v>1022</v>
      </c>
      <c r="E17" s="127"/>
      <c r="F17" s="127"/>
      <c r="G17" s="127"/>
      <c r="H17" s="127"/>
      <c r="I17" s="127"/>
      <c r="J17" s="127"/>
      <c r="K17" s="127"/>
      <c r="L17" s="127" t="s">
        <v>1043</v>
      </c>
      <c r="M17" s="167" t="s">
        <v>399</v>
      </c>
    </row>
    <row r="18" spans="1:13" ht="17.45" customHeight="1" x14ac:dyDescent="0.45">
      <c r="A18" s="96" t="s">
        <v>1038</v>
      </c>
      <c r="B18" s="92" t="s">
        <v>1026</v>
      </c>
      <c r="E18" s="127"/>
      <c r="F18" s="127"/>
      <c r="G18" s="127"/>
      <c r="H18" s="127"/>
      <c r="I18" s="127"/>
      <c r="J18" s="127"/>
      <c r="K18" s="127"/>
      <c r="L18" s="127" t="s">
        <v>1044</v>
      </c>
      <c r="M18" s="167" t="s">
        <v>399</v>
      </c>
    </row>
    <row r="19" spans="1:13" ht="17.45" customHeight="1" x14ac:dyDescent="0.45">
      <c r="A19" s="95" t="s">
        <v>1031</v>
      </c>
      <c r="B19" s="92" t="s">
        <v>1007</v>
      </c>
      <c r="E19" s="127"/>
      <c r="F19" s="127"/>
      <c r="G19" s="127"/>
      <c r="H19" s="127"/>
      <c r="I19" s="127"/>
      <c r="J19" s="127"/>
      <c r="K19" s="127"/>
      <c r="L19" s="127" t="s">
        <v>1045</v>
      </c>
      <c r="M19" s="167" t="s">
        <v>399</v>
      </c>
    </row>
    <row r="20" spans="1:13" ht="17.45" customHeight="1" x14ac:dyDescent="0.45">
      <c r="A20" s="95" t="s">
        <v>1031</v>
      </c>
      <c r="B20" s="92" t="s">
        <v>1012</v>
      </c>
      <c r="E20" s="127"/>
      <c r="F20" s="127"/>
      <c r="G20" s="127"/>
      <c r="H20" s="127"/>
      <c r="I20" s="127"/>
      <c r="J20" s="127"/>
      <c r="K20" s="127"/>
      <c r="L20" s="127" t="s">
        <v>1046</v>
      </c>
      <c r="M20" s="167" t="s">
        <v>399</v>
      </c>
    </row>
    <row r="21" spans="1:13" ht="17.45" customHeight="1" x14ac:dyDescent="0.45">
      <c r="A21" s="95" t="s">
        <v>1031</v>
      </c>
      <c r="B21" s="92" t="s">
        <v>1017</v>
      </c>
      <c r="E21" s="127"/>
      <c r="F21" s="127"/>
      <c r="G21" s="127"/>
      <c r="H21" s="127"/>
      <c r="I21" s="127"/>
      <c r="J21" s="127"/>
      <c r="K21" s="127"/>
      <c r="L21" s="127" t="s">
        <v>1047</v>
      </c>
      <c r="M21" s="167" t="s">
        <v>399</v>
      </c>
    </row>
    <row r="22" spans="1:13" ht="17.45" customHeight="1" x14ac:dyDescent="0.45">
      <c r="A22" s="95" t="s">
        <v>1025</v>
      </c>
      <c r="B22" s="92" t="s">
        <v>1019</v>
      </c>
      <c r="E22" s="127"/>
      <c r="F22" s="127"/>
      <c r="G22" s="127"/>
      <c r="H22" s="127"/>
      <c r="I22" s="127"/>
      <c r="J22" s="127"/>
      <c r="K22" s="127"/>
      <c r="L22" s="127" t="s">
        <v>1048</v>
      </c>
      <c r="M22" s="167" t="s">
        <v>399</v>
      </c>
    </row>
    <row r="23" spans="1:13" ht="17.45" customHeight="1" x14ac:dyDescent="0.45">
      <c r="A23" s="95" t="s">
        <v>1025</v>
      </c>
      <c r="B23" s="92" t="s">
        <v>1023</v>
      </c>
    </row>
    <row r="24" spans="1:13" ht="17.45" customHeight="1" x14ac:dyDescent="0.45">
      <c r="A24" s="95" t="s">
        <v>1025</v>
      </c>
      <c r="B24" s="92" t="s">
        <v>1027</v>
      </c>
    </row>
    <row r="25" spans="1:13" ht="17.45" customHeight="1" x14ac:dyDescent="0.45">
      <c r="A25" s="95" t="s">
        <v>1025</v>
      </c>
      <c r="B25" s="92" t="s">
        <v>1029</v>
      </c>
    </row>
    <row r="26" spans="1:13" ht="17.45" customHeight="1" x14ac:dyDescent="0.45">
      <c r="A26" s="95" t="s">
        <v>1025</v>
      </c>
      <c r="B26" s="92" t="s">
        <v>1032</v>
      </c>
    </row>
    <row r="27" spans="1:13" ht="17.45" customHeight="1" x14ac:dyDescent="0.45">
      <c r="A27" s="95" t="s">
        <v>1025</v>
      </c>
      <c r="B27" s="92" t="s">
        <v>1034</v>
      </c>
    </row>
    <row r="30" spans="1:13" ht="14.65" thickBot="1" x14ac:dyDescent="0.5"/>
    <row r="31" spans="1:13" ht="15.75" x14ac:dyDescent="0.45">
      <c r="E31" s="120" t="s">
        <v>436</v>
      </c>
      <c r="F31" s="121" t="s">
        <v>1049</v>
      </c>
    </row>
    <row r="32" spans="1:13" ht="23.25" x14ac:dyDescent="0.45">
      <c r="E32" s="122" t="s">
        <v>113</v>
      </c>
      <c r="F32" s="123" t="s">
        <v>990</v>
      </c>
    </row>
    <row r="33" spans="5:6" x14ac:dyDescent="0.45">
      <c r="E33" s="124" t="s">
        <v>110</v>
      </c>
      <c r="F33" s="123" t="s">
        <v>991</v>
      </c>
    </row>
    <row r="34" spans="5:6" x14ac:dyDescent="0.45">
      <c r="E34" s="124" t="s">
        <v>150</v>
      </c>
      <c r="F34" s="123" t="s">
        <v>992</v>
      </c>
    </row>
    <row r="35" spans="5:6" ht="23.25" x14ac:dyDescent="0.45">
      <c r="E35" s="122" t="s">
        <v>471</v>
      </c>
      <c r="F35" s="125" t="s">
        <v>993</v>
      </c>
    </row>
    <row r="36" spans="5:6" x14ac:dyDescent="0.45">
      <c r="E36" s="124" t="s">
        <v>479</v>
      </c>
      <c r="F36" s="123" t="s">
        <v>994</v>
      </c>
    </row>
    <row r="37" spans="5:6" x14ac:dyDescent="0.45">
      <c r="E37" s="122" t="s">
        <v>119</v>
      </c>
      <c r="F37" s="125" t="s">
        <v>995</v>
      </c>
    </row>
    <row r="38" spans="5:6" x14ac:dyDescent="0.45">
      <c r="E38" s="122" t="s">
        <v>116</v>
      </c>
      <c r="F38" s="125" t="s">
        <v>996</v>
      </c>
    </row>
    <row r="39" spans="5:6" x14ac:dyDescent="0.45">
      <c r="E39" s="122" t="s">
        <v>503</v>
      </c>
      <c r="F39" s="125" t="s">
        <v>997</v>
      </c>
    </row>
    <row r="40" spans="5:6" ht="14.65" thickBot="1" x14ac:dyDescent="0.5">
      <c r="E40" s="169"/>
      <c r="F40" s="126" t="s">
        <v>425</v>
      </c>
    </row>
  </sheetData>
  <sheetProtection sheet="1" objects="1" scenarios="1"/>
  <sortState xmlns:xlrd2="http://schemas.microsoft.com/office/spreadsheetml/2017/richdata2" ref="E3:E9">
    <sortCondition ref="E3:E9"/>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03F80-5128-4DA4-B161-375CFB2EEA1A}">
  <dimension ref="B1:J66"/>
  <sheetViews>
    <sheetView topLeftCell="A51" zoomScaleNormal="100" workbookViewId="0">
      <selection activeCell="E7" sqref="E7"/>
    </sheetView>
  </sheetViews>
  <sheetFormatPr defaultRowHeight="14.25" x14ac:dyDescent="0.45"/>
  <cols>
    <col min="3" max="3" width="9"/>
    <col min="4" max="4" width="28" customWidth="1"/>
    <col min="5" max="5" width="27.3984375" customWidth="1"/>
    <col min="6" max="6" width="25.59765625" customWidth="1"/>
    <col min="8" max="8" width="50.86328125" bestFit="1" customWidth="1"/>
    <col min="9" max="9" width="49.265625" bestFit="1" customWidth="1"/>
    <col min="13" max="13" width="49.265625" bestFit="1" customWidth="1"/>
  </cols>
  <sheetData>
    <row r="1" spans="2:10" ht="18" x14ac:dyDescent="0.55000000000000004">
      <c r="B1" s="143"/>
      <c r="C1" s="143"/>
      <c r="D1" s="143" t="s">
        <v>1050</v>
      </c>
      <c r="E1" s="143" t="s">
        <v>1051</v>
      </c>
      <c r="F1" s="143" t="s">
        <v>1052</v>
      </c>
      <c r="H1" s="143" t="s">
        <v>1053</v>
      </c>
      <c r="I1" s="143" t="s">
        <v>997</v>
      </c>
      <c r="J1" s="143" t="s">
        <v>1054</v>
      </c>
    </row>
    <row r="2" spans="2:10" x14ac:dyDescent="0.45">
      <c r="D2" t="s">
        <v>1055</v>
      </c>
      <c r="E2" t="s">
        <v>1055</v>
      </c>
      <c r="F2" t="s">
        <v>1056</v>
      </c>
      <c r="H2" t="s">
        <v>1055</v>
      </c>
      <c r="I2" t="s">
        <v>1005</v>
      </c>
      <c r="J2" t="s">
        <v>1055</v>
      </c>
    </row>
    <row r="3" spans="2:10" x14ac:dyDescent="0.45">
      <c r="D3" t="s">
        <v>1057</v>
      </c>
      <c r="E3" t="s">
        <v>1057</v>
      </c>
      <c r="F3" t="s">
        <v>1058</v>
      </c>
      <c r="H3" t="s">
        <v>1057</v>
      </c>
      <c r="I3" t="s">
        <v>1010</v>
      </c>
      <c r="J3" t="s">
        <v>1057</v>
      </c>
    </row>
    <row r="4" spans="2:10" x14ac:dyDescent="0.45">
      <c r="D4" t="s">
        <v>1059</v>
      </c>
      <c r="E4" t="s">
        <v>1059</v>
      </c>
      <c r="F4" t="s">
        <v>1060</v>
      </c>
      <c r="H4" t="s">
        <v>1059</v>
      </c>
      <c r="I4" t="s">
        <v>1015</v>
      </c>
      <c r="J4" t="s">
        <v>1059</v>
      </c>
    </row>
    <row r="5" spans="2:10" x14ac:dyDescent="0.45">
      <c r="D5" t="s">
        <v>1005</v>
      </c>
      <c r="E5" t="s">
        <v>1005</v>
      </c>
      <c r="H5" t="s">
        <v>1061</v>
      </c>
      <c r="I5" t="s">
        <v>1020</v>
      </c>
      <c r="J5" t="s">
        <v>1061</v>
      </c>
    </row>
    <row r="6" spans="2:10" x14ac:dyDescent="0.45">
      <c r="D6" t="s">
        <v>1061</v>
      </c>
      <c r="E6" t="s">
        <v>1061</v>
      </c>
      <c r="H6" t="s">
        <v>1004</v>
      </c>
      <c r="I6" t="s">
        <v>1024</v>
      </c>
      <c r="J6" t="s">
        <v>1004</v>
      </c>
    </row>
    <row r="7" spans="2:10" x14ac:dyDescent="0.45">
      <c r="D7" t="s">
        <v>1004</v>
      </c>
      <c r="E7" t="s">
        <v>1004</v>
      </c>
      <c r="H7" t="s">
        <v>1062</v>
      </c>
      <c r="I7" t="s">
        <v>1028</v>
      </c>
      <c r="J7" t="s">
        <v>1062</v>
      </c>
    </row>
    <row r="8" spans="2:10" x14ac:dyDescent="0.45">
      <c r="D8" t="s">
        <v>1010</v>
      </c>
      <c r="E8" t="s">
        <v>1010</v>
      </c>
      <c r="H8" t="s">
        <v>1063</v>
      </c>
      <c r="I8" t="s">
        <v>1030</v>
      </c>
      <c r="J8" t="s">
        <v>1063</v>
      </c>
    </row>
    <row r="9" spans="2:10" x14ac:dyDescent="0.45">
      <c r="D9" t="s">
        <v>1015</v>
      </c>
      <c r="E9" t="s">
        <v>1015</v>
      </c>
      <c r="H9" t="s">
        <v>1000</v>
      </c>
      <c r="I9" t="s">
        <v>1033</v>
      </c>
      <c r="J9" t="s">
        <v>1000</v>
      </c>
    </row>
    <row r="10" spans="2:10" x14ac:dyDescent="0.45">
      <c r="D10" t="s">
        <v>1020</v>
      </c>
      <c r="E10" t="s">
        <v>1020</v>
      </c>
      <c r="H10" t="s">
        <v>1064</v>
      </c>
      <c r="I10" t="s">
        <v>1035</v>
      </c>
      <c r="J10" t="s">
        <v>1064</v>
      </c>
    </row>
    <row r="11" spans="2:10" x14ac:dyDescent="0.45">
      <c r="D11" t="s">
        <v>1024</v>
      </c>
      <c r="E11" t="s">
        <v>1024</v>
      </c>
      <c r="H11" t="s">
        <v>1014</v>
      </c>
      <c r="I11" t="s">
        <v>1036</v>
      </c>
      <c r="J11" t="s">
        <v>1014</v>
      </c>
    </row>
    <row r="12" spans="2:10" x14ac:dyDescent="0.45">
      <c r="D12" t="s">
        <v>1028</v>
      </c>
      <c r="E12" t="s">
        <v>1028</v>
      </c>
      <c r="H12" t="s">
        <v>1065</v>
      </c>
      <c r="I12" t="s">
        <v>1037</v>
      </c>
      <c r="J12" t="s">
        <v>1065</v>
      </c>
    </row>
    <row r="13" spans="2:10" x14ac:dyDescent="0.45">
      <c r="D13" t="s">
        <v>1062</v>
      </c>
      <c r="E13" t="s">
        <v>1062</v>
      </c>
      <c r="H13" t="s">
        <v>1002</v>
      </c>
      <c r="I13" t="s">
        <v>1039</v>
      </c>
      <c r="J13" t="s">
        <v>1002</v>
      </c>
    </row>
    <row r="14" spans="2:10" x14ac:dyDescent="0.45">
      <c r="D14" t="s">
        <v>1063</v>
      </c>
      <c r="E14" t="s">
        <v>1063</v>
      </c>
      <c r="H14" t="s">
        <v>1066</v>
      </c>
      <c r="I14" t="s">
        <v>1040</v>
      </c>
      <c r="J14" t="s">
        <v>1066</v>
      </c>
    </row>
    <row r="15" spans="2:10" x14ac:dyDescent="0.45">
      <c r="D15" t="s">
        <v>1030</v>
      </c>
      <c r="E15" t="s">
        <v>1030</v>
      </c>
      <c r="H15" t="s">
        <v>1013</v>
      </c>
      <c r="I15" t="s">
        <v>1041</v>
      </c>
      <c r="J15" t="s">
        <v>1013</v>
      </c>
    </row>
    <row r="16" spans="2:10" x14ac:dyDescent="0.45">
      <c r="D16" t="s">
        <v>1000</v>
      </c>
      <c r="E16" t="s">
        <v>1000</v>
      </c>
      <c r="H16" t="s">
        <v>1067</v>
      </c>
      <c r="I16" t="s">
        <v>1042</v>
      </c>
      <c r="J16" t="s">
        <v>1067</v>
      </c>
    </row>
    <row r="17" spans="4:10" x14ac:dyDescent="0.45">
      <c r="D17" t="s">
        <v>1064</v>
      </c>
      <c r="E17" t="s">
        <v>1064</v>
      </c>
      <c r="H17" t="s">
        <v>1068</v>
      </c>
      <c r="I17" t="s">
        <v>1043</v>
      </c>
      <c r="J17" t="s">
        <v>1068</v>
      </c>
    </row>
    <row r="18" spans="4:10" x14ac:dyDescent="0.45">
      <c r="D18" t="s">
        <v>1014</v>
      </c>
      <c r="E18" t="s">
        <v>1014</v>
      </c>
      <c r="H18" t="s">
        <v>1069</v>
      </c>
      <c r="I18" t="s">
        <v>1044</v>
      </c>
      <c r="J18" t="s">
        <v>1069</v>
      </c>
    </row>
    <row r="19" spans="4:10" x14ac:dyDescent="0.45">
      <c r="D19" t="s">
        <v>1065</v>
      </c>
      <c r="E19" t="s">
        <v>1065</v>
      </c>
      <c r="H19" t="s">
        <v>1007</v>
      </c>
      <c r="I19" t="s">
        <v>1045</v>
      </c>
      <c r="J19" t="s">
        <v>1007</v>
      </c>
    </row>
    <row r="20" spans="4:10" x14ac:dyDescent="0.45">
      <c r="D20" t="s">
        <v>1060</v>
      </c>
      <c r="E20" t="s">
        <v>1002</v>
      </c>
      <c r="H20" t="s">
        <v>1012</v>
      </c>
      <c r="I20" t="s">
        <v>1046</v>
      </c>
      <c r="J20" t="s">
        <v>1012</v>
      </c>
    </row>
    <row r="21" spans="4:10" x14ac:dyDescent="0.45">
      <c r="D21" t="s">
        <v>1002</v>
      </c>
      <c r="E21" t="s">
        <v>1066</v>
      </c>
      <c r="H21" t="s">
        <v>1017</v>
      </c>
      <c r="I21" t="s">
        <v>1047</v>
      </c>
      <c r="J21" t="s">
        <v>1017</v>
      </c>
    </row>
    <row r="22" spans="4:10" x14ac:dyDescent="0.45">
      <c r="D22" t="s">
        <v>1066</v>
      </c>
      <c r="E22" t="s">
        <v>1033</v>
      </c>
      <c r="H22" t="s">
        <v>1070</v>
      </c>
      <c r="I22" t="s">
        <v>1048</v>
      </c>
      <c r="J22" t="s">
        <v>1070</v>
      </c>
    </row>
    <row r="23" spans="4:10" x14ac:dyDescent="0.45">
      <c r="D23" t="s">
        <v>1033</v>
      </c>
      <c r="E23" t="s">
        <v>1013</v>
      </c>
      <c r="H23" t="s">
        <v>1023</v>
      </c>
      <c r="J23" t="s">
        <v>1023</v>
      </c>
    </row>
    <row r="24" spans="4:10" x14ac:dyDescent="0.45">
      <c r="D24" t="s">
        <v>1013</v>
      </c>
      <c r="E24" t="s">
        <v>1067</v>
      </c>
      <c r="H24" t="s">
        <v>1071</v>
      </c>
      <c r="J24" t="s">
        <v>1071</v>
      </c>
    </row>
    <row r="25" spans="4:10" x14ac:dyDescent="0.45">
      <c r="D25" t="s">
        <v>1067</v>
      </c>
      <c r="E25" t="s">
        <v>1068</v>
      </c>
      <c r="H25" t="s">
        <v>1072</v>
      </c>
      <c r="J25" t="s">
        <v>1072</v>
      </c>
    </row>
    <row r="26" spans="4:10" x14ac:dyDescent="0.45">
      <c r="D26" t="s">
        <v>1068</v>
      </c>
      <c r="E26" t="s">
        <v>1069</v>
      </c>
      <c r="H26" t="s">
        <v>1032</v>
      </c>
      <c r="J26" t="s">
        <v>1032</v>
      </c>
    </row>
    <row r="27" spans="4:10" x14ac:dyDescent="0.45">
      <c r="D27" t="s">
        <v>1069</v>
      </c>
      <c r="E27" t="s">
        <v>1007</v>
      </c>
      <c r="H27" t="s">
        <v>1034</v>
      </c>
      <c r="J27" t="s">
        <v>1034</v>
      </c>
    </row>
    <row r="28" spans="4:10" x14ac:dyDescent="0.45">
      <c r="D28" t="s">
        <v>1007</v>
      </c>
      <c r="E28" t="s">
        <v>1012</v>
      </c>
      <c r="J28" t="s">
        <v>1005</v>
      </c>
    </row>
    <row r="29" spans="4:10" x14ac:dyDescent="0.45">
      <c r="D29" t="s">
        <v>1012</v>
      </c>
      <c r="E29" t="s">
        <v>1017</v>
      </c>
      <c r="J29" t="s">
        <v>1010</v>
      </c>
    </row>
    <row r="30" spans="4:10" x14ac:dyDescent="0.45">
      <c r="D30" t="s">
        <v>1017</v>
      </c>
      <c r="E30" t="s">
        <v>1035</v>
      </c>
      <c r="J30" t="s">
        <v>1015</v>
      </c>
    </row>
    <row r="31" spans="4:10" x14ac:dyDescent="0.45">
      <c r="D31" t="s">
        <v>1035</v>
      </c>
      <c r="E31" t="s">
        <v>1036</v>
      </c>
      <c r="J31" t="s">
        <v>1020</v>
      </c>
    </row>
    <row r="32" spans="4:10" x14ac:dyDescent="0.45">
      <c r="D32" t="s">
        <v>1036</v>
      </c>
      <c r="E32" t="s">
        <v>1037</v>
      </c>
      <c r="J32" t="s">
        <v>1024</v>
      </c>
    </row>
    <row r="33" spans="4:10" x14ac:dyDescent="0.45">
      <c r="D33" t="s">
        <v>1037</v>
      </c>
      <c r="E33" t="s">
        <v>1039</v>
      </c>
      <c r="J33" t="s">
        <v>1028</v>
      </c>
    </row>
    <row r="34" spans="4:10" x14ac:dyDescent="0.45">
      <c r="D34" t="s">
        <v>1039</v>
      </c>
      <c r="E34" t="s">
        <v>1040</v>
      </c>
      <c r="J34" t="s">
        <v>1030</v>
      </c>
    </row>
    <row r="35" spans="4:10" x14ac:dyDescent="0.45">
      <c r="D35" t="s">
        <v>1040</v>
      </c>
      <c r="E35" t="s">
        <v>1041</v>
      </c>
      <c r="J35" t="s">
        <v>1033</v>
      </c>
    </row>
    <row r="36" spans="4:10" x14ac:dyDescent="0.45">
      <c r="D36" t="s">
        <v>1041</v>
      </c>
      <c r="E36" t="s">
        <v>1042</v>
      </c>
      <c r="J36" t="s">
        <v>1035</v>
      </c>
    </row>
    <row r="37" spans="4:10" x14ac:dyDescent="0.45">
      <c r="D37" t="s">
        <v>1042</v>
      </c>
      <c r="E37" t="s">
        <v>1070</v>
      </c>
      <c r="J37" t="s">
        <v>1036</v>
      </c>
    </row>
    <row r="38" spans="4:10" x14ac:dyDescent="0.45">
      <c r="D38" t="s">
        <v>1070</v>
      </c>
      <c r="E38" t="s">
        <v>1043</v>
      </c>
      <c r="J38" t="s">
        <v>1037</v>
      </c>
    </row>
    <row r="39" spans="4:10" x14ac:dyDescent="0.45">
      <c r="D39" t="s">
        <v>1043</v>
      </c>
      <c r="E39" t="s">
        <v>1044</v>
      </c>
      <c r="J39" t="s">
        <v>1039</v>
      </c>
    </row>
    <row r="40" spans="4:10" x14ac:dyDescent="0.45">
      <c r="D40" t="s">
        <v>1044</v>
      </c>
      <c r="E40" t="s">
        <v>1045</v>
      </c>
      <c r="J40" t="s">
        <v>1040</v>
      </c>
    </row>
    <row r="41" spans="4:10" x14ac:dyDescent="0.45">
      <c r="D41" t="s">
        <v>1045</v>
      </c>
      <c r="E41" t="s">
        <v>1046</v>
      </c>
      <c r="J41" t="s">
        <v>1041</v>
      </c>
    </row>
    <row r="42" spans="4:10" x14ac:dyDescent="0.45">
      <c r="D42" t="s">
        <v>1046</v>
      </c>
      <c r="E42" t="s">
        <v>1047</v>
      </c>
      <c r="J42" t="s">
        <v>1042</v>
      </c>
    </row>
    <row r="43" spans="4:10" x14ac:dyDescent="0.45">
      <c r="D43" t="s">
        <v>1047</v>
      </c>
      <c r="E43" t="s">
        <v>1048</v>
      </c>
      <c r="J43" t="s">
        <v>1043</v>
      </c>
    </row>
    <row r="44" spans="4:10" x14ac:dyDescent="0.45">
      <c r="D44" t="s">
        <v>1048</v>
      </c>
      <c r="E44" t="s">
        <v>1023</v>
      </c>
      <c r="J44" t="s">
        <v>1044</v>
      </c>
    </row>
    <row r="45" spans="4:10" x14ac:dyDescent="0.45">
      <c r="D45" t="s">
        <v>1056</v>
      </c>
      <c r="E45" t="s">
        <v>1071</v>
      </c>
      <c r="J45" t="s">
        <v>1045</v>
      </c>
    </row>
    <row r="46" spans="4:10" x14ac:dyDescent="0.45">
      <c r="D46" t="s">
        <v>1058</v>
      </c>
      <c r="E46" t="s">
        <v>1072</v>
      </c>
      <c r="J46" t="s">
        <v>1046</v>
      </c>
    </row>
    <row r="47" spans="4:10" x14ac:dyDescent="0.45">
      <c r="D47" t="s">
        <v>1023</v>
      </c>
      <c r="E47" t="s">
        <v>1032</v>
      </c>
      <c r="J47" t="s">
        <v>1047</v>
      </c>
    </row>
    <row r="48" spans="4:10" x14ac:dyDescent="0.45">
      <c r="D48" t="s">
        <v>1071</v>
      </c>
      <c r="E48" t="s">
        <v>1034</v>
      </c>
      <c r="J48" t="s">
        <v>1048</v>
      </c>
    </row>
    <row r="49" spans="4:10" x14ac:dyDescent="0.45">
      <c r="D49" t="s">
        <v>1072</v>
      </c>
      <c r="J49" t="s">
        <v>1060</v>
      </c>
    </row>
    <row r="50" spans="4:10" x14ac:dyDescent="0.45">
      <c r="D50" t="s">
        <v>1032</v>
      </c>
      <c r="J50" t="s">
        <v>1056</v>
      </c>
    </row>
    <row r="51" spans="4:10" x14ac:dyDescent="0.45">
      <c r="D51" t="s">
        <v>1034</v>
      </c>
      <c r="J51" t="s">
        <v>1058</v>
      </c>
    </row>
    <row r="52" spans="4:10" x14ac:dyDescent="0.45">
      <c r="J52" t="s">
        <v>999</v>
      </c>
    </row>
    <row r="53" spans="4:10" x14ac:dyDescent="0.45">
      <c r="J53" t="s">
        <v>1001</v>
      </c>
    </row>
    <row r="54" spans="4:10" x14ac:dyDescent="0.45">
      <c r="J54" t="s">
        <v>1008</v>
      </c>
    </row>
    <row r="55" spans="4:10" x14ac:dyDescent="0.45">
      <c r="J55" t="s">
        <v>1018</v>
      </c>
    </row>
    <row r="56" spans="4:10" x14ac:dyDescent="0.45">
      <c r="J56" t="s">
        <v>1022</v>
      </c>
    </row>
    <row r="57" spans="4:10" x14ac:dyDescent="0.45">
      <c r="J57" t="s">
        <v>1026</v>
      </c>
    </row>
    <row r="58" spans="4:10" x14ac:dyDescent="0.45">
      <c r="J58" t="s">
        <v>1003</v>
      </c>
    </row>
    <row r="59" spans="4:10" x14ac:dyDescent="0.45">
      <c r="J59" t="s">
        <v>1009</v>
      </c>
    </row>
    <row r="60" spans="4:10" x14ac:dyDescent="0.45">
      <c r="J60" t="s">
        <v>1019</v>
      </c>
    </row>
    <row r="61" spans="4:10" x14ac:dyDescent="0.45">
      <c r="J61" t="s">
        <v>1027</v>
      </c>
    </row>
    <row r="62" spans="4:10" x14ac:dyDescent="0.45">
      <c r="J62" t="s">
        <v>1029</v>
      </c>
    </row>
    <row r="63" spans="4:10" x14ac:dyDescent="0.45">
      <c r="J63" t="s">
        <v>998</v>
      </c>
    </row>
    <row r="64" spans="4:10" x14ac:dyDescent="0.45">
      <c r="J64" t="s">
        <v>1006</v>
      </c>
    </row>
    <row r="65" spans="10:10" x14ac:dyDescent="0.45">
      <c r="J65" t="s">
        <v>1011</v>
      </c>
    </row>
    <row r="66" spans="10:10" x14ac:dyDescent="0.45">
      <c r="J66" t="s">
        <v>1016</v>
      </c>
    </row>
  </sheetData>
  <sheetProtection sheet="1" objects="1" scenarios="1"/>
  <autoFilter ref="A1:B48" xr:uid="{71003F80-5128-4DA4-B161-375CFB2EEA1A}"/>
  <sortState xmlns:xlrd2="http://schemas.microsoft.com/office/spreadsheetml/2017/richdata2" ref="D2:D51">
    <sortCondition ref="D2:D5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3115-BE48-4AEC-8AEE-B31541D213F3}">
  <dimension ref="A1:J439"/>
  <sheetViews>
    <sheetView topLeftCell="A154" workbookViewId="0">
      <selection activeCell="E7" sqref="E7"/>
    </sheetView>
  </sheetViews>
  <sheetFormatPr defaultRowHeight="14.25" x14ac:dyDescent="0.45"/>
  <cols>
    <col min="1" max="1" width="12.73046875" customWidth="1"/>
    <col min="2" max="2" width="53.73046875" bestFit="1" customWidth="1"/>
    <col min="3" max="3" width="17.3984375" customWidth="1"/>
  </cols>
  <sheetData>
    <row r="1" spans="1:10" x14ac:dyDescent="0.45">
      <c r="A1" s="137" t="s">
        <v>1073</v>
      </c>
      <c r="B1" s="138" t="s">
        <v>1074</v>
      </c>
      <c r="C1" s="136" t="s">
        <v>424</v>
      </c>
      <c r="J1" t="s">
        <v>1075</v>
      </c>
    </row>
    <row r="2" spans="1:10" x14ac:dyDescent="0.45">
      <c r="A2" s="139">
        <v>1111</v>
      </c>
      <c r="B2" s="140" t="s">
        <v>1076</v>
      </c>
      <c r="C2" t="s">
        <v>434</v>
      </c>
      <c r="J2" t="s">
        <v>434</v>
      </c>
    </row>
    <row r="3" spans="1:10" x14ac:dyDescent="0.45">
      <c r="A3" s="139">
        <v>1112</v>
      </c>
      <c r="B3" s="140" t="s">
        <v>1077</v>
      </c>
      <c r="C3" t="s">
        <v>444</v>
      </c>
      <c r="J3" t="s">
        <v>444</v>
      </c>
    </row>
    <row r="4" spans="1:10" x14ac:dyDescent="0.45">
      <c r="A4" s="139">
        <v>1121</v>
      </c>
      <c r="B4" s="140" t="s">
        <v>1078</v>
      </c>
      <c r="C4" t="s">
        <v>453</v>
      </c>
      <c r="J4" t="s">
        <v>453</v>
      </c>
    </row>
    <row r="5" spans="1:10" x14ac:dyDescent="0.45">
      <c r="A5" s="139">
        <v>1122</v>
      </c>
      <c r="B5" s="140" t="s">
        <v>1079</v>
      </c>
      <c r="C5" t="s">
        <v>460</v>
      </c>
      <c r="J5" t="s">
        <v>460</v>
      </c>
    </row>
    <row r="6" spans="1:10" x14ac:dyDescent="0.45">
      <c r="A6" s="139">
        <v>1123</v>
      </c>
      <c r="B6" s="140" t="s">
        <v>1080</v>
      </c>
      <c r="C6" t="s">
        <v>469</v>
      </c>
      <c r="J6" t="s">
        <v>469</v>
      </c>
    </row>
    <row r="7" spans="1:10" x14ac:dyDescent="0.45">
      <c r="A7" s="139">
        <v>1131</v>
      </c>
      <c r="B7" s="140" t="s">
        <v>1081</v>
      </c>
      <c r="C7" t="s">
        <v>477</v>
      </c>
      <c r="J7" t="s">
        <v>477</v>
      </c>
    </row>
    <row r="8" spans="1:10" x14ac:dyDescent="0.45">
      <c r="A8" s="139">
        <v>1132</v>
      </c>
      <c r="B8" s="140" t="s">
        <v>1082</v>
      </c>
      <c r="C8" t="s">
        <v>485</v>
      </c>
      <c r="J8" t="s">
        <v>485</v>
      </c>
    </row>
    <row r="9" spans="1:10" x14ac:dyDescent="0.45">
      <c r="A9" s="139">
        <v>1133</v>
      </c>
      <c r="B9" s="140" t="s">
        <v>1083</v>
      </c>
      <c r="C9" t="s">
        <v>493</v>
      </c>
      <c r="J9" t="s">
        <v>493</v>
      </c>
    </row>
    <row r="10" spans="1:10" x14ac:dyDescent="0.45">
      <c r="A10" s="139">
        <v>1134</v>
      </c>
      <c r="B10" s="140" t="s">
        <v>1084</v>
      </c>
      <c r="C10" t="s">
        <v>501</v>
      </c>
      <c r="J10" t="s">
        <v>501</v>
      </c>
    </row>
    <row r="11" spans="1:10" x14ac:dyDescent="0.45">
      <c r="A11" s="139">
        <v>1135</v>
      </c>
      <c r="B11" s="140" t="s">
        <v>1085</v>
      </c>
      <c r="C11" t="s">
        <v>509</v>
      </c>
      <c r="J11" t="s">
        <v>509</v>
      </c>
    </row>
    <row r="12" spans="1:10" x14ac:dyDescent="0.45">
      <c r="A12" s="139">
        <v>1136</v>
      </c>
      <c r="B12" s="140" t="s">
        <v>1086</v>
      </c>
      <c r="C12" t="s">
        <v>515</v>
      </c>
      <c r="J12" t="s">
        <v>515</v>
      </c>
    </row>
    <row r="13" spans="1:10" x14ac:dyDescent="0.45">
      <c r="A13" s="139">
        <v>1137</v>
      </c>
      <c r="B13" s="140" t="s">
        <v>1087</v>
      </c>
      <c r="C13" t="s">
        <v>521</v>
      </c>
      <c r="J13" t="s">
        <v>521</v>
      </c>
    </row>
    <row r="14" spans="1:10" x14ac:dyDescent="0.45">
      <c r="A14" s="139">
        <v>1139</v>
      </c>
      <c r="B14" s="140" t="s">
        <v>1088</v>
      </c>
      <c r="C14" t="s">
        <v>528</v>
      </c>
      <c r="J14" t="s">
        <v>528</v>
      </c>
    </row>
    <row r="15" spans="1:10" x14ac:dyDescent="0.45">
      <c r="A15" s="139">
        <v>1140</v>
      </c>
      <c r="B15" s="140" t="s">
        <v>1089</v>
      </c>
      <c r="C15" t="s">
        <v>534</v>
      </c>
      <c r="J15" t="s">
        <v>534</v>
      </c>
    </row>
    <row r="16" spans="1:10" x14ac:dyDescent="0.45">
      <c r="A16" s="139">
        <v>1150</v>
      </c>
      <c r="B16" s="140" t="s">
        <v>1090</v>
      </c>
      <c r="C16" t="s">
        <v>540</v>
      </c>
      <c r="J16" t="s">
        <v>540</v>
      </c>
    </row>
    <row r="17" spans="1:10" x14ac:dyDescent="0.45">
      <c r="A17" s="139">
        <v>1161</v>
      </c>
      <c r="B17" s="140" t="s">
        <v>1091</v>
      </c>
      <c r="C17" t="s">
        <v>546</v>
      </c>
      <c r="J17" t="s">
        <v>546</v>
      </c>
    </row>
    <row r="18" spans="1:10" x14ac:dyDescent="0.45">
      <c r="A18" s="139">
        <v>1162</v>
      </c>
      <c r="B18" s="140" t="s">
        <v>1092</v>
      </c>
      <c r="C18" t="s">
        <v>550</v>
      </c>
      <c r="J18" t="s">
        <v>550</v>
      </c>
    </row>
    <row r="19" spans="1:10" x14ac:dyDescent="0.45">
      <c r="A19" s="139">
        <v>1163</v>
      </c>
      <c r="B19" s="140" t="s">
        <v>1093</v>
      </c>
      <c r="C19" t="s">
        <v>555</v>
      </c>
      <c r="J19" t="s">
        <v>555</v>
      </c>
    </row>
    <row r="20" spans="1:10" x14ac:dyDescent="0.45">
      <c r="A20" s="139">
        <v>1171</v>
      </c>
      <c r="B20" s="140" t="s">
        <v>1094</v>
      </c>
      <c r="C20" t="s">
        <v>561</v>
      </c>
      <c r="J20" t="s">
        <v>561</v>
      </c>
    </row>
    <row r="21" spans="1:10" x14ac:dyDescent="0.45">
      <c r="A21" s="139">
        <v>1172</v>
      </c>
      <c r="B21" s="140" t="s">
        <v>1095</v>
      </c>
      <c r="C21" t="s">
        <v>566</v>
      </c>
      <c r="J21" t="s">
        <v>566</v>
      </c>
    </row>
    <row r="22" spans="1:10" x14ac:dyDescent="0.45">
      <c r="A22" s="139">
        <v>1211</v>
      </c>
      <c r="B22" s="140" t="s">
        <v>1096</v>
      </c>
      <c r="C22" t="s">
        <v>570</v>
      </c>
      <c r="J22" t="s">
        <v>570</v>
      </c>
    </row>
    <row r="23" spans="1:10" x14ac:dyDescent="0.45">
      <c r="A23" s="139">
        <v>1212</v>
      </c>
      <c r="B23" s="140" t="s">
        <v>1097</v>
      </c>
      <c r="C23" t="s">
        <v>574</v>
      </c>
      <c r="J23" t="s">
        <v>574</v>
      </c>
    </row>
    <row r="24" spans="1:10" x14ac:dyDescent="0.45">
      <c r="A24" s="139">
        <v>1221</v>
      </c>
      <c r="B24" s="140" t="s">
        <v>1098</v>
      </c>
      <c r="C24" t="s">
        <v>578</v>
      </c>
      <c r="J24" t="s">
        <v>578</v>
      </c>
    </row>
    <row r="25" spans="1:10" x14ac:dyDescent="0.45">
      <c r="A25" s="139">
        <v>1222</v>
      </c>
      <c r="B25" s="140" t="s">
        <v>730</v>
      </c>
      <c r="C25" t="s">
        <v>564</v>
      </c>
      <c r="J25" t="s">
        <v>564</v>
      </c>
    </row>
    <row r="26" spans="1:10" x14ac:dyDescent="0.45">
      <c r="A26" s="139">
        <v>1223</v>
      </c>
      <c r="B26" s="140" t="s">
        <v>1099</v>
      </c>
      <c r="C26" t="s">
        <v>584</v>
      </c>
      <c r="J26" t="s">
        <v>584</v>
      </c>
    </row>
    <row r="27" spans="1:10" x14ac:dyDescent="0.45">
      <c r="A27" s="139">
        <v>1224</v>
      </c>
      <c r="B27" s="140" t="s">
        <v>1100</v>
      </c>
      <c r="C27" t="s">
        <v>587</v>
      </c>
      <c r="J27" t="s">
        <v>587</v>
      </c>
    </row>
    <row r="28" spans="1:10" x14ac:dyDescent="0.45">
      <c r="A28" s="139">
        <v>1225</v>
      </c>
      <c r="B28" s="140" t="s">
        <v>1101</v>
      </c>
      <c r="C28" t="s">
        <v>590</v>
      </c>
      <c r="J28" t="s">
        <v>590</v>
      </c>
    </row>
    <row r="29" spans="1:10" x14ac:dyDescent="0.45">
      <c r="A29" s="139">
        <v>1231</v>
      </c>
      <c r="B29" s="140" t="s">
        <v>1102</v>
      </c>
      <c r="C29" t="s">
        <v>592</v>
      </c>
      <c r="J29" t="s">
        <v>592</v>
      </c>
    </row>
    <row r="30" spans="1:10" x14ac:dyDescent="0.45">
      <c r="A30" s="139">
        <v>1232</v>
      </c>
      <c r="B30" s="140" t="s">
        <v>1103</v>
      </c>
      <c r="C30" t="s">
        <v>595</v>
      </c>
      <c r="J30" t="s">
        <v>595</v>
      </c>
    </row>
    <row r="31" spans="1:10" x14ac:dyDescent="0.45">
      <c r="A31" s="139">
        <v>1233</v>
      </c>
      <c r="B31" s="140" t="s">
        <v>1104</v>
      </c>
      <c r="C31" t="s">
        <v>598</v>
      </c>
      <c r="J31" t="s">
        <v>598</v>
      </c>
    </row>
    <row r="32" spans="1:10" x14ac:dyDescent="0.45">
      <c r="A32" s="139">
        <v>1241</v>
      </c>
      <c r="B32" s="140" t="s">
        <v>1105</v>
      </c>
      <c r="C32" t="s">
        <v>601</v>
      </c>
      <c r="J32" t="s">
        <v>601</v>
      </c>
    </row>
    <row r="33" spans="1:10" x14ac:dyDescent="0.45">
      <c r="A33" s="139">
        <v>1242</v>
      </c>
      <c r="B33" s="140" t="s">
        <v>1106</v>
      </c>
      <c r="C33" t="s">
        <v>604</v>
      </c>
      <c r="J33" t="s">
        <v>604</v>
      </c>
    </row>
    <row r="34" spans="1:10" x14ac:dyDescent="0.45">
      <c r="A34" s="139">
        <v>1243</v>
      </c>
      <c r="B34" s="140" t="s">
        <v>1107</v>
      </c>
      <c r="C34" t="s">
        <v>607</v>
      </c>
      <c r="J34" t="s">
        <v>607</v>
      </c>
    </row>
    <row r="35" spans="1:10" x14ac:dyDescent="0.45">
      <c r="A35" s="139">
        <v>1251</v>
      </c>
      <c r="B35" s="140" t="s">
        <v>1108</v>
      </c>
      <c r="C35" t="s">
        <v>610</v>
      </c>
      <c r="J35" t="s">
        <v>610</v>
      </c>
    </row>
    <row r="36" spans="1:10" x14ac:dyDescent="0.45">
      <c r="A36" s="139">
        <v>1252</v>
      </c>
      <c r="B36" s="140" t="s">
        <v>1109</v>
      </c>
      <c r="C36" t="s">
        <v>612</v>
      </c>
      <c r="J36" t="s">
        <v>612</v>
      </c>
    </row>
    <row r="37" spans="1:10" x14ac:dyDescent="0.45">
      <c r="A37" s="139">
        <v>1253</v>
      </c>
      <c r="B37" s="140" t="s">
        <v>1110</v>
      </c>
      <c r="C37" t="s">
        <v>614</v>
      </c>
      <c r="J37" t="s">
        <v>614</v>
      </c>
    </row>
    <row r="38" spans="1:10" x14ac:dyDescent="0.45">
      <c r="A38" s="139">
        <v>1254</v>
      </c>
      <c r="B38" s="140" t="s">
        <v>1111</v>
      </c>
      <c r="C38" t="s">
        <v>616</v>
      </c>
      <c r="J38" t="s">
        <v>616</v>
      </c>
    </row>
    <row r="39" spans="1:10" x14ac:dyDescent="0.45">
      <c r="A39" s="139">
        <v>1255</v>
      </c>
      <c r="B39" s="140" t="s">
        <v>609</v>
      </c>
      <c r="C39" t="s">
        <v>537</v>
      </c>
      <c r="J39" t="s">
        <v>537</v>
      </c>
    </row>
    <row r="40" spans="1:10" x14ac:dyDescent="0.45">
      <c r="A40" s="139">
        <v>1256</v>
      </c>
      <c r="B40" s="140" t="s">
        <v>1112</v>
      </c>
      <c r="C40" t="s">
        <v>619</v>
      </c>
      <c r="J40" t="s">
        <v>619</v>
      </c>
    </row>
    <row r="41" spans="1:10" x14ac:dyDescent="0.45">
      <c r="A41" s="139">
        <v>1257</v>
      </c>
      <c r="B41" s="140" t="s">
        <v>1113</v>
      </c>
      <c r="C41" t="s">
        <v>621</v>
      </c>
      <c r="J41" t="s">
        <v>621</v>
      </c>
    </row>
    <row r="42" spans="1:10" x14ac:dyDescent="0.45">
      <c r="A42" s="139">
        <v>1258</v>
      </c>
      <c r="B42" s="140" t="s">
        <v>1114</v>
      </c>
      <c r="C42" t="s">
        <v>623</v>
      </c>
      <c r="J42" t="s">
        <v>623</v>
      </c>
    </row>
    <row r="43" spans="1:10" x14ac:dyDescent="0.45">
      <c r="A43" s="139">
        <v>1259</v>
      </c>
      <c r="B43" s="140" t="s">
        <v>1115</v>
      </c>
      <c r="C43" t="s">
        <v>625</v>
      </c>
      <c r="J43" t="s">
        <v>625</v>
      </c>
    </row>
    <row r="44" spans="1:10" x14ac:dyDescent="0.45">
      <c r="A44" s="139">
        <v>2111</v>
      </c>
      <c r="B44" s="140" t="s">
        <v>1116</v>
      </c>
      <c r="C44" t="s">
        <v>627</v>
      </c>
      <c r="J44" t="s">
        <v>627</v>
      </c>
    </row>
    <row r="45" spans="1:10" x14ac:dyDescent="0.45">
      <c r="A45" s="139">
        <v>2112</v>
      </c>
      <c r="B45" s="140" t="s">
        <v>1117</v>
      </c>
      <c r="C45" t="s">
        <v>629</v>
      </c>
      <c r="J45" t="s">
        <v>629</v>
      </c>
    </row>
    <row r="46" spans="1:10" x14ac:dyDescent="0.45">
      <c r="A46" s="139">
        <v>2113</v>
      </c>
      <c r="B46" s="140" t="s">
        <v>1118</v>
      </c>
      <c r="C46" t="s">
        <v>631</v>
      </c>
      <c r="J46" t="s">
        <v>631</v>
      </c>
    </row>
    <row r="47" spans="1:10" x14ac:dyDescent="0.45">
      <c r="A47" s="139">
        <v>2114</v>
      </c>
      <c r="B47" s="140" t="s">
        <v>1119</v>
      </c>
      <c r="C47" t="s">
        <v>633</v>
      </c>
      <c r="J47" t="s">
        <v>633</v>
      </c>
    </row>
    <row r="48" spans="1:10" x14ac:dyDescent="0.45">
      <c r="A48" s="139">
        <v>2115</v>
      </c>
      <c r="B48" s="140" t="s">
        <v>1120</v>
      </c>
      <c r="C48" t="s">
        <v>635</v>
      </c>
      <c r="J48" t="s">
        <v>635</v>
      </c>
    </row>
    <row r="49" spans="1:10" x14ac:dyDescent="0.45">
      <c r="A49" s="139">
        <v>2119</v>
      </c>
      <c r="B49" s="140" t="s">
        <v>1121</v>
      </c>
      <c r="C49" t="s">
        <v>636</v>
      </c>
      <c r="J49" t="s">
        <v>636</v>
      </c>
    </row>
    <row r="50" spans="1:10" x14ac:dyDescent="0.45">
      <c r="A50" s="139">
        <v>2121</v>
      </c>
      <c r="B50" s="140" t="s">
        <v>1122</v>
      </c>
      <c r="C50" t="s">
        <v>638</v>
      </c>
      <c r="J50" t="s">
        <v>638</v>
      </c>
    </row>
    <row r="51" spans="1:10" x14ac:dyDescent="0.45">
      <c r="A51" s="139">
        <v>2122</v>
      </c>
      <c r="B51" s="140" t="s">
        <v>1123</v>
      </c>
      <c r="C51" t="s">
        <v>640</v>
      </c>
      <c r="J51" t="s">
        <v>640</v>
      </c>
    </row>
    <row r="52" spans="1:10" x14ac:dyDescent="0.45">
      <c r="A52" s="139">
        <v>2123</v>
      </c>
      <c r="B52" s="140" t="s">
        <v>1124</v>
      </c>
      <c r="C52" t="s">
        <v>642</v>
      </c>
      <c r="J52" t="s">
        <v>642</v>
      </c>
    </row>
    <row r="53" spans="1:10" x14ac:dyDescent="0.45">
      <c r="A53" s="139">
        <v>2124</v>
      </c>
      <c r="B53" s="140" t="s">
        <v>1125</v>
      </c>
      <c r="C53" t="s">
        <v>643</v>
      </c>
      <c r="J53" t="s">
        <v>643</v>
      </c>
    </row>
    <row r="54" spans="1:10" x14ac:dyDescent="0.45">
      <c r="A54" s="139">
        <v>2125</v>
      </c>
      <c r="B54" s="140" t="s">
        <v>1126</v>
      </c>
      <c r="C54" t="s">
        <v>644</v>
      </c>
      <c r="J54" t="s">
        <v>644</v>
      </c>
    </row>
    <row r="55" spans="1:10" x14ac:dyDescent="0.45">
      <c r="A55" s="139">
        <v>2126</v>
      </c>
      <c r="B55" s="140" t="s">
        <v>1127</v>
      </c>
      <c r="C55" t="s">
        <v>646</v>
      </c>
      <c r="J55" t="s">
        <v>646</v>
      </c>
    </row>
    <row r="56" spans="1:10" x14ac:dyDescent="0.45">
      <c r="A56" s="139">
        <v>2127</v>
      </c>
      <c r="B56" s="140" t="s">
        <v>1128</v>
      </c>
      <c r="C56" t="s">
        <v>648</v>
      </c>
      <c r="J56" t="s">
        <v>648</v>
      </c>
    </row>
    <row r="57" spans="1:10" x14ac:dyDescent="0.45">
      <c r="A57" s="139">
        <v>2129</v>
      </c>
      <c r="B57" s="140" t="s">
        <v>1129</v>
      </c>
      <c r="C57" t="s">
        <v>650</v>
      </c>
      <c r="J57" t="s">
        <v>650</v>
      </c>
    </row>
    <row r="58" spans="1:10" x14ac:dyDescent="0.45">
      <c r="A58" s="139">
        <v>2131</v>
      </c>
      <c r="B58" s="140" t="s">
        <v>1130</v>
      </c>
      <c r="C58" t="s">
        <v>651</v>
      </c>
      <c r="J58" t="s">
        <v>651</v>
      </c>
    </row>
    <row r="59" spans="1:10" x14ac:dyDescent="0.45">
      <c r="A59" s="139">
        <v>2132</v>
      </c>
      <c r="B59" s="140" t="s">
        <v>1131</v>
      </c>
      <c r="C59" t="s">
        <v>652</v>
      </c>
      <c r="J59" t="s">
        <v>652</v>
      </c>
    </row>
    <row r="60" spans="1:10" x14ac:dyDescent="0.45">
      <c r="A60" s="139">
        <v>2133</v>
      </c>
      <c r="B60" s="140" t="s">
        <v>1132</v>
      </c>
      <c r="C60" t="s">
        <v>654</v>
      </c>
      <c r="J60" t="s">
        <v>654</v>
      </c>
    </row>
    <row r="61" spans="1:10" x14ac:dyDescent="0.45">
      <c r="A61" s="139">
        <v>2134</v>
      </c>
      <c r="B61" s="140" t="s">
        <v>1133</v>
      </c>
      <c r="C61" t="s">
        <v>656</v>
      </c>
      <c r="J61" t="s">
        <v>656</v>
      </c>
    </row>
    <row r="62" spans="1:10" x14ac:dyDescent="0.45">
      <c r="A62" s="139">
        <v>2135</v>
      </c>
      <c r="B62" s="140" t="s">
        <v>1134</v>
      </c>
      <c r="C62" t="s">
        <v>658</v>
      </c>
      <c r="J62" t="s">
        <v>658</v>
      </c>
    </row>
    <row r="63" spans="1:10" x14ac:dyDescent="0.45">
      <c r="A63" s="139">
        <v>2136</v>
      </c>
      <c r="B63" s="140" t="s">
        <v>1135</v>
      </c>
      <c r="C63" t="s">
        <v>659</v>
      </c>
      <c r="J63" t="s">
        <v>659</v>
      </c>
    </row>
    <row r="64" spans="1:10" x14ac:dyDescent="0.45">
      <c r="A64" s="139">
        <v>2137</v>
      </c>
      <c r="B64" s="140" t="s">
        <v>1136</v>
      </c>
      <c r="C64" t="s">
        <v>661</v>
      </c>
      <c r="J64" t="s">
        <v>661</v>
      </c>
    </row>
    <row r="65" spans="1:10" x14ac:dyDescent="0.45">
      <c r="A65" s="139">
        <v>2139</v>
      </c>
      <c r="B65" s="140" t="s">
        <v>1137</v>
      </c>
      <c r="C65" t="s">
        <v>663</v>
      </c>
      <c r="J65" t="s">
        <v>663</v>
      </c>
    </row>
    <row r="66" spans="1:10" x14ac:dyDescent="0.45">
      <c r="A66" s="139">
        <v>2141</v>
      </c>
      <c r="B66" s="140" t="s">
        <v>1138</v>
      </c>
      <c r="C66" t="s">
        <v>665</v>
      </c>
      <c r="J66" t="s">
        <v>665</v>
      </c>
    </row>
    <row r="67" spans="1:10" x14ac:dyDescent="0.45">
      <c r="A67" s="139">
        <v>2142</v>
      </c>
      <c r="B67" s="140" t="s">
        <v>1139</v>
      </c>
      <c r="C67" t="s">
        <v>667</v>
      </c>
      <c r="J67" t="s">
        <v>667</v>
      </c>
    </row>
    <row r="68" spans="1:10" x14ac:dyDescent="0.45">
      <c r="A68" s="139">
        <v>2151</v>
      </c>
      <c r="B68" s="140" t="s">
        <v>1140</v>
      </c>
      <c r="C68" t="s">
        <v>669</v>
      </c>
      <c r="J68" t="s">
        <v>669</v>
      </c>
    </row>
    <row r="69" spans="1:10" x14ac:dyDescent="0.45">
      <c r="A69" s="139">
        <v>2152</v>
      </c>
      <c r="B69" s="140" t="s">
        <v>1141</v>
      </c>
      <c r="C69" t="s">
        <v>670</v>
      </c>
      <c r="J69" t="s">
        <v>670</v>
      </c>
    </row>
    <row r="70" spans="1:10" x14ac:dyDescent="0.45">
      <c r="A70" s="139">
        <v>2161</v>
      </c>
      <c r="B70" s="140" t="s">
        <v>1142</v>
      </c>
      <c r="C70" t="s">
        <v>672</v>
      </c>
      <c r="J70" t="s">
        <v>672</v>
      </c>
    </row>
    <row r="71" spans="1:10" x14ac:dyDescent="0.45">
      <c r="A71" s="139">
        <v>2162</v>
      </c>
      <c r="B71" s="140" t="s">
        <v>1143</v>
      </c>
      <c r="C71" t="s">
        <v>674</v>
      </c>
      <c r="J71" t="s">
        <v>674</v>
      </c>
    </row>
    <row r="72" spans="1:10" x14ac:dyDescent="0.45">
      <c r="A72" s="139">
        <v>2211</v>
      </c>
      <c r="B72" s="140" t="s">
        <v>1144</v>
      </c>
      <c r="C72" t="s">
        <v>676</v>
      </c>
      <c r="J72" t="s">
        <v>676</v>
      </c>
    </row>
    <row r="73" spans="1:10" x14ac:dyDescent="0.45">
      <c r="A73" s="139">
        <v>2212</v>
      </c>
      <c r="B73" s="140" t="s">
        <v>1145</v>
      </c>
      <c r="C73" t="s">
        <v>677</v>
      </c>
      <c r="J73" t="s">
        <v>677</v>
      </c>
    </row>
    <row r="74" spans="1:10" x14ac:dyDescent="0.45">
      <c r="A74" s="139">
        <v>2221</v>
      </c>
      <c r="B74" s="140" t="s">
        <v>1146</v>
      </c>
      <c r="C74" t="s">
        <v>679</v>
      </c>
      <c r="J74" t="s">
        <v>679</v>
      </c>
    </row>
    <row r="75" spans="1:10" x14ac:dyDescent="0.45">
      <c r="A75" s="139">
        <v>2222</v>
      </c>
      <c r="B75" s="140" t="s">
        <v>1147</v>
      </c>
      <c r="C75" t="s">
        <v>681</v>
      </c>
      <c r="J75" t="s">
        <v>681</v>
      </c>
    </row>
    <row r="76" spans="1:10" x14ac:dyDescent="0.45">
      <c r="A76" s="139">
        <v>2223</v>
      </c>
      <c r="B76" s="140" t="s">
        <v>1148</v>
      </c>
      <c r="C76" t="s">
        <v>683</v>
      </c>
      <c r="J76" t="s">
        <v>683</v>
      </c>
    </row>
    <row r="77" spans="1:10" x14ac:dyDescent="0.45">
      <c r="A77" s="139">
        <v>2224</v>
      </c>
      <c r="B77" s="140" t="s">
        <v>1149</v>
      </c>
      <c r="C77" t="s">
        <v>685</v>
      </c>
      <c r="J77" t="s">
        <v>685</v>
      </c>
    </row>
    <row r="78" spans="1:10" x14ac:dyDescent="0.45">
      <c r="A78" s="139">
        <v>2225</v>
      </c>
      <c r="B78" s="140" t="s">
        <v>1150</v>
      </c>
      <c r="C78" t="s">
        <v>687</v>
      </c>
      <c r="J78" t="s">
        <v>687</v>
      </c>
    </row>
    <row r="79" spans="1:10" x14ac:dyDescent="0.45">
      <c r="A79" s="139">
        <v>2226</v>
      </c>
      <c r="B79" s="140" t="s">
        <v>1151</v>
      </c>
      <c r="C79" t="s">
        <v>690</v>
      </c>
      <c r="J79" t="s">
        <v>690</v>
      </c>
    </row>
    <row r="80" spans="1:10" x14ac:dyDescent="0.45">
      <c r="A80" s="139">
        <v>2229</v>
      </c>
      <c r="B80" s="140" t="s">
        <v>1152</v>
      </c>
      <c r="C80" t="s">
        <v>692</v>
      </c>
      <c r="J80" t="s">
        <v>692</v>
      </c>
    </row>
    <row r="81" spans="1:10" x14ac:dyDescent="0.45">
      <c r="A81" s="139">
        <v>2231</v>
      </c>
      <c r="B81" s="140" t="s">
        <v>1153</v>
      </c>
      <c r="C81" t="s">
        <v>694</v>
      </c>
      <c r="J81" t="s">
        <v>694</v>
      </c>
    </row>
    <row r="82" spans="1:10" x14ac:dyDescent="0.45">
      <c r="A82" s="139">
        <v>2232</v>
      </c>
      <c r="B82" s="140" t="s">
        <v>1154</v>
      </c>
      <c r="C82" t="s">
        <v>696</v>
      </c>
      <c r="J82" t="s">
        <v>696</v>
      </c>
    </row>
    <row r="83" spans="1:10" x14ac:dyDescent="0.45">
      <c r="A83" s="139">
        <v>2233</v>
      </c>
      <c r="B83" s="140" t="s">
        <v>1155</v>
      </c>
      <c r="C83" t="s">
        <v>698</v>
      </c>
      <c r="J83" t="s">
        <v>698</v>
      </c>
    </row>
    <row r="84" spans="1:10" x14ac:dyDescent="0.45">
      <c r="A84" s="139">
        <v>2234</v>
      </c>
      <c r="B84" s="140" t="s">
        <v>1156</v>
      </c>
      <c r="C84" t="s">
        <v>700</v>
      </c>
      <c r="J84" t="s">
        <v>700</v>
      </c>
    </row>
    <row r="85" spans="1:10" x14ac:dyDescent="0.45">
      <c r="A85" s="139">
        <v>2235</v>
      </c>
      <c r="B85" s="140" t="s">
        <v>1157</v>
      </c>
      <c r="C85" t="s">
        <v>702</v>
      </c>
      <c r="J85" t="s">
        <v>702</v>
      </c>
    </row>
    <row r="86" spans="1:10" x14ac:dyDescent="0.45">
      <c r="A86" s="139">
        <v>2236</v>
      </c>
      <c r="B86" s="140" t="s">
        <v>1158</v>
      </c>
      <c r="C86" t="s">
        <v>704</v>
      </c>
      <c r="J86" t="s">
        <v>704</v>
      </c>
    </row>
    <row r="87" spans="1:10" x14ac:dyDescent="0.45">
      <c r="A87" s="139">
        <v>2237</v>
      </c>
      <c r="B87" s="140" t="s">
        <v>1159</v>
      </c>
      <c r="C87" t="s">
        <v>706</v>
      </c>
      <c r="J87" t="s">
        <v>706</v>
      </c>
    </row>
    <row r="88" spans="1:10" x14ac:dyDescent="0.45">
      <c r="A88" s="139">
        <v>2240</v>
      </c>
      <c r="B88" s="140" t="s">
        <v>1160</v>
      </c>
      <c r="C88" t="s">
        <v>708</v>
      </c>
      <c r="J88" t="s">
        <v>708</v>
      </c>
    </row>
    <row r="89" spans="1:10" x14ac:dyDescent="0.45">
      <c r="A89" s="139">
        <v>2251</v>
      </c>
      <c r="B89" s="140" t="s">
        <v>1161</v>
      </c>
      <c r="C89" t="s">
        <v>710</v>
      </c>
      <c r="J89" t="s">
        <v>710</v>
      </c>
    </row>
    <row r="90" spans="1:10" x14ac:dyDescent="0.45">
      <c r="A90" s="139">
        <v>2252</v>
      </c>
      <c r="B90" s="140" t="s">
        <v>1162</v>
      </c>
      <c r="C90" t="s">
        <v>712</v>
      </c>
      <c r="J90" t="s">
        <v>712</v>
      </c>
    </row>
    <row r="91" spans="1:10" x14ac:dyDescent="0.45">
      <c r="A91" s="139">
        <v>2253</v>
      </c>
      <c r="B91" s="140" t="s">
        <v>1163</v>
      </c>
      <c r="C91" t="s">
        <v>714</v>
      </c>
      <c r="J91" t="s">
        <v>714</v>
      </c>
    </row>
    <row r="92" spans="1:10" x14ac:dyDescent="0.45">
      <c r="A92" s="139">
        <v>2254</v>
      </c>
      <c r="B92" s="140" t="s">
        <v>1164</v>
      </c>
      <c r="C92" t="s">
        <v>716</v>
      </c>
      <c r="J92" t="s">
        <v>716</v>
      </c>
    </row>
    <row r="93" spans="1:10" x14ac:dyDescent="0.45">
      <c r="A93" s="139">
        <v>2255</v>
      </c>
      <c r="B93" s="140" t="s">
        <v>1165</v>
      </c>
      <c r="C93" t="s">
        <v>718</v>
      </c>
      <c r="J93" t="s">
        <v>718</v>
      </c>
    </row>
    <row r="94" spans="1:10" x14ac:dyDescent="0.45">
      <c r="A94" s="139">
        <v>2256</v>
      </c>
      <c r="B94" s="140" t="s">
        <v>1166</v>
      </c>
      <c r="C94" t="s">
        <v>720</v>
      </c>
      <c r="J94" t="s">
        <v>720</v>
      </c>
    </row>
    <row r="95" spans="1:10" x14ac:dyDescent="0.45">
      <c r="A95" s="139">
        <v>2259</v>
      </c>
      <c r="B95" s="140" t="s">
        <v>1167</v>
      </c>
      <c r="C95" t="s">
        <v>722</v>
      </c>
      <c r="J95" t="s">
        <v>722</v>
      </c>
    </row>
    <row r="96" spans="1:10" x14ac:dyDescent="0.45">
      <c r="A96" s="139">
        <v>2311</v>
      </c>
      <c r="B96" s="140" t="s">
        <v>1168</v>
      </c>
      <c r="C96" t="s">
        <v>724</v>
      </c>
      <c r="J96" t="s">
        <v>724</v>
      </c>
    </row>
    <row r="97" spans="1:10" x14ac:dyDescent="0.45">
      <c r="A97" s="139">
        <v>2312</v>
      </c>
      <c r="B97" s="140" t="s">
        <v>1169</v>
      </c>
      <c r="C97" t="s">
        <v>726</v>
      </c>
      <c r="J97" t="s">
        <v>726</v>
      </c>
    </row>
    <row r="98" spans="1:10" x14ac:dyDescent="0.45">
      <c r="A98" s="139">
        <v>2313</v>
      </c>
      <c r="B98" s="140" t="s">
        <v>1170</v>
      </c>
      <c r="C98" t="s">
        <v>728</v>
      </c>
      <c r="J98" t="s">
        <v>728</v>
      </c>
    </row>
    <row r="99" spans="1:10" x14ac:dyDescent="0.45">
      <c r="A99" s="139">
        <v>2314</v>
      </c>
      <c r="B99" s="140" t="s">
        <v>1171</v>
      </c>
      <c r="C99" t="s">
        <v>731</v>
      </c>
      <c r="J99" t="s">
        <v>731</v>
      </c>
    </row>
    <row r="100" spans="1:10" x14ac:dyDescent="0.45">
      <c r="A100" s="139">
        <v>2315</v>
      </c>
      <c r="B100" s="140" t="s">
        <v>1172</v>
      </c>
      <c r="C100" t="s">
        <v>732</v>
      </c>
      <c r="J100" t="s">
        <v>732</v>
      </c>
    </row>
    <row r="101" spans="1:10" x14ac:dyDescent="0.45">
      <c r="A101" s="139">
        <v>2316</v>
      </c>
      <c r="B101" s="140" t="s">
        <v>1173</v>
      </c>
      <c r="C101" t="s">
        <v>734</v>
      </c>
      <c r="J101" t="s">
        <v>734</v>
      </c>
    </row>
    <row r="102" spans="1:10" x14ac:dyDescent="0.45">
      <c r="A102" s="139">
        <v>2317</v>
      </c>
      <c r="B102" s="140" t="s">
        <v>1174</v>
      </c>
      <c r="C102" t="s">
        <v>736</v>
      </c>
      <c r="J102" t="s">
        <v>736</v>
      </c>
    </row>
    <row r="103" spans="1:10" x14ac:dyDescent="0.45">
      <c r="A103" s="139">
        <v>2319</v>
      </c>
      <c r="B103" s="140" t="s">
        <v>1175</v>
      </c>
      <c r="C103" t="s">
        <v>738</v>
      </c>
      <c r="J103" t="s">
        <v>738</v>
      </c>
    </row>
    <row r="104" spans="1:10" x14ac:dyDescent="0.45">
      <c r="A104" s="139">
        <v>2321</v>
      </c>
      <c r="B104" s="140" t="s">
        <v>1176</v>
      </c>
      <c r="C104" t="s">
        <v>740</v>
      </c>
      <c r="J104" t="s">
        <v>740</v>
      </c>
    </row>
    <row r="105" spans="1:10" x14ac:dyDescent="0.45">
      <c r="A105" s="139">
        <v>2322</v>
      </c>
      <c r="B105" s="140" t="s">
        <v>1177</v>
      </c>
      <c r="C105" t="s">
        <v>742</v>
      </c>
      <c r="J105" t="s">
        <v>742</v>
      </c>
    </row>
    <row r="106" spans="1:10" x14ac:dyDescent="0.45">
      <c r="A106" s="139">
        <v>2323</v>
      </c>
      <c r="B106" s="140" t="s">
        <v>1178</v>
      </c>
      <c r="C106" t="s">
        <v>744</v>
      </c>
      <c r="J106" t="s">
        <v>744</v>
      </c>
    </row>
    <row r="107" spans="1:10" x14ac:dyDescent="0.45">
      <c r="A107" s="139">
        <v>2324</v>
      </c>
      <c r="B107" s="140" t="s">
        <v>1179</v>
      </c>
      <c r="C107" t="s">
        <v>746</v>
      </c>
      <c r="J107" t="s">
        <v>746</v>
      </c>
    </row>
    <row r="108" spans="1:10" x14ac:dyDescent="0.45">
      <c r="A108" s="139">
        <v>2329</v>
      </c>
      <c r="B108" s="140" t="s">
        <v>1180</v>
      </c>
      <c r="C108" t="s">
        <v>748</v>
      </c>
      <c r="J108" t="s">
        <v>748</v>
      </c>
    </row>
    <row r="109" spans="1:10" x14ac:dyDescent="0.45">
      <c r="A109" s="139">
        <v>2411</v>
      </c>
      <c r="B109" s="140" t="s">
        <v>1181</v>
      </c>
      <c r="C109" t="s">
        <v>750</v>
      </c>
      <c r="J109" t="s">
        <v>750</v>
      </c>
    </row>
    <row r="110" spans="1:10" x14ac:dyDescent="0.45">
      <c r="A110" s="139">
        <v>2412</v>
      </c>
      <c r="B110" s="140" t="s">
        <v>1182</v>
      </c>
      <c r="C110" t="s">
        <v>752</v>
      </c>
      <c r="J110" t="s">
        <v>752</v>
      </c>
    </row>
    <row r="111" spans="1:10" x14ac:dyDescent="0.45">
      <c r="A111" s="139">
        <v>2419</v>
      </c>
      <c r="B111" s="140" t="s">
        <v>1183</v>
      </c>
      <c r="C111" t="s">
        <v>754</v>
      </c>
      <c r="J111" t="s">
        <v>754</v>
      </c>
    </row>
    <row r="112" spans="1:10" x14ac:dyDescent="0.45">
      <c r="A112" s="139">
        <v>2421</v>
      </c>
      <c r="B112" s="140" t="s">
        <v>1184</v>
      </c>
      <c r="C112" t="s">
        <v>756</v>
      </c>
      <c r="J112" t="s">
        <v>756</v>
      </c>
    </row>
    <row r="113" spans="1:10" x14ac:dyDescent="0.45">
      <c r="A113" s="139">
        <v>2422</v>
      </c>
      <c r="B113" s="140" t="s">
        <v>1185</v>
      </c>
      <c r="C113" t="s">
        <v>759</v>
      </c>
      <c r="J113" t="s">
        <v>759</v>
      </c>
    </row>
    <row r="114" spans="1:10" x14ac:dyDescent="0.45">
      <c r="A114" s="139">
        <v>2423</v>
      </c>
      <c r="B114" s="140" t="s">
        <v>1186</v>
      </c>
      <c r="C114" t="s">
        <v>760</v>
      </c>
      <c r="J114" t="s">
        <v>760</v>
      </c>
    </row>
    <row r="115" spans="1:10" x14ac:dyDescent="0.45">
      <c r="A115" s="139">
        <v>2431</v>
      </c>
      <c r="B115" s="140" t="s">
        <v>1187</v>
      </c>
      <c r="C115" t="s">
        <v>762</v>
      </c>
      <c r="J115" t="s">
        <v>762</v>
      </c>
    </row>
    <row r="116" spans="1:10" x14ac:dyDescent="0.45">
      <c r="A116" s="139">
        <v>2432</v>
      </c>
      <c r="B116" s="140" t="s">
        <v>1188</v>
      </c>
      <c r="C116" t="s">
        <v>763</v>
      </c>
      <c r="J116" t="s">
        <v>763</v>
      </c>
    </row>
    <row r="117" spans="1:10" x14ac:dyDescent="0.45">
      <c r="A117" s="139">
        <v>2433</v>
      </c>
      <c r="B117" s="140" t="s">
        <v>1189</v>
      </c>
      <c r="C117" t="s">
        <v>764</v>
      </c>
      <c r="J117" t="s">
        <v>764</v>
      </c>
    </row>
    <row r="118" spans="1:10" x14ac:dyDescent="0.45">
      <c r="A118" s="139">
        <v>2434</v>
      </c>
      <c r="B118" s="140" t="s">
        <v>1190</v>
      </c>
      <c r="C118" t="s">
        <v>766</v>
      </c>
      <c r="J118" t="s">
        <v>766</v>
      </c>
    </row>
    <row r="119" spans="1:10" x14ac:dyDescent="0.45">
      <c r="A119" s="139">
        <v>2435</v>
      </c>
      <c r="B119" s="140" t="s">
        <v>1191</v>
      </c>
      <c r="C119" t="s">
        <v>768</v>
      </c>
      <c r="J119" t="s">
        <v>768</v>
      </c>
    </row>
    <row r="120" spans="1:10" x14ac:dyDescent="0.45">
      <c r="A120" s="139">
        <v>2439</v>
      </c>
      <c r="B120" s="140" t="s">
        <v>1192</v>
      </c>
      <c r="C120" t="s">
        <v>770</v>
      </c>
      <c r="J120" t="s">
        <v>770</v>
      </c>
    </row>
    <row r="121" spans="1:10" x14ac:dyDescent="0.45">
      <c r="A121" s="139">
        <v>2440</v>
      </c>
      <c r="B121" s="140" t="s">
        <v>1193</v>
      </c>
      <c r="C121" t="s">
        <v>772</v>
      </c>
      <c r="J121" t="s">
        <v>772</v>
      </c>
    </row>
    <row r="122" spans="1:10" x14ac:dyDescent="0.45">
      <c r="A122" s="139">
        <v>2451</v>
      </c>
      <c r="B122" s="140" t="s">
        <v>1194</v>
      </c>
      <c r="C122" t="s">
        <v>773</v>
      </c>
      <c r="J122" t="s">
        <v>773</v>
      </c>
    </row>
    <row r="123" spans="1:10" x14ac:dyDescent="0.45">
      <c r="A123" s="139">
        <v>2452</v>
      </c>
      <c r="B123" s="140" t="s">
        <v>427</v>
      </c>
      <c r="C123" t="s">
        <v>472</v>
      </c>
      <c r="J123" t="s">
        <v>472</v>
      </c>
    </row>
    <row r="124" spans="1:10" x14ac:dyDescent="0.45">
      <c r="A124" s="139">
        <v>2453</v>
      </c>
      <c r="B124" s="140" t="s">
        <v>1195</v>
      </c>
      <c r="C124" t="s">
        <v>775</v>
      </c>
      <c r="J124" t="s">
        <v>775</v>
      </c>
    </row>
    <row r="125" spans="1:10" x14ac:dyDescent="0.45">
      <c r="A125" s="139">
        <v>2454</v>
      </c>
      <c r="B125" s="140" t="s">
        <v>1196</v>
      </c>
      <c r="C125" t="s">
        <v>776</v>
      </c>
      <c r="J125" t="s">
        <v>776</v>
      </c>
    </row>
    <row r="126" spans="1:10" x14ac:dyDescent="0.45">
      <c r="A126" s="139">
        <v>2455</v>
      </c>
      <c r="B126" s="140" t="s">
        <v>1197</v>
      </c>
      <c r="C126" t="s">
        <v>777</v>
      </c>
      <c r="J126" t="s">
        <v>777</v>
      </c>
    </row>
    <row r="127" spans="1:10" x14ac:dyDescent="0.45">
      <c r="A127" s="139">
        <v>2461</v>
      </c>
      <c r="B127" s="140" t="s">
        <v>1198</v>
      </c>
      <c r="C127" t="s">
        <v>779</v>
      </c>
      <c r="J127" t="s">
        <v>779</v>
      </c>
    </row>
    <row r="128" spans="1:10" x14ac:dyDescent="0.45">
      <c r="A128" s="139">
        <v>2462</v>
      </c>
      <c r="B128" s="140" t="s">
        <v>1199</v>
      </c>
      <c r="C128" t="s">
        <v>781</v>
      </c>
      <c r="J128" t="s">
        <v>781</v>
      </c>
    </row>
    <row r="129" spans="1:10" x14ac:dyDescent="0.45">
      <c r="A129" s="139">
        <v>2463</v>
      </c>
      <c r="B129" s="140" t="s">
        <v>1200</v>
      </c>
      <c r="C129" t="s">
        <v>783</v>
      </c>
      <c r="J129" t="s">
        <v>783</v>
      </c>
    </row>
    <row r="130" spans="1:10" x14ac:dyDescent="0.45">
      <c r="A130" s="139">
        <v>2464</v>
      </c>
      <c r="B130" s="140" t="s">
        <v>1201</v>
      </c>
      <c r="C130" t="s">
        <v>785</v>
      </c>
      <c r="J130" t="s">
        <v>785</v>
      </c>
    </row>
    <row r="131" spans="1:10" x14ac:dyDescent="0.45">
      <c r="A131" s="139">
        <v>2469</v>
      </c>
      <c r="B131" s="140" t="s">
        <v>1202</v>
      </c>
      <c r="C131" t="s">
        <v>786</v>
      </c>
      <c r="J131" t="s">
        <v>786</v>
      </c>
    </row>
    <row r="132" spans="1:10" x14ac:dyDescent="0.45">
      <c r="A132" s="139">
        <v>2471</v>
      </c>
      <c r="B132" s="140" t="s">
        <v>1203</v>
      </c>
      <c r="C132" t="s">
        <v>787</v>
      </c>
      <c r="J132" t="s">
        <v>787</v>
      </c>
    </row>
    <row r="133" spans="1:10" x14ac:dyDescent="0.45">
      <c r="A133" s="139">
        <v>2472</v>
      </c>
      <c r="B133" s="140" t="s">
        <v>1204</v>
      </c>
      <c r="C133" t="s">
        <v>788</v>
      </c>
      <c r="J133" t="s">
        <v>788</v>
      </c>
    </row>
    <row r="134" spans="1:10" x14ac:dyDescent="0.45">
      <c r="A134" s="139">
        <v>2481</v>
      </c>
      <c r="B134" s="140" t="s">
        <v>1205</v>
      </c>
      <c r="C134" t="s">
        <v>789</v>
      </c>
      <c r="J134" t="s">
        <v>789</v>
      </c>
    </row>
    <row r="135" spans="1:10" x14ac:dyDescent="0.45">
      <c r="A135" s="139">
        <v>2482</v>
      </c>
      <c r="B135" s="140" t="s">
        <v>1206</v>
      </c>
      <c r="C135" t="s">
        <v>790</v>
      </c>
      <c r="J135" t="s">
        <v>790</v>
      </c>
    </row>
    <row r="136" spans="1:10" x14ac:dyDescent="0.45">
      <c r="A136" s="139">
        <v>2483</v>
      </c>
      <c r="B136" s="140" t="s">
        <v>1207</v>
      </c>
      <c r="C136" t="s">
        <v>791</v>
      </c>
      <c r="J136" t="s">
        <v>791</v>
      </c>
    </row>
    <row r="137" spans="1:10" x14ac:dyDescent="0.45">
      <c r="A137" s="139">
        <v>2491</v>
      </c>
      <c r="B137" s="140" t="s">
        <v>1208</v>
      </c>
      <c r="C137" t="s">
        <v>792</v>
      </c>
      <c r="J137" t="s">
        <v>792</v>
      </c>
    </row>
    <row r="138" spans="1:10" x14ac:dyDescent="0.45">
      <c r="A138" s="139">
        <v>2492</v>
      </c>
      <c r="B138" s="140" t="s">
        <v>1209</v>
      </c>
      <c r="C138" t="s">
        <v>793</v>
      </c>
      <c r="J138" t="s">
        <v>793</v>
      </c>
    </row>
    <row r="139" spans="1:10" x14ac:dyDescent="0.45">
      <c r="A139" s="139">
        <v>2493</v>
      </c>
      <c r="B139" s="140" t="s">
        <v>611</v>
      </c>
      <c r="C139" t="s">
        <v>538</v>
      </c>
      <c r="J139" t="s">
        <v>538</v>
      </c>
    </row>
    <row r="140" spans="1:10" x14ac:dyDescent="0.45">
      <c r="A140" s="139">
        <v>2494</v>
      </c>
      <c r="B140" s="140" t="s">
        <v>1210</v>
      </c>
      <c r="C140" t="s">
        <v>794</v>
      </c>
      <c r="J140" t="s">
        <v>794</v>
      </c>
    </row>
    <row r="141" spans="1:10" x14ac:dyDescent="0.45">
      <c r="A141" s="139">
        <v>3111</v>
      </c>
      <c r="B141" s="140" t="s">
        <v>1211</v>
      </c>
      <c r="C141" t="s">
        <v>795</v>
      </c>
      <c r="J141" t="s">
        <v>795</v>
      </c>
    </row>
    <row r="142" spans="1:10" x14ac:dyDescent="0.45">
      <c r="A142" s="139">
        <v>3112</v>
      </c>
      <c r="B142" s="140" t="s">
        <v>435</v>
      </c>
      <c r="C142" t="s">
        <v>517</v>
      </c>
      <c r="J142" t="s">
        <v>517</v>
      </c>
    </row>
    <row r="143" spans="1:10" x14ac:dyDescent="0.45">
      <c r="A143" s="139">
        <v>3113</v>
      </c>
      <c r="B143" s="140" t="s">
        <v>445</v>
      </c>
      <c r="C143" t="s">
        <v>536</v>
      </c>
      <c r="J143" t="s">
        <v>536</v>
      </c>
    </row>
    <row r="144" spans="1:10" x14ac:dyDescent="0.45">
      <c r="A144" s="139">
        <v>3114</v>
      </c>
      <c r="B144" s="140" t="s">
        <v>454</v>
      </c>
      <c r="C144" t="s">
        <v>446</v>
      </c>
      <c r="J144" t="s">
        <v>446</v>
      </c>
    </row>
    <row r="145" spans="1:10" x14ac:dyDescent="0.45">
      <c r="A145" s="139">
        <v>3115</v>
      </c>
      <c r="B145" s="140" t="s">
        <v>1212</v>
      </c>
      <c r="C145" t="s">
        <v>796</v>
      </c>
      <c r="J145" t="s">
        <v>796</v>
      </c>
    </row>
    <row r="146" spans="1:10" x14ac:dyDescent="0.45">
      <c r="A146" s="139">
        <v>3116</v>
      </c>
      <c r="B146" s="140" t="s">
        <v>1213</v>
      </c>
      <c r="C146" t="s">
        <v>797</v>
      </c>
      <c r="J146" t="s">
        <v>797</v>
      </c>
    </row>
    <row r="147" spans="1:10" x14ac:dyDescent="0.45">
      <c r="A147" s="139">
        <v>3119</v>
      </c>
      <c r="B147" s="140" t="s">
        <v>1214</v>
      </c>
      <c r="C147" t="s">
        <v>798</v>
      </c>
      <c r="J147" t="s">
        <v>798</v>
      </c>
    </row>
    <row r="148" spans="1:10" x14ac:dyDescent="0.45">
      <c r="A148" s="139">
        <v>3120</v>
      </c>
      <c r="B148" s="140" t="s">
        <v>461</v>
      </c>
      <c r="C148" t="s">
        <v>439</v>
      </c>
      <c r="J148" t="s">
        <v>439</v>
      </c>
    </row>
    <row r="149" spans="1:10" x14ac:dyDescent="0.45">
      <c r="A149" s="139">
        <v>3131</v>
      </c>
      <c r="B149" s="140" t="s">
        <v>645</v>
      </c>
      <c r="C149" t="s">
        <v>473</v>
      </c>
      <c r="J149" t="s">
        <v>473</v>
      </c>
    </row>
    <row r="150" spans="1:10" x14ac:dyDescent="0.45">
      <c r="A150" s="139">
        <v>3132</v>
      </c>
      <c r="B150" s="140" t="s">
        <v>647</v>
      </c>
      <c r="C150" t="s">
        <v>481</v>
      </c>
      <c r="J150" t="s">
        <v>481</v>
      </c>
    </row>
    <row r="151" spans="1:10" x14ac:dyDescent="0.45">
      <c r="A151" s="139">
        <v>3133</v>
      </c>
      <c r="B151" s="140" t="s">
        <v>649</v>
      </c>
      <c r="C151" t="s">
        <v>464</v>
      </c>
      <c r="J151" t="s">
        <v>464</v>
      </c>
    </row>
    <row r="152" spans="1:10" x14ac:dyDescent="0.45">
      <c r="A152" s="139">
        <v>3211</v>
      </c>
      <c r="B152" s="140" t="s">
        <v>1215</v>
      </c>
      <c r="C152" t="s">
        <v>799</v>
      </c>
      <c r="J152" t="s">
        <v>799</v>
      </c>
    </row>
    <row r="153" spans="1:10" x14ac:dyDescent="0.45">
      <c r="A153" s="139">
        <v>3212</v>
      </c>
      <c r="B153" s="140" t="s">
        <v>1216</v>
      </c>
      <c r="C153" t="s">
        <v>800</v>
      </c>
      <c r="J153" t="s">
        <v>800</v>
      </c>
    </row>
    <row r="154" spans="1:10" x14ac:dyDescent="0.45">
      <c r="A154" s="139">
        <v>3213</v>
      </c>
      <c r="B154" s="140" t="s">
        <v>1217</v>
      </c>
      <c r="C154" t="s">
        <v>801</v>
      </c>
      <c r="J154" t="s">
        <v>801</v>
      </c>
    </row>
    <row r="155" spans="1:10" x14ac:dyDescent="0.45">
      <c r="A155" s="139">
        <v>3214</v>
      </c>
      <c r="B155" s="140" t="s">
        <v>1218</v>
      </c>
      <c r="C155" t="s">
        <v>802</v>
      </c>
      <c r="J155" t="s">
        <v>802</v>
      </c>
    </row>
    <row r="156" spans="1:10" x14ac:dyDescent="0.45">
      <c r="A156" s="139">
        <v>3219</v>
      </c>
      <c r="B156" s="140" t="s">
        <v>1219</v>
      </c>
      <c r="C156" t="s">
        <v>803</v>
      </c>
      <c r="J156" t="s">
        <v>803</v>
      </c>
    </row>
    <row r="157" spans="1:10" x14ac:dyDescent="0.45">
      <c r="A157" s="139">
        <v>3221</v>
      </c>
      <c r="B157" s="140" t="s">
        <v>1220</v>
      </c>
      <c r="C157" t="s">
        <v>804</v>
      </c>
      <c r="J157" t="s">
        <v>804</v>
      </c>
    </row>
    <row r="158" spans="1:10" x14ac:dyDescent="0.45">
      <c r="A158" s="139">
        <v>3222</v>
      </c>
      <c r="B158" s="140" t="s">
        <v>1221</v>
      </c>
      <c r="C158" t="s">
        <v>805</v>
      </c>
      <c r="J158" t="s">
        <v>805</v>
      </c>
    </row>
    <row r="159" spans="1:10" x14ac:dyDescent="0.45">
      <c r="A159" s="139">
        <v>3223</v>
      </c>
      <c r="B159" s="140" t="s">
        <v>1222</v>
      </c>
      <c r="C159" t="s">
        <v>806</v>
      </c>
      <c r="J159" t="s">
        <v>806</v>
      </c>
    </row>
    <row r="160" spans="1:10" x14ac:dyDescent="0.45">
      <c r="A160" s="139">
        <v>3224</v>
      </c>
      <c r="B160" s="140" t="s">
        <v>1223</v>
      </c>
      <c r="C160" t="s">
        <v>807</v>
      </c>
      <c r="J160" t="s">
        <v>807</v>
      </c>
    </row>
    <row r="161" spans="1:10" x14ac:dyDescent="0.45">
      <c r="A161" s="139">
        <v>3229</v>
      </c>
      <c r="B161" s="140" t="s">
        <v>1224</v>
      </c>
      <c r="C161" t="s">
        <v>808</v>
      </c>
      <c r="J161" t="s">
        <v>808</v>
      </c>
    </row>
    <row r="162" spans="1:10" x14ac:dyDescent="0.45">
      <c r="A162" s="139">
        <v>3231</v>
      </c>
      <c r="B162" s="140" t="s">
        <v>1225</v>
      </c>
      <c r="C162" t="s">
        <v>809</v>
      </c>
      <c r="J162" t="s">
        <v>809</v>
      </c>
    </row>
    <row r="163" spans="1:10" x14ac:dyDescent="0.45">
      <c r="A163" s="139">
        <v>3232</v>
      </c>
      <c r="B163" s="140" t="s">
        <v>1226</v>
      </c>
      <c r="C163" t="s">
        <v>810</v>
      </c>
      <c r="J163" t="s">
        <v>810</v>
      </c>
    </row>
    <row r="164" spans="1:10" x14ac:dyDescent="0.45">
      <c r="A164" s="139">
        <v>3240</v>
      </c>
      <c r="B164" s="140" t="s">
        <v>1227</v>
      </c>
      <c r="C164" t="s">
        <v>811</v>
      </c>
      <c r="J164" t="s">
        <v>811</v>
      </c>
    </row>
    <row r="165" spans="1:10" x14ac:dyDescent="0.45">
      <c r="A165" s="139">
        <v>3311</v>
      </c>
      <c r="B165" s="140" t="s">
        <v>1228</v>
      </c>
      <c r="C165" t="s">
        <v>812</v>
      </c>
      <c r="J165" t="s">
        <v>812</v>
      </c>
    </row>
    <row r="166" spans="1:10" x14ac:dyDescent="0.45">
      <c r="A166" s="139">
        <v>3312</v>
      </c>
      <c r="B166" s="140" t="s">
        <v>1229</v>
      </c>
      <c r="C166" t="s">
        <v>813</v>
      </c>
      <c r="J166" t="s">
        <v>813</v>
      </c>
    </row>
    <row r="167" spans="1:10" x14ac:dyDescent="0.45">
      <c r="A167" s="139">
        <v>3313</v>
      </c>
      <c r="B167" s="140" t="s">
        <v>1230</v>
      </c>
      <c r="C167" t="s">
        <v>814</v>
      </c>
      <c r="J167" t="s">
        <v>814</v>
      </c>
    </row>
    <row r="168" spans="1:10" x14ac:dyDescent="0.45">
      <c r="A168" s="139">
        <v>3314</v>
      </c>
      <c r="B168" s="140" t="s">
        <v>1231</v>
      </c>
      <c r="C168" t="s">
        <v>815</v>
      </c>
      <c r="J168" t="s">
        <v>815</v>
      </c>
    </row>
    <row r="169" spans="1:10" x14ac:dyDescent="0.45">
      <c r="A169" s="139">
        <v>3319</v>
      </c>
      <c r="B169" s="140" t="s">
        <v>1232</v>
      </c>
      <c r="C169" t="s">
        <v>816</v>
      </c>
      <c r="J169" t="s">
        <v>816</v>
      </c>
    </row>
    <row r="170" spans="1:10" x14ac:dyDescent="0.45">
      <c r="A170" s="139">
        <v>3411</v>
      </c>
      <c r="B170" s="140" t="s">
        <v>613</v>
      </c>
      <c r="C170" t="s">
        <v>447</v>
      </c>
      <c r="J170" t="s">
        <v>447</v>
      </c>
    </row>
    <row r="171" spans="1:10" x14ac:dyDescent="0.45">
      <c r="A171" s="139">
        <v>3412</v>
      </c>
      <c r="B171" s="140" t="s">
        <v>615</v>
      </c>
      <c r="C171" t="s">
        <v>463</v>
      </c>
      <c r="J171" t="s">
        <v>463</v>
      </c>
    </row>
    <row r="172" spans="1:10" x14ac:dyDescent="0.45">
      <c r="A172" s="139">
        <v>3413</v>
      </c>
      <c r="B172" s="140" t="s">
        <v>617</v>
      </c>
      <c r="C172" t="s">
        <v>429</v>
      </c>
      <c r="J172" t="s">
        <v>429</v>
      </c>
    </row>
    <row r="173" spans="1:10" x14ac:dyDescent="0.45">
      <c r="A173" s="139">
        <v>3414</v>
      </c>
      <c r="B173" s="140" t="s">
        <v>618</v>
      </c>
      <c r="C173" t="s">
        <v>496</v>
      </c>
      <c r="J173" t="s">
        <v>496</v>
      </c>
    </row>
    <row r="174" spans="1:10" x14ac:dyDescent="0.45">
      <c r="A174" s="139">
        <v>3415</v>
      </c>
      <c r="B174" s="140" t="s">
        <v>620</v>
      </c>
      <c r="C174" t="s">
        <v>543</v>
      </c>
      <c r="J174" t="s">
        <v>543</v>
      </c>
    </row>
    <row r="175" spans="1:10" x14ac:dyDescent="0.45">
      <c r="A175" s="139">
        <v>3416</v>
      </c>
      <c r="B175" s="140" t="s">
        <v>622</v>
      </c>
      <c r="C175" t="s">
        <v>430</v>
      </c>
      <c r="J175" t="s">
        <v>430</v>
      </c>
    </row>
    <row r="176" spans="1:10" x14ac:dyDescent="0.45">
      <c r="A176" s="139">
        <v>3417</v>
      </c>
      <c r="B176" s="140" t="s">
        <v>624</v>
      </c>
      <c r="C176" t="s">
        <v>489</v>
      </c>
      <c r="J176" t="s">
        <v>489</v>
      </c>
    </row>
    <row r="177" spans="1:10" x14ac:dyDescent="0.45">
      <c r="A177" s="139">
        <v>3421</v>
      </c>
      <c r="B177" s="140" t="s">
        <v>626</v>
      </c>
      <c r="C177" t="s">
        <v>531</v>
      </c>
      <c r="J177" t="s">
        <v>531</v>
      </c>
    </row>
    <row r="178" spans="1:10" x14ac:dyDescent="0.45">
      <c r="A178" s="139">
        <v>3422</v>
      </c>
      <c r="B178" s="140" t="s">
        <v>628</v>
      </c>
      <c r="C178" t="s">
        <v>488</v>
      </c>
      <c r="J178" t="s">
        <v>488</v>
      </c>
    </row>
    <row r="179" spans="1:10" x14ac:dyDescent="0.45">
      <c r="A179" s="139">
        <v>3429</v>
      </c>
      <c r="B179" s="140" t="s">
        <v>630</v>
      </c>
      <c r="C179" t="s">
        <v>505</v>
      </c>
      <c r="J179" t="s">
        <v>505</v>
      </c>
    </row>
    <row r="180" spans="1:10" x14ac:dyDescent="0.45">
      <c r="A180" s="139">
        <v>3431</v>
      </c>
      <c r="B180" s="140" t="s">
        <v>1233</v>
      </c>
      <c r="C180" t="s">
        <v>817</v>
      </c>
      <c r="J180" t="s">
        <v>817</v>
      </c>
    </row>
    <row r="181" spans="1:10" x14ac:dyDescent="0.45">
      <c r="A181" s="139">
        <v>3432</v>
      </c>
      <c r="B181" s="140" t="s">
        <v>1234</v>
      </c>
      <c r="C181" t="s">
        <v>818</v>
      </c>
      <c r="J181" t="s">
        <v>818</v>
      </c>
    </row>
    <row r="182" spans="1:10" x14ac:dyDescent="0.45">
      <c r="A182" s="139">
        <v>3433</v>
      </c>
      <c r="B182" s="140" t="s">
        <v>1235</v>
      </c>
      <c r="C182" t="s">
        <v>819</v>
      </c>
      <c r="J182" t="s">
        <v>819</v>
      </c>
    </row>
    <row r="183" spans="1:10" x14ac:dyDescent="0.45">
      <c r="A183" s="139">
        <v>3511</v>
      </c>
      <c r="B183" s="140" t="s">
        <v>1236</v>
      </c>
      <c r="C183" t="s">
        <v>820</v>
      </c>
      <c r="J183" t="s">
        <v>820</v>
      </c>
    </row>
    <row r="184" spans="1:10" x14ac:dyDescent="0.45">
      <c r="A184" s="139">
        <v>3512</v>
      </c>
      <c r="B184" s="140" t="s">
        <v>1237</v>
      </c>
      <c r="C184" t="s">
        <v>821</v>
      </c>
      <c r="J184" t="s">
        <v>821</v>
      </c>
    </row>
    <row r="185" spans="1:10" x14ac:dyDescent="0.45">
      <c r="A185" s="139">
        <v>3520</v>
      </c>
      <c r="B185" s="140" t="s">
        <v>660</v>
      </c>
      <c r="C185" t="s">
        <v>526</v>
      </c>
      <c r="J185" t="s">
        <v>526</v>
      </c>
    </row>
    <row r="186" spans="1:10" x14ac:dyDescent="0.45">
      <c r="A186" s="139">
        <v>3531</v>
      </c>
      <c r="B186" s="140" t="s">
        <v>662</v>
      </c>
      <c r="C186" t="s">
        <v>450</v>
      </c>
      <c r="J186" t="s">
        <v>450</v>
      </c>
    </row>
    <row r="187" spans="1:10" x14ac:dyDescent="0.45">
      <c r="A187" s="139">
        <v>3532</v>
      </c>
      <c r="B187" s="140" t="s">
        <v>664</v>
      </c>
      <c r="C187" t="s">
        <v>520</v>
      </c>
      <c r="J187" t="s">
        <v>520</v>
      </c>
    </row>
    <row r="188" spans="1:10" x14ac:dyDescent="0.45">
      <c r="A188" s="139">
        <v>3533</v>
      </c>
      <c r="B188" s="140" t="s">
        <v>666</v>
      </c>
      <c r="C188" t="s">
        <v>507</v>
      </c>
      <c r="J188" t="s">
        <v>507</v>
      </c>
    </row>
    <row r="189" spans="1:10" x14ac:dyDescent="0.45">
      <c r="A189" s="139">
        <v>3534</v>
      </c>
      <c r="B189" s="140" t="s">
        <v>668</v>
      </c>
      <c r="C189" t="s">
        <v>491</v>
      </c>
      <c r="J189" t="s">
        <v>491</v>
      </c>
    </row>
    <row r="190" spans="1:10" x14ac:dyDescent="0.45">
      <c r="A190" s="139">
        <v>3541</v>
      </c>
      <c r="B190" s="140" t="s">
        <v>1238</v>
      </c>
      <c r="C190" t="s">
        <v>822</v>
      </c>
      <c r="J190" t="s">
        <v>822</v>
      </c>
    </row>
    <row r="191" spans="1:10" x14ac:dyDescent="0.45">
      <c r="A191" s="139">
        <v>3542</v>
      </c>
      <c r="B191" s="140" t="s">
        <v>1239</v>
      </c>
      <c r="C191" t="s">
        <v>823</v>
      </c>
      <c r="J191" t="s">
        <v>823</v>
      </c>
    </row>
    <row r="192" spans="1:10" x14ac:dyDescent="0.45">
      <c r="A192" s="139">
        <v>3543</v>
      </c>
      <c r="B192" s="140" t="s">
        <v>1240</v>
      </c>
      <c r="C192" t="s">
        <v>824</v>
      </c>
      <c r="J192" t="s">
        <v>824</v>
      </c>
    </row>
    <row r="193" spans="1:10" x14ac:dyDescent="0.45">
      <c r="A193" s="139">
        <v>3544</v>
      </c>
      <c r="B193" s="140" t="s">
        <v>653</v>
      </c>
      <c r="C193" t="s">
        <v>455</v>
      </c>
      <c r="J193" t="s">
        <v>455</v>
      </c>
    </row>
    <row r="194" spans="1:10" x14ac:dyDescent="0.45">
      <c r="A194" s="139">
        <v>3549</v>
      </c>
      <c r="B194" s="140" t="s">
        <v>671</v>
      </c>
      <c r="C194" t="s">
        <v>457</v>
      </c>
      <c r="J194" t="s">
        <v>457</v>
      </c>
    </row>
    <row r="195" spans="1:10" x14ac:dyDescent="0.45">
      <c r="A195" s="139">
        <v>3551</v>
      </c>
      <c r="B195" s="140" t="s">
        <v>673</v>
      </c>
      <c r="C195" t="s">
        <v>465</v>
      </c>
      <c r="J195" t="s">
        <v>465</v>
      </c>
    </row>
    <row r="196" spans="1:10" x14ac:dyDescent="0.45">
      <c r="A196" s="139">
        <v>3552</v>
      </c>
      <c r="B196" s="140" t="s">
        <v>675</v>
      </c>
      <c r="C196" t="s">
        <v>466</v>
      </c>
      <c r="J196" t="s">
        <v>466</v>
      </c>
    </row>
    <row r="197" spans="1:10" x14ac:dyDescent="0.45">
      <c r="A197" s="139">
        <v>3553</v>
      </c>
      <c r="B197" s="140" t="s">
        <v>1241</v>
      </c>
      <c r="C197" t="s">
        <v>825</v>
      </c>
      <c r="J197" t="s">
        <v>825</v>
      </c>
    </row>
    <row r="198" spans="1:10" x14ac:dyDescent="0.45">
      <c r="A198" s="139">
        <v>3554</v>
      </c>
      <c r="B198" s="140" t="s">
        <v>632</v>
      </c>
      <c r="C198" t="s">
        <v>431</v>
      </c>
      <c r="J198" t="s">
        <v>431</v>
      </c>
    </row>
    <row r="199" spans="1:10" x14ac:dyDescent="0.45">
      <c r="A199" s="139">
        <v>3555</v>
      </c>
      <c r="B199" s="140" t="s">
        <v>1242</v>
      </c>
      <c r="C199" t="s">
        <v>826</v>
      </c>
      <c r="J199" t="s">
        <v>826</v>
      </c>
    </row>
    <row r="200" spans="1:10" x14ac:dyDescent="0.45">
      <c r="A200" s="139">
        <v>3556</v>
      </c>
      <c r="B200" s="140" t="s">
        <v>678</v>
      </c>
      <c r="C200" t="s">
        <v>544</v>
      </c>
      <c r="J200" t="s">
        <v>544</v>
      </c>
    </row>
    <row r="201" spans="1:10" x14ac:dyDescent="0.45">
      <c r="A201" s="139">
        <v>3557</v>
      </c>
      <c r="B201" s="140" t="s">
        <v>634</v>
      </c>
      <c r="C201" t="s">
        <v>512</v>
      </c>
      <c r="J201" t="s">
        <v>512</v>
      </c>
    </row>
    <row r="202" spans="1:10" x14ac:dyDescent="0.45">
      <c r="A202" s="139">
        <v>3560</v>
      </c>
      <c r="B202" s="140" t="s">
        <v>1243</v>
      </c>
      <c r="C202" t="s">
        <v>827</v>
      </c>
      <c r="J202" t="s">
        <v>827</v>
      </c>
    </row>
    <row r="203" spans="1:10" x14ac:dyDescent="0.45">
      <c r="A203" s="139">
        <v>3571</v>
      </c>
      <c r="B203" s="140" t="s">
        <v>680</v>
      </c>
      <c r="C203" t="s">
        <v>514</v>
      </c>
      <c r="J203" t="s">
        <v>514</v>
      </c>
    </row>
    <row r="204" spans="1:10" x14ac:dyDescent="0.45">
      <c r="A204" s="139">
        <v>3572</v>
      </c>
      <c r="B204" s="140" t="s">
        <v>1244</v>
      </c>
      <c r="C204" t="s">
        <v>828</v>
      </c>
      <c r="J204" t="s">
        <v>828</v>
      </c>
    </row>
    <row r="205" spans="1:10" x14ac:dyDescent="0.45">
      <c r="A205" s="139">
        <v>3573</v>
      </c>
      <c r="B205" s="140" t="s">
        <v>1245</v>
      </c>
      <c r="C205" t="s">
        <v>829</v>
      </c>
      <c r="J205" t="s">
        <v>829</v>
      </c>
    </row>
    <row r="206" spans="1:10" x14ac:dyDescent="0.45">
      <c r="A206" s="139">
        <v>3574</v>
      </c>
      <c r="B206" s="140" t="s">
        <v>1246</v>
      </c>
      <c r="C206" t="s">
        <v>830</v>
      </c>
      <c r="J206" t="s">
        <v>830</v>
      </c>
    </row>
    <row r="207" spans="1:10" x14ac:dyDescent="0.45">
      <c r="A207" s="139">
        <v>3581</v>
      </c>
      <c r="B207" s="140" t="s">
        <v>470</v>
      </c>
      <c r="C207" t="s">
        <v>572</v>
      </c>
      <c r="J207" t="s">
        <v>572</v>
      </c>
    </row>
    <row r="208" spans="1:10" x14ac:dyDescent="0.45">
      <c r="A208" s="139">
        <v>3582</v>
      </c>
      <c r="B208" s="140" t="s">
        <v>478</v>
      </c>
      <c r="C208" t="s">
        <v>568</v>
      </c>
      <c r="J208" t="s">
        <v>568</v>
      </c>
    </row>
    <row r="209" spans="1:10" x14ac:dyDescent="0.45">
      <c r="A209" s="139">
        <v>4111</v>
      </c>
      <c r="B209" s="140" t="s">
        <v>1247</v>
      </c>
      <c r="C209" t="s">
        <v>831</v>
      </c>
      <c r="J209" t="s">
        <v>831</v>
      </c>
    </row>
    <row r="210" spans="1:10" x14ac:dyDescent="0.45">
      <c r="A210" s="139">
        <v>4112</v>
      </c>
      <c r="B210" s="140" t="s">
        <v>1248</v>
      </c>
      <c r="C210" t="s">
        <v>832</v>
      </c>
      <c r="J210" t="s">
        <v>832</v>
      </c>
    </row>
    <row r="211" spans="1:10" x14ac:dyDescent="0.45">
      <c r="A211" s="139">
        <v>4113</v>
      </c>
      <c r="B211" s="140" t="s">
        <v>1249</v>
      </c>
      <c r="C211" t="s">
        <v>833</v>
      </c>
      <c r="J211" t="s">
        <v>833</v>
      </c>
    </row>
    <row r="212" spans="1:10" x14ac:dyDescent="0.45">
      <c r="A212" s="139">
        <v>4121</v>
      </c>
      <c r="B212" s="140" t="s">
        <v>1250</v>
      </c>
      <c r="C212" t="s">
        <v>834</v>
      </c>
      <c r="J212" t="s">
        <v>834</v>
      </c>
    </row>
    <row r="213" spans="1:10" x14ac:dyDescent="0.45">
      <c r="A213" s="139">
        <v>4122</v>
      </c>
      <c r="B213" s="140" t="s">
        <v>682</v>
      </c>
      <c r="C213" t="s">
        <v>441</v>
      </c>
      <c r="J213" t="s">
        <v>441</v>
      </c>
    </row>
    <row r="214" spans="1:10" x14ac:dyDescent="0.45">
      <c r="A214" s="139">
        <v>4123</v>
      </c>
      <c r="B214" s="140" t="s">
        <v>1251</v>
      </c>
      <c r="C214" t="s">
        <v>835</v>
      </c>
      <c r="J214" t="s">
        <v>835</v>
      </c>
    </row>
    <row r="215" spans="1:10" x14ac:dyDescent="0.45">
      <c r="A215" s="139">
        <v>4124</v>
      </c>
      <c r="B215" s="140" t="s">
        <v>1252</v>
      </c>
      <c r="C215" t="s">
        <v>836</v>
      </c>
      <c r="J215" t="s">
        <v>836</v>
      </c>
    </row>
    <row r="216" spans="1:10" x14ac:dyDescent="0.45">
      <c r="A216" s="139">
        <v>4129</v>
      </c>
      <c r="B216" s="140" t="s">
        <v>684</v>
      </c>
      <c r="C216" t="s">
        <v>499</v>
      </c>
      <c r="J216" t="s">
        <v>499</v>
      </c>
    </row>
    <row r="217" spans="1:10" x14ac:dyDescent="0.45">
      <c r="A217" s="139">
        <v>4131</v>
      </c>
      <c r="B217" s="140" t="s">
        <v>1253</v>
      </c>
      <c r="C217" t="s">
        <v>837</v>
      </c>
      <c r="J217" t="s">
        <v>837</v>
      </c>
    </row>
    <row r="218" spans="1:10" x14ac:dyDescent="0.45">
      <c r="A218" s="139">
        <v>4132</v>
      </c>
      <c r="B218" s="140" t="s">
        <v>686</v>
      </c>
      <c r="C218" t="s">
        <v>532</v>
      </c>
      <c r="J218" t="s">
        <v>532</v>
      </c>
    </row>
    <row r="219" spans="1:10" x14ac:dyDescent="0.45">
      <c r="A219" s="139">
        <v>4133</v>
      </c>
      <c r="B219" s="140" t="s">
        <v>1254</v>
      </c>
      <c r="C219" t="s">
        <v>838</v>
      </c>
      <c r="J219" t="s">
        <v>838</v>
      </c>
    </row>
    <row r="220" spans="1:10" x14ac:dyDescent="0.45">
      <c r="A220" s="139">
        <v>4134</v>
      </c>
      <c r="B220" s="140" t="s">
        <v>1255</v>
      </c>
      <c r="C220" t="s">
        <v>839</v>
      </c>
      <c r="J220" t="s">
        <v>839</v>
      </c>
    </row>
    <row r="221" spans="1:10" x14ac:dyDescent="0.45">
      <c r="A221" s="139">
        <v>4135</v>
      </c>
      <c r="B221" s="140" t="s">
        <v>1256</v>
      </c>
      <c r="C221" t="s">
        <v>840</v>
      </c>
      <c r="J221" t="s">
        <v>840</v>
      </c>
    </row>
    <row r="222" spans="1:10" x14ac:dyDescent="0.45">
      <c r="A222" s="139">
        <v>4136</v>
      </c>
      <c r="B222" s="140" t="s">
        <v>1257</v>
      </c>
      <c r="C222" t="s">
        <v>841</v>
      </c>
      <c r="J222" t="s">
        <v>841</v>
      </c>
    </row>
    <row r="223" spans="1:10" x14ac:dyDescent="0.45">
      <c r="A223" s="139">
        <v>4141</v>
      </c>
      <c r="B223" s="140" t="s">
        <v>1258</v>
      </c>
      <c r="C223" t="s">
        <v>842</v>
      </c>
      <c r="J223" t="s">
        <v>842</v>
      </c>
    </row>
    <row r="224" spans="1:10" x14ac:dyDescent="0.45">
      <c r="A224" s="139">
        <v>4142</v>
      </c>
      <c r="B224" s="140" t="s">
        <v>1259</v>
      </c>
      <c r="C224" t="s">
        <v>843</v>
      </c>
      <c r="J224" t="s">
        <v>843</v>
      </c>
    </row>
    <row r="225" spans="1:10" x14ac:dyDescent="0.45">
      <c r="A225" s="139">
        <v>4143</v>
      </c>
      <c r="B225" s="140" t="s">
        <v>774</v>
      </c>
      <c r="C225" t="s">
        <v>513</v>
      </c>
      <c r="J225" t="s">
        <v>513</v>
      </c>
    </row>
    <row r="226" spans="1:10" x14ac:dyDescent="0.45">
      <c r="A226" s="139">
        <v>4151</v>
      </c>
      <c r="B226" s="140" t="s">
        <v>1260</v>
      </c>
      <c r="C226" t="s">
        <v>844</v>
      </c>
      <c r="J226" t="s">
        <v>844</v>
      </c>
    </row>
    <row r="227" spans="1:10" x14ac:dyDescent="0.45">
      <c r="A227" s="139">
        <v>4152</v>
      </c>
      <c r="B227" s="140" t="s">
        <v>1261</v>
      </c>
      <c r="C227" t="s">
        <v>845</v>
      </c>
      <c r="J227" t="s">
        <v>845</v>
      </c>
    </row>
    <row r="228" spans="1:10" x14ac:dyDescent="0.45">
      <c r="A228" s="139">
        <v>4159</v>
      </c>
      <c r="B228" s="140" t="s">
        <v>1262</v>
      </c>
      <c r="C228" t="s">
        <v>846</v>
      </c>
      <c r="J228" t="s">
        <v>846</v>
      </c>
    </row>
    <row r="229" spans="1:10" x14ac:dyDescent="0.45">
      <c r="A229" s="139">
        <v>4211</v>
      </c>
      <c r="B229" s="140" t="s">
        <v>1263</v>
      </c>
      <c r="C229" t="s">
        <v>847</v>
      </c>
      <c r="J229" t="s">
        <v>847</v>
      </c>
    </row>
    <row r="230" spans="1:10" x14ac:dyDescent="0.45">
      <c r="A230" s="139">
        <v>4212</v>
      </c>
      <c r="B230" s="140" t="s">
        <v>1264</v>
      </c>
      <c r="C230" t="s">
        <v>848</v>
      </c>
      <c r="J230" t="s">
        <v>848</v>
      </c>
    </row>
    <row r="231" spans="1:10" x14ac:dyDescent="0.45">
      <c r="A231" s="139">
        <v>4213</v>
      </c>
      <c r="B231" s="140" t="s">
        <v>1265</v>
      </c>
      <c r="C231" t="s">
        <v>849</v>
      </c>
      <c r="J231" t="s">
        <v>849</v>
      </c>
    </row>
    <row r="232" spans="1:10" x14ac:dyDescent="0.45">
      <c r="A232" s="139">
        <v>4214</v>
      </c>
      <c r="B232" s="140" t="s">
        <v>1266</v>
      </c>
      <c r="C232" t="s">
        <v>850</v>
      </c>
      <c r="J232" t="s">
        <v>850</v>
      </c>
    </row>
    <row r="233" spans="1:10" x14ac:dyDescent="0.45">
      <c r="A233" s="139">
        <v>4215</v>
      </c>
      <c r="B233" s="140" t="s">
        <v>1267</v>
      </c>
      <c r="C233" t="s">
        <v>851</v>
      </c>
      <c r="J233" t="s">
        <v>851</v>
      </c>
    </row>
    <row r="234" spans="1:10" x14ac:dyDescent="0.45">
      <c r="A234" s="139">
        <v>4216</v>
      </c>
      <c r="B234" s="140" t="s">
        <v>733</v>
      </c>
      <c r="C234" t="s">
        <v>559</v>
      </c>
      <c r="J234" t="s">
        <v>559</v>
      </c>
    </row>
    <row r="235" spans="1:10" x14ac:dyDescent="0.45">
      <c r="A235" s="139">
        <v>4217</v>
      </c>
      <c r="B235" s="140" t="s">
        <v>1268</v>
      </c>
      <c r="C235" t="s">
        <v>852</v>
      </c>
      <c r="J235" t="s">
        <v>852</v>
      </c>
    </row>
    <row r="236" spans="1:10" x14ac:dyDescent="0.45">
      <c r="A236" s="139">
        <v>5111</v>
      </c>
      <c r="B236" s="140" t="s">
        <v>1269</v>
      </c>
      <c r="C236" t="s">
        <v>853</v>
      </c>
      <c r="J236" t="s">
        <v>853</v>
      </c>
    </row>
    <row r="237" spans="1:10" x14ac:dyDescent="0.45">
      <c r="A237" s="139">
        <v>5112</v>
      </c>
      <c r="B237" s="140" t="s">
        <v>1270</v>
      </c>
      <c r="C237" t="s">
        <v>854</v>
      </c>
      <c r="J237" t="s">
        <v>854</v>
      </c>
    </row>
    <row r="238" spans="1:10" x14ac:dyDescent="0.45">
      <c r="A238" s="139">
        <v>5113</v>
      </c>
      <c r="B238" s="140" t="s">
        <v>1271</v>
      </c>
      <c r="C238" t="s">
        <v>855</v>
      </c>
      <c r="J238" t="s">
        <v>855</v>
      </c>
    </row>
    <row r="239" spans="1:10" x14ac:dyDescent="0.45">
      <c r="A239" s="139">
        <v>5114</v>
      </c>
      <c r="B239" s="140" t="s">
        <v>1272</v>
      </c>
      <c r="C239" t="s">
        <v>856</v>
      </c>
      <c r="J239" t="s">
        <v>856</v>
      </c>
    </row>
    <row r="240" spans="1:10" x14ac:dyDescent="0.45">
      <c r="A240" s="139">
        <v>5119</v>
      </c>
      <c r="B240" s="140" t="s">
        <v>1273</v>
      </c>
      <c r="C240" t="s">
        <v>857</v>
      </c>
      <c r="J240" t="s">
        <v>857</v>
      </c>
    </row>
    <row r="241" spans="1:10" x14ac:dyDescent="0.45">
      <c r="A241" s="139">
        <v>5211</v>
      </c>
      <c r="B241" s="140" t="s">
        <v>1274</v>
      </c>
      <c r="C241" t="s">
        <v>858</v>
      </c>
      <c r="J241" t="s">
        <v>858</v>
      </c>
    </row>
    <row r="242" spans="1:10" x14ac:dyDescent="0.45">
      <c r="A242" s="139">
        <v>5212</v>
      </c>
      <c r="B242" s="140" t="s">
        <v>1275</v>
      </c>
      <c r="C242" t="s">
        <v>859</v>
      </c>
      <c r="J242" t="s">
        <v>859</v>
      </c>
    </row>
    <row r="243" spans="1:10" x14ac:dyDescent="0.45">
      <c r="A243" s="139">
        <v>5213</v>
      </c>
      <c r="B243" s="140" t="s">
        <v>494</v>
      </c>
      <c r="C243" t="s">
        <v>606</v>
      </c>
      <c r="J243" t="s">
        <v>606</v>
      </c>
    </row>
    <row r="244" spans="1:10" x14ac:dyDescent="0.45">
      <c r="A244" s="139">
        <v>5214</v>
      </c>
      <c r="B244" s="140" t="s">
        <v>502</v>
      </c>
      <c r="C244" t="s">
        <v>580</v>
      </c>
      <c r="J244" t="s">
        <v>580</v>
      </c>
    </row>
    <row r="245" spans="1:10" x14ac:dyDescent="0.45">
      <c r="A245" s="139">
        <v>5221</v>
      </c>
      <c r="B245" s="140" t="s">
        <v>1276</v>
      </c>
      <c r="C245" t="s">
        <v>860</v>
      </c>
      <c r="J245" t="s">
        <v>860</v>
      </c>
    </row>
    <row r="246" spans="1:10" x14ac:dyDescent="0.45">
      <c r="A246" s="139">
        <v>5222</v>
      </c>
      <c r="B246" s="140" t="s">
        <v>1277</v>
      </c>
      <c r="C246" t="s">
        <v>861</v>
      </c>
      <c r="J246" t="s">
        <v>861</v>
      </c>
    </row>
    <row r="247" spans="1:10" x14ac:dyDescent="0.45">
      <c r="A247" s="139">
        <v>5223</v>
      </c>
      <c r="B247" s="140" t="s">
        <v>1278</v>
      </c>
      <c r="C247" t="s">
        <v>862</v>
      </c>
      <c r="J247" t="s">
        <v>862</v>
      </c>
    </row>
    <row r="248" spans="1:10" x14ac:dyDescent="0.45">
      <c r="A248" s="139">
        <v>5224</v>
      </c>
      <c r="B248" s="140" t="s">
        <v>1279</v>
      </c>
      <c r="C248" t="s">
        <v>863</v>
      </c>
      <c r="J248" t="s">
        <v>863</v>
      </c>
    </row>
    <row r="249" spans="1:10" x14ac:dyDescent="0.45">
      <c r="A249" s="139">
        <v>5225</v>
      </c>
      <c r="B249" s="140" t="s">
        <v>510</v>
      </c>
      <c r="C249" t="s">
        <v>428</v>
      </c>
      <c r="J249" t="s">
        <v>428</v>
      </c>
    </row>
    <row r="250" spans="1:10" x14ac:dyDescent="0.45">
      <c r="A250" s="139">
        <v>5231</v>
      </c>
      <c r="B250" s="140" t="s">
        <v>1280</v>
      </c>
      <c r="C250" t="s">
        <v>864</v>
      </c>
      <c r="J250" t="s">
        <v>864</v>
      </c>
    </row>
    <row r="251" spans="1:10" x14ac:dyDescent="0.45">
      <c r="A251" s="139">
        <v>5232</v>
      </c>
      <c r="B251" s="140" t="s">
        <v>1281</v>
      </c>
      <c r="C251" t="s">
        <v>865</v>
      </c>
      <c r="J251" t="s">
        <v>865</v>
      </c>
    </row>
    <row r="252" spans="1:10" x14ac:dyDescent="0.45">
      <c r="A252" s="139">
        <v>5233</v>
      </c>
      <c r="B252" s="140" t="s">
        <v>1282</v>
      </c>
      <c r="C252" t="s">
        <v>866</v>
      </c>
      <c r="J252" t="s">
        <v>866</v>
      </c>
    </row>
    <row r="253" spans="1:10" x14ac:dyDescent="0.45">
      <c r="A253" s="139">
        <v>5234</v>
      </c>
      <c r="B253" s="140" t="s">
        <v>1283</v>
      </c>
      <c r="C253" t="s">
        <v>867</v>
      </c>
      <c r="J253" t="s">
        <v>867</v>
      </c>
    </row>
    <row r="254" spans="1:10" x14ac:dyDescent="0.45">
      <c r="A254" s="139">
        <v>5235</v>
      </c>
      <c r="B254" s="140" t="s">
        <v>1284</v>
      </c>
      <c r="C254" t="s">
        <v>868</v>
      </c>
      <c r="J254" t="s">
        <v>868</v>
      </c>
    </row>
    <row r="255" spans="1:10" x14ac:dyDescent="0.45">
      <c r="A255" s="139">
        <v>5236</v>
      </c>
      <c r="B255" s="140" t="s">
        <v>1285</v>
      </c>
      <c r="C255" t="s">
        <v>869</v>
      </c>
      <c r="J255" t="s">
        <v>869</v>
      </c>
    </row>
    <row r="256" spans="1:10" x14ac:dyDescent="0.45">
      <c r="A256" s="139">
        <v>5241</v>
      </c>
      <c r="B256" s="140" t="s">
        <v>516</v>
      </c>
      <c r="C256" t="s">
        <v>523</v>
      </c>
      <c r="J256" t="s">
        <v>523</v>
      </c>
    </row>
    <row r="257" spans="1:10" x14ac:dyDescent="0.45">
      <c r="A257" s="139">
        <v>5242</v>
      </c>
      <c r="B257" s="140" t="s">
        <v>655</v>
      </c>
      <c r="C257" t="s">
        <v>497</v>
      </c>
      <c r="J257" t="s">
        <v>497</v>
      </c>
    </row>
    <row r="258" spans="1:10" x14ac:dyDescent="0.45">
      <c r="A258" s="139">
        <v>5243</v>
      </c>
      <c r="B258" s="140" t="s">
        <v>1286</v>
      </c>
      <c r="C258" t="s">
        <v>870</v>
      </c>
      <c r="J258" t="s">
        <v>870</v>
      </c>
    </row>
    <row r="259" spans="1:10" x14ac:dyDescent="0.45">
      <c r="A259" s="139">
        <v>5244</v>
      </c>
      <c r="B259" s="140" t="s">
        <v>657</v>
      </c>
      <c r="C259" t="s">
        <v>448</v>
      </c>
      <c r="J259" t="s">
        <v>448</v>
      </c>
    </row>
    <row r="260" spans="1:10" x14ac:dyDescent="0.45">
      <c r="A260" s="139">
        <v>5245</v>
      </c>
      <c r="B260" s="140" t="s">
        <v>1287</v>
      </c>
      <c r="C260" t="s">
        <v>871</v>
      </c>
      <c r="J260" t="s">
        <v>871</v>
      </c>
    </row>
    <row r="261" spans="1:10" x14ac:dyDescent="0.45">
      <c r="A261" s="139">
        <v>5246</v>
      </c>
      <c r="B261" s="140" t="s">
        <v>1288</v>
      </c>
      <c r="C261" t="s">
        <v>872</v>
      </c>
      <c r="J261" t="s">
        <v>872</v>
      </c>
    </row>
    <row r="262" spans="1:10" x14ac:dyDescent="0.45">
      <c r="A262" s="139">
        <v>5249</v>
      </c>
      <c r="B262" s="140" t="s">
        <v>522</v>
      </c>
      <c r="C262" t="s">
        <v>511</v>
      </c>
      <c r="J262" t="s">
        <v>511</v>
      </c>
    </row>
    <row r="263" spans="1:10" x14ac:dyDescent="0.45">
      <c r="A263" s="139">
        <v>5250</v>
      </c>
      <c r="B263" s="140" t="s">
        <v>529</v>
      </c>
      <c r="C263" t="s">
        <v>594</v>
      </c>
      <c r="J263" t="s">
        <v>594</v>
      </c>
    </row>
    <row r="264" spans="1:10" x14ac:dyDescent="0.45">
      <c r="A264" s="139">
        <v>5311</v>
      </c>
      <c r="B264" s="140" t="s">
        <v>535</v>
      </c>
      <c r="C264" t="s">
        <v>597</v>
      </c>
      <c r="J264" t="s">
        <v>597</v>
      </c>
    </row>
    <row r="265" spans="1:10" x14ac:dyDescent="0.45">
      <c r="A265" s="139">
        <v>5312</v>
      </c>
      <c r="B265" s="140" t="s">
        <v>541</v>
      </c>
      <c r="C265" t="s">
        <v>600</v>
      </c>
      <c r="J265" t="s">
        <v>600</v>
      </c>
    </row>
    <row r="266" spans="1:10" x14ac:dyDescent="0.45">
      <c r="A266" s="139">
        <v>5313</v>
      </c>
      <c r="B266" s="140" t="s">
        <v>547</v>
      </c>
      <c r="C266" t="s">
        <v>438</v>
      </c>
      <c r="J266" t="s">
        <v>438</v>
      </c>
    </row>
    <row r="267" spans="1:10" x14ac:dyDescent="0.45">
      <c r="A267" s="139">
        <v>5314</v>
      </c>
      <c r="B267" s="140" t="s">
        <v>551</v>
      </c>
      <c r="C267" t="s">
        <v>589</v>
      </c>
      <c r="J267" t="s">
        <v>589</v>
      </c>
    </row>
    <row r="268" spans="1:10" x14ac:dyDescent="0.45">
      <c r="A268" s="139">
        <v>5315</v>
      </c>
      <c r="B268" s="140" t="s">
        <v>556</v>
      </c>
      <c r="C268" t="s">
        <v>586</v>
      </c>
      <c r="J268" t="s">
        <v>586</v>
      </c>
    </row>
    <row r="269" spans="1:10" x14ac:dyDescent="0.45">
      <c r="A269" s="139">
        <v>5316</v>
      </c>
      <c r="B269" s="140" t="s">
        <v>562</v>
      </c>
      <c r="C269" t="s">
        <v>462</v>
      </c>
      <c r="J269" t="s">
        <v>462</v>
      </c>
    </row>
    <row r="270" spans="1:10" x14ac:dyDescent="0.45">
      <c r="A270" s="139">
        <v>5317</v>
      </c>
      <c r="B270" s="140" t="s">
        <v>567</v>
      </c>
      <c r="C270" t="s">
        <v>557</v>
      </c>
      <c r="J270" t="s">
        <v>557</v>
      </c>
    </row>
    <row r="271" spans="1:10" x14ac:dyDescent="0.45">
      <c r="A271" s="139">
        <v>5319</v>
      </c>
      <c r="B271" s="140" t="s">
        <v>571</v>
      </c>
      <c r="C271" t="s">
        <v>480</v>
      </c>
      <c r="J271" t="s">
        <v>480</v>
      </c>
    </row>
    <row r="272" spans="1:10" x14ac:dyDescent="0.45">
      <c r="A272" s="139">
        <v>5321</v>
      </c>
      <c r="B272" s="140" t="s">
        <v>575</v>
      </c>
      <c r="C272" t="s">
        <v>583</v>
      </c>
      <c r="J272" t="s">
        <v>583</v>
      </c>
    </row>
    <row r="273" spans="1:10" x14ac:dyDescent="0.45">
      <c r="A273" s="139">
        <v>5322</v>
      </c>
      <c r="B273" s="140" t="s">
        <v>579</v>
      </c>
      <c r="C273" t="s">
        <v>542</v>
      </c>
      <c r="J273" t="s">
        <v>542</v>
      </c>
    </row>
    <row r="274" spans="1:10" x14ac:dyDescent="0.45">
      <c r="A274" s="139">
        <v>5323</v>
      </c>
      <c r="B274" s="140" t="s">
        <v>582</v>
      </c>
      <c r="C274" t="s">
        <v>576</v>
      </c>
      <c r="J274" t="s">
        <v>576</v>
      </c>
    </row>
    <row r="275" spans="1:10" x14ac:dyDescent="0.45">
      <c r="A275" s="139">
        <v>5330</v>
      </c>
      <c r="B275" s="140" t="s">
        <v>585</v>
      </c>
      <c r="C275" t="s">
        <v>487</v>
      </c>
      <c r="J275" t="s">
        <v>487</v>
      </c>
    </row>
    <row r="276" spans="1:10" x14ac:dyDescent="0.45">
      <c r="A276" s="139">
        <v>5411</v>
      </c>
      <c r="B276" s="140" t="s">
        <v>1289</v>
      </c>
      <c r="C276" t="s">
        <v>873</v>
      </c>
      <c r="J276" t="s">
        <v>873</v>
      </c>
    </row>
    <row r="277" spans="1:10" x14ac:dyDescent="0.45">
      <c r="A277" s="139">
        <v>5412</v>
      </c>
      <c r="B277" s="140" t="s">
        <v>1290</v>
      </c>
      <c r="C277" t="s">
        <v>874</v>
      </c>
      <c r="J277" t="s">
        <v>874</v>
      </c>
    </row>
    <row r="278" spans="1:10" x14ac:dyDescent="0.45">
      <c r="A278" s="139">
        <v>5413</v>
      </c>
      <c r="B278" s="140" t="s">
        <v>1291</v>
      </c>
      <c r="C278" t="s">
        <v>875</v>
      </c>
      <c r="J278" t="s">
        <v>875</v>
      </c>
    </row>
    <row r="279" spans="1:10" x14ac:dyDescent="0.45">
      <c r="A279" s="139">
        <v>5419</v>
      </c>
      <c r="B279" s="140" t="s">
        <v>1292</v>
      </c>
      <c r="C279" t="s">
        <v>876</v>
      </c>
      <c r="J279" t="s">
        <v>876</v>
      </c>
    </row>
    <row r="280" spans="1:10" x14ac:dyDescent="0.45">
      <c r="A280" s="139">
        <v>5421</v>
      </c>
      <c r="B280" s="140" t="s">
        <v>1293</v>
      </c>
      <c r="C280" t="s">
        <v>877</v>
      </c>
      <c r="J280" t="s">
        <v>877</v>
      </c>
    </row>
    <row r="281" spans="1:10" x14ac:dyDescent="0.45">
      <c r="A281" s="139">
        <v>5422</v>
      </c>
      <c r="B281" s="140" t="s">
        <v>1294</v>
      </c>
      <c r="C281" t="s">
        <v>878</v>
      </c>
      <c r="J281" t="s">
        <v>878</v>
      </c>
    </row>
    <row r="282" spans="1:10" x14ac:dyDescent="0.45">
      <c r="A282" s="139">
        <v>5423</v>
      </c>
      <c r="B282" s="140" t="s">
        <v>1295</v>
      </c>
      <c r="C282" t="s">
        <v>879</v>
      </c>
      <c r="J282" t="s">
        <v>879</v>
      </c>
    </row>
    <row r="283" spans="1:10" x14ac:dyDescent="0.45">
      <c r="A283" s="139">
        <v>5431</v>
      </c>
      <c r="B283" s="140" t="s">
        <v>1296</v>
      </c>
      <c r="C283" t="s">
        <v>880</v>
      </c>
      <c r="J283" t="s">
        <v>880</v>
      </c>
    </row>
    <row r="284" spans="1:10" x14ac:dyDescent="0.45">
      <c r="A284" s="139">
        <v>5432</v>
      </c>
      <c r="B284" s="140" t="s">
        <v>1297</v>
      </c>
      <c r="C284" t="s">
        <v>881</v>
      </c>
      <c r="J284" t="s">
        <v>881</v>
      </c>
    </row>
    <row r="285" spans="1:10" x14ac:dyDescent="0.45">
      <c r="A285" s="139">
        <v>5433</v>
      </c>
      <c r="B285" s="140" t="s">
        <v>1298</v>
      </c>
      <c r="C285" t="s">
        <v>882</v>
      </c>
      <c r="J285" t="s">
        <v>882</v>
      </c>
    </row>
    <row r="286" spans="1:10" x14ac:dyDescent="0.45">
      <c r="A286" s="139">
        <v>5434</v>
      </c>
      <c r="B286" s="140" t="s">
        <v>735</v>
      </c>
      <c r="C286" t="s">
        <v>482</v>
      </c>
      <c r="J286" t="s">
        <v>482</v>
      </c>
    </row>
    <row r="287" spans="1:10" x14ac:dyDescent="0.45">
      <c r="A287" s="139">
        <v>5435</v>
      </c>
      <c r="B287" s="140" t="s">
        <v>737</v>
      </c>
      <c r="C287" t="s">
        <v>506</v>
      </c>
      <c r="J287" t="s">
        <v>506</v>
      </c>
    </row>
    <row r="288" spans="1:10" x14ac:dyDescent="0.45">
      <c r="A288" s="139">
        <v>5436</v>
      </c>
      <c r="B288" s="140" t="s">
        <v>739</v>
      </c>
      <c r="C288" t="s">
        <v>474</v>
      </c>
      <c r="J288" t="s">
        <v>474</v>
      </c>
    </row>
    <row r="289" spans="1:10" x14ac:dyDescent="0.45">
      <c r="A289" s="139">
        <v>5441</v>
      </c>
      <c r="B289" s="140" t="s">
        <v>1299</v>
      </c>
      <c r="C289" t="s">
        <v>883</v>
      </c>
      <c r="J289" t="s">
        <v>883</v>
      </c>
    </row>
    <row r="290" spans="1:10" x14ac:dyDescent="0.45">
      <c r="A290" s="139">
        <v>5442</v>
      </c>
      <c r="B290" s="140" t="s">
        <v>1300</v>
      </c>
      <c r="C290" t="s">
        <v>884</v>
      </c>
      <c r="J290" t="s">
        <v>884</v>
      </c>
    </row>
    <row r="291" spans="1:10" x14ac:dyDescent="0.45">
      <c r="A291" s="139">
        <v>5443</v>
      </c>
      <c r="B291" s="140" t="s">
        <v>637</v>
      </c>
      <c r="C291" t="s">
        <v>518</v>
      </c>
      <c r="J291" t="s">
        <v>518</v>
      </c>
    </row>
    <row r="292" spans="1:10" x14ac:dyDescent="0.45">
      <c r="A292" s="139">
        <v>5449</v>
      </c>
      <c r="B292" s="140" t="s">
        <v>1301</v>
      </c>
      <c r="C292" t="s">
        <v>885</v>
      </c>
      <c r="J292" t="s">
        <v>885</v>
      </c>
    </row>
    <row r="293" spans="1:10" x14ac:dyDescent="0.45">
      <c r="A293" s="139">
        <v>6111</v>
      </c>
      <c r="B293" s="140" t="s">
        <v>1302</v>
      </c>
      <c r="C293" t="s">
        <v>886</v>
      </c>
      <c r="J293" t="s">
        <v>886</v>
      </c>
    </row>
    <row r="294" spans="1:10" x14ac:dyDescent="0.45">
      <c r="A294" s="139">
        <v>6112</v>
      </c>
      <c r="B294" s="140" t="s">
        <v>1303</v>
      </c>
      <c r="C294" t="s">
        <v>887</v>
      </c>
      <c r="J294" t="s">
        <v>887</v>
      </c>
    </row>
    <row r="295" spans="1:10" x14ac:dyDescent="0.45">
      <c r="A295" s="139">
        <v>6113</v>
      </c>
      <c r="B295" s="140" t="s">
        <v>1304</v>
      </c>
      <c r="C295" t="s">
        <v>888</v>
      </c>
      <c r="J295" t="s">
        <v>888</v>
      </c>
    </row>
    <row r="296" spans="1:10" x14ac:dyDescent="0.45">
      <c r="A296" s="139">
        <v>6114</v>
      </c>
      <c r="B296" s="140" t="s">
        <v>1305</v>
      </c>
      <c r="C296" t="s">
        <v>889</v>
      </c>
      <c r="J296" t="s">
        <v>889</v>
      </c>
    </row>
    <row r="297" spans="1:10" x14ac:dyDescent="0.45">
      <c r="A297" s="139">
        <v>6116</v>
      </c>
      <c r="B297" s="140" t="s">
        <v>1306</v>
      </c>
      <c r="C297" t="s">
        <v>890</v>
      </c>
      <c r="J297" t="s">
        <v>890</v>
      </c>
    </row>
    <row r="298" spans="1:10" x14ac:dyDescent="0.45">
      <c r="A298" s="139">
        <v>6117</v>
      </c>
      <c r="B298" s="140" t="s">
        <v>1307</v>
      </c>
      <c r="C298" t="s">
        <v>891</v>
      </c>
      <c r="J298" t="s">
        <v>891</v>
      </c>
    </row>
    <row r="299" spans="1:10" x14ac:dyDescent="0.45">
      <c r="A299" s="139">
        <v>6121</v>
      </c>
      <c r="B299" s="140" t="s">
        <v>1308</v>
      </c>
      <c r="C299" t="s">
        <v>892</v>
      </c>
      <c r="J299" t="s">
        <v>892</v>
      </c>
    </row>
    <row r="300" spans="1:10" x14ac:dyDescent="0.45">
      <c r="A300" s="139">
        <v>6129</v>
      </c>
      <c r="B300" s="140" t="s">
        <v>1309</v>
      </c>
      <c r="C300" t="s">
        <v>893</v>
      </c>
      <c r="J300" t="s">
        <v>893</v>
      </c>
    </row>
    <row r="301" spans="1:10" x14ac:dyDescent="0.45">
      <c r="A301" s="139">
        <v>6131</v>
      </c>
      <c r="B301" s="140" t="s">
        <v>1310</v>
      </c>
      <c r="C301" t="s">
        <v>894</v>
      </c>
      <c r="J301" t="s">
        <v>894</v>
      </c>
    </row>
    <row r="302" spans="1:10" x14ac:dyDescent="0.45">
      <c r="A302" s="139">
        <v>6132</v>
      </c>
      <c r="B302" s="140" t="s">
        <v>1311</v>
      </c>
      <c r="C302" t="s">
        <v>895</v>
      </c>
      <c r="J302" t="s">
        <v>895</v>
      </c>
    </row>
    <row r="303" spans="1:10" x14ac:dyDescent="0.45">
      <c r="A303" s="139">
        <v>6133</v>
      </c>
      <c r="B303" s="140" t="s">
        <v>1312</v>
      </c>
      <c r="C303" t="s">
        <v>896</v>
      </c>
      <c r="J303" t="s">
        <v>896</v>
      </c>
    </row>
    <row r="304" spans="1:10" x14ac:dyDescent="0.45">
      <c r="A304" s="139">
        <v>6134</v>
      </c>
      <c r="B304" s="140" t="s">
        <v>1313</v>
      </c>
      <c r="C304" t="s">
        <v>897</v>
      </c>
      <c r="J304" t="s">
        <v>897</v>
      </c>
    </row>
    <row r="305" spans="1:10" x14ac:dyDescent="0.45">
      <c r="A305" s="139">
        <v>6135</v>
      </c>
      <c r="B305" s="140" t="s">
        <v>1314</v>
      </c>
      <c r="C305" t="s">
        <v>898</v>
      </c>
      <c r="J305" t="s">
        <v>898</v>
      </c>
    </row>
    <row r="306" spans="1:10" x14ac:dyDescent="0.45">
      <c r="A306" s="139">
        <v>6136</v>
      </c>
      <c r="B306" s="140" t="s">
        <v>1315</v>
      </c>
      <c r="C306" t="s">
        <v>899</v>
      </c>
      <c r="J306" t="s">
        <v>899</v>
      </c>
    </row>
    <row r="307" spans="1:10" x14ac:dyDescent="0.45">
      <c r="A307" s="139">
        <v>6137</v>
      </c>
      <c r="B307" s="140" t="s">
        <v>1316</v>
      </c>
      <c r="C307" t="s">
        <v>900</v>
      </c>
      <c r="J307" t="s">
        <v>900</v>
      </c>
    </row>
    <row r="308" spans="1:10" x14ac:dyDescent="0.45">
      <c r="A308" s="139">
        <v>6138</v>
      </c>
      <c r="B308" s="140" t="s">
        <v>1317</v>
      </c>
      <c r="C308" t="s">
        <v>901</v>
      </c>
      <c r="J308" t="s">
        <v>901</v>
      </c>
    </row>
    <row r="309" spans="1:10" x14ac:dyDescent="0.45">
      <c r="A309" s="139">
        <v>6211</v>
      </c>
      <c r="B309" s="140" t="s">
        <v>1318</v>
      </c>
      <c r="C309" t="s">
        <v>902</v>
      </c>
      <c r="J309" t="s">
        <v>902</v>
      </c>
    </row>
    <row r="310" spans="1:10" x14ac:dyDescent="0.45">
      <c r="A310" s="139">
        <v>6212</v>
      </c>
      <c r="B310" s="140" t="s">
        <v>1319</v>
      </c>
      <c r="C310" t="s">
        <v>903</v>
      </c>
      <c r="J310" t="s">
        <v>903</v>
      </c>
    </row>
    <row r="311" spans="1:10" x14ac:dyDescent="0.45">
      <c r="A311" s="139">
        <v>6213</v>
      </c>
      <c r="B311" s="140" t="s">
        <v>1320</v>
      </c>
      <c r="C311" t="s">
        <v>904</v>
      </c>
      <c r="J311" t="s">
        <v>904</v>
      </c>
    </row>
    <row r="312" spans="1:10" x14ac:dyDescent="0.45">
      <c r="A312" s="139">
        <v>6214</v>
      </c>
      <c r="B312" s="140" t="s">
        <v>1321</v>
      </c>
      <c r="C312" t="s">
        <v>905</v>
      </c>
      <c r="J312" t="s">
        <v>905</v>
      </c>
    </row>
    <row r="313" spans="1:10" x14ac:dyDescent="0.45">
      <c r="A313" s="139">
        <v>6219</v>
      </c>
      <c r="B313" s="140" t="s">
        <v>1322</v>
      </c>
      <c r="C313" t="s">
        <v>906</v>
      </c>
      <c r="J313" t="s">
        <v>906</v>
      </c>
    </row>
    <row r="314" spans="1:10" x14ac:dyDescent="0.45">
      <c r="A314" s="139">
        <v>6221</v>
      </c>
      <c r="B314" s="140" t="s">
        <v>639</v>
      </c>
      <c r="C314" t="s">
        <v>524</v>
      </c>
      <c r="J314" t="s">
        <v>524</v>
      </c>
    </row>
    <row r="315" spans="1:10" x14ac:dyDescent="0.45">
      <c r="A315" s="139">
        <v>6222</v>
      </c>
      <c r="B315" s="140" t="s">
        <v>641</v>
      </c>
      <c r="C315" t="s">
        <v>456</v>
      </c>
      <c r="J315" t="s">
        <v>456</v>
      </c>
    </row>
    <row r="316" spans="1:10" x14ac:dyDescent="0.45">
      <c r="A316" s="139">
        <v>6231</v>
      </c>
      <c r="B316" s="140" t="s">
        <v>741</v>
      </c>
      <c r="C316" t="s">
        <v>549</v>
      </c>
      <c r="J316" t="s">
        <v>549</v>
      </c>
    </row>
    <row r="317" spans="1:10" x14ac:dyDescent="0.45">
      <c r="A317" s="139">
        <v>6232</v>
      </c>
      <c r="B317" s="140" t="s">
        <v>1323</v>
      </c>
      <c r="C317" t="s">
        <v>907</v>
      </c>
      <c r="J317" t="s">
        <v>907</v>
      </c>
    </row>
    <row r="318" spans="1:10" x14ac:dyDescent="0.45">
      <c r="A318" s="139">
        <v>6240</v>
      </c>
      <c r="B318" s="140" t="s">
        <v>743</v>
      </c>
      <c r="C318" t="s">
        <v>490</v>
      </c>
      <c r="J318" t="s">
        <v>490</v>
      </c>
    </row>
    <row r="319" spans="1:10" x14ac:dyDescent="0.45">
      <c r="A319" s="139">
        <v>6250</v>
      </c>
      <c r="B319" s="140" t="s">
        <v>1324</v>
      </c>
      <c r="C319" t="s">
        <v>908</v>
      </c>
      <c r="J319" t="s">
        <v>908</v>
      </c>
    </row>
    <row r="320" spans="1:10" x14ac:dyDescent="0.45">
      <c r="A320" s="139">
        <v>6311</v>
      </c>
      <c r="B320" s="140" t="s">
        <v>1325</v>
      </c>
      <c r="C320" t="s">
        <v>909</v>
      </c>
      <c r="J320" t="s">
        <v>909</v>
      </c>
    </row>
    <row r="321" spans="1:10" x14ac:dyDescent="0.45">
      <c r="A321" s="139">
        <v>6312</v>
      </c>
      <c r="B321" s="140" t="s">
        <v>1326</v>
      </c>
      <c r="C321" t="s">
        <v>910</v>
      </c>
      <c r="J321" t="s">
        <v>910</v>
      </c>
    </row>
    <row r="322" spans="1:10" x14ac:dyDescent="0.45">
      <c r="A322" s="139">
        <v>7111</v>
      </c>
      <c r="B322" s="140" t="s">
        <v>778</v>
      </c>
      <c r="C322" t="s">
        <v>569</v>
      </c>
      <c r="J322" t="s">
        <v>569</v>
      </c>
    </row>
    <row r="323" spans="1:10" x14ac:dyDescent="0.45">
      <c r="A323" s="139">
        <v>7112</v>
      </c>
      <c r="B323" s="140" t="s">
        <v>1327</v>
      </c>
      <c r="C323" t="s">
        <v>911</v>
      </c>
      <c r="J323" t="s">
        <v>911</v>
      </c>
    </row>
    <row r="324" spans="1:10" x14ac:dyDescent="0.45">
      <c r="A324" s="139">
        <v>7113</v>
      </c>
      <c r="B324" s="140" t="s">
        <v>1328</v>
      </c>
      <c r="C324" t="s">
        <v>912</v>
      </c>
      <c r="J324" t="s">
        <v>912</v>
      </c>
    </row>
    <row r="325" spans="1:10" x14ac:dyDescent="0.45">
      <c r="A325" s="139">
        <v>7114</v>
      </c>
      <c r="B325" s="140" t="s">
        <v>1329</v>
      </c>
      <c r="C325" t="s">
        <v>913</v>
      </c>
      <c r="J325" t="s">
        <v>913</v>
      </c>
    </row>
    <row r="326" spans="1:10" x14ac:dyDescent="0.45">
      <c r="A326" s="139">
        <v>7115</v>
      </c>
      <c r="B326" s="140" t="s">
        <v>1330</v>
      </c>
      <c r="C326" t="s">
        <v>914</v>
      </c>
      <c r="J326" t="s">
        <v>914</v>
      </c>
    </row>
    <row r="327" spans="1:10" x14ac:dyDescent="0.45">
      <c r="A327" s="139">
        <v>7121</v>
      </c>
      <c r="B327" s="140" t="s">
        <v>1331</v>
      </c>
      <c r="C327" t="s">
        <v>915</v>
      </c>
      <c r="J327" t="s">
        <v>915</v>
      </c>
    </row>
    <row r="328" spans="1:10" x14ac:dyDescent="0.45">
      <c r="A328" s="139">
        <v>7122</v>
      </c>
      <c r="B328" s="140" t="s">
        <v>1332</v>
      </c>
      <c r="C328" t="s">
        <v>916</v>
      </c>
      <c r="J328" t="s">
        <v>916</v>
      </c>
    </row>
    <row r="329" spans="1:10" x14ac:dyDescent="0.45">
      <c r="A329" s="139">
        <v>7123</v>
      </c>
      <c r="B329" s="140" t="s">
        <v>1333</v>
      </c>
      <c r="C329" t="s">
        <v>917</v>
      </c>
      <c r="J329" t="s">
        <v>917</v>
      </c>
    </row>
    <row r="330" spans="1:10" x14ac:dyDescent="0.45">
      <c r="A330" s="139">
        <v>7124</v>
      </c>
      <c r="B330" s="140" t="s">
        <v>1334</v>
      </c>
      <c r="C330" t="s">
        <v>918</v>
      </c>
      <c r="J330" t="s">
        <v>918</v>
      </c>
    </row>
    <row r="331" spans="1:10" x14ac:dyDescent="0.45">
      <c r="A331" s="139">
        <v>7125</v>
      </c>
      <c r="B331" s="140" t="s">
        <v>1335</v>
      </c>
      <c r="C331" t="s">
        <v>919</v>
      </c>
      <c r="J331" t="s">
        <v>919</v>
      </c>
    </row>
    <row r="332" spans="1:10" x14ac:dyDescent="0.45">
      <c r="A332" s="139">
        <v>7129</v>
      </c>
      <c r="B332" s="140" t="s">
        <v>1336</v>
      </c>
      <c r="C332" t="s">
        <v>920</v>
      </c>
      <c r="J332" t="s">
        <v>920</v>
      </c>
    </row>
    <row r="333" spans="1:10" x14ac:dyDescent="0.45">
      <c r="A333" s="139">
        <v>7131</v>
      </c>
      <c r="B333" s="140" t="s">
        <v>1337</v>
      </c>
      <c r="C333" t="s">
        <v>921</v>
      </c>
      <c r="J333" t="s">
        <v>921</v>
      </c>
    </row>
    <row r="334" spans="1:10" x14ac:dyDescent="0.45">
      <c r="A334" s="139">
        <v>7132</v>
      </c>
      <c r="B334" s="140" t="s">
        <v>780</v>
      </c>
      <c r="C334" t="s">
        <v>573</v>
      </c>
      <c r="J334" t="s">
        <v>573</v>
      </c>
    </row>
    <row r="335" spans="1:10" x14ac:dyDescent="0.45">
      <c r="A335" s="139">
        <v>7211</v>
      </c>
      <c r="B335" s="140" t="s">
        <v>1338</v>
      </c>
      <c r="C335" t="s">
        <v>922</v>
      </c>
      <c r="J335" t="s">
        <v>922</v>
      </c>
    </row>
    <row r="336" spans="1:10" x14ac:dyDescent="0.45">
      <c r="A336" s="139">
        <v>7212</v>
      </c>
      <c r="B336" s="140" t="s">
        <v>1339</v>
      </c>
      <c r="C336" t="s">
        <v>923</v>
      </c>
      <c r="J336" t="s">
        <v>923</v>
      </c>
    </row>
    <row r="337" spans="1:10" x14ac:dyDescent="0.45">
      <c r="A337" s="139">
        <v>7213</v>
      </c>
      <c r="B337" s="140" t="s">
        <v>1340</v>
      </c>
      <c r="C337" t="s">
        <v>924</v>
      </c>
      <c r="J337" t="s">
        <v>924</v>
      </c>
    </row>
    <row r="338" spans="1:10" x14ac:dyDescent="0.45">
      <c r="A338" s="139">
        <v>7214</v>
      </c>
      <c r="B338" s="140" t="s">
        <v>1341</v>
      </c>
      <c r="C338" t="s">
        <v>925</v>
      </c>
      <c r="J338" t="s">
        <v>925</v>
      </c>
    </row>
    <row r="339" spans="1:10" x14ac:dyDescent="0.45">
      <c r="A339" s="139">
        <v>7219</v>
      </c>
      <c r="B339" s="140" t="s">
        <v>1342</v>
      </c>
      <c r="C339" t="s">
        <v>926</v>
      </c>
      <c r="J339" t="s">
        <v>926</v>
      </c>
    </row>
    <row r="340" spans="1:10" x14ac:dyDescent="0.45">
      <c r="A340" s="139">
        <v>7220</v>
      </c>
      <c r="B340" s="140" t="s">
        <v>745</v>
      </c>
      <c r="C340" t="s">
        <v>519</v>
      </c>
      <c r="J340" t="s">
        <v>519</v>
      </c>
    </row>
    <row r="341" spans="1:10" x14ac:dyDescent="0.45">
      <c r="A341" s="139">
        <v>8111</v>
      </c>
      <c r="B341" s="140" t="s">
        <v>1343</v>
      </c>
      <c r="C341" t="s">
        <v>927</v>
      </c>
      <c r="J341" t="s">
        <v>927</v>
      </c>
    </row>
    <row r="342" spans="1:10" x14ac:dyDescent="0.45">
      <c r="A342" s="139">
        <v>8112</v>
      </c>
      <c r="B342" s="140" t="s">
        <v>1344</v>
      </c>
      <c r="C342" t="s">
        <v>928</v>
      </c>
      <c r="J342" t="s">
        <v>928</v>
      </c>
    </row>
    <row r="343" spans="1:10" x14ac:dyDescent="0.45">
      <c r="A343" s="139">
        <v>8113</v>
      </c>
      <c r="B343" s="140" t="s">
        <v>1345</v>
      </c>
      <c r="C343" t="s">
        <v>929</v>
      </c>
      <c r="J343" t="s">
        <v>929</v>
      </c>
    </row>
    <row r="344" spans="1:10" x14ac:dyDescent="0.45">
      <c r="A344" s="139">
        <v>8114</v>
      </c>
      <c r="B344" s="140" t="s">
        <v>1346</v>
      </c>
      <c r="C344" t="s">
        <v>930</v>
      </c>
      <c r="J344" t="s">
        <v>930</v>
      </c>
    </row>
    <row r="345" spans="1:10" x14ac:dyDescent="0.45">
      <c r="A345" s="139">
        <v>8115</v>
      </c>
      <c r="B345" s="140" t="s">
        <v>1347</v>
      </c>
      <c r="C345" t="s">
        <v>931</v>
      </c>
      <c r="J345" t="s">
        <v>931</v>
      </c>
    </row>
    <row r="346" spans="1:10" x14ac:dyDescent="0.45">
      <c r="A346" s="139">
        <v>8119</v>
      </c>
      <c r="B346" s="140" t="s">
        <v>1348</v>
      </c>
      <c r="C346" t="s">
        <v>932</v>
      </c>
      <c r="J346" t="s">
        <v>932</v>
      </c>
    </row>
    <row r="347" spans="1:10" x14ac:dyDescent="0.45">
      <c r="A347" s="139">
        <v>8120</v>
      </c>
      <c r="B347" s="140" t="s">
        <v>1349</v>
      </c>
      <c r="C347" t="s">
        <v>933</v>
      </c>
      <c r="J347" t="s">
        <v>933</v>
      </c>
    </row>
    <row r="348" spans="1:10" x14ac:dyDescent="0.45">
      <c r="A348" s="139">
        <v>8131</v>
      </c>
      <c r="B348" s="140" t="s">
        <v>1350</v>
      </c>
      <c r="C348" t="s">
        <v>934</v>
      </c>
      <c r="J348" t="s">
        <v>934</v>
      </c>
    </row>
    <row r="349" spans="1:10" x14ac:dyDescent="0.45">
      <c r="A349" s="139">
        <v>8132</v>
      </c>
      <c r="B349" s="140" t="s">
        <v>1351</v>
      </c>
      <c r="C349" t="s">
        <v>935</v>
      </c>
      <c r="J349" t="s">
        <v>935</v>
      </c>
    </row>
    <row r="350" spans="1:10" x14ac:dyDescent="0.45">
      <c r="A350" s="139">
        <v>8133</v>
      </c>
      <c r="B350" s="140" t="s">
        <v>1352</v>
      </c>
      <c r="C350" t="s">
        <v>936</v>
      </c>
      <c r="J350" t="s">
        <v>936</v>
      </c>
    </row>
    <row r="351" spans="1:10" x14ac:dyDescent="0.45">
      <c r="A351" s="139">
        <v>8134</v>
      </c>
      <c r="B351" s="140" t="s">
        <v>1353</v>
      </c>
      <c r="C351" t="s">
        <v>937</v>
      </c>
      <c r="J351" t="s">
        <v>937</v>
      </c>
    </row>
    <row r="352" spans="1:10" x14ac:dyDescent="0.45">
      <c r="A352" s="139">
        <v>8135</v>
      </c>
      <c r="B352" s="140" t="s">
        <v>1354</v>
      </c>
      <c r="C352" t="s">
        <v>938</v>
      </c>
      <c r="J352" t="s">
        <v>938</v>
      </c>
    </row>
    <row r="353" spans="1:10" x14ac:dyDescent="0.45">
      <c r="A353" s="139">
        <v>8139</v>
      </c>
      <c r="B353" s="140" t="s">
        <v>1355</v>
      </c>
      <c r="C353" t="s">
        <v>939</v>
      </c>
      <c r="J353" t="s">
        <v>939</v>
      </c>
    </row>
    <row r="354" spans="1:10" x14ac:dyDescent="0.45">
      <c r="A354" s="139">
        <v>8141</v>
      </c>
      <c r="B354" s="140" t="s">
        <v>1356</v>
      </c>
      <c r="C354" t="s">
        <v>940</v>
      </c>
      <c r="J354" t="s">
        <v>940</v>
      </c>
    </row>
    <row r="355" spans="1:10" x14ac:dyDescent="0.45">
      <c r="A355" s="139">
        <v>8142</v>
      </c>
      <c r="B355" s="140" t="s">
        <v>1357</v>
      </c>
      <c r="C355" t="s">
        <v>941</v>
      </c>
      <c r="J355" t="s">
        <v>941</v>
      </c>
    </row>
    <row r="356" spans="1:10" x14ac:dyDescent="0.45">
      <c r="A356" s="139">
        <v>8143</v>
      </c>
      <c r="B356" s="140" t="s">
        <v>1358</v>
      </c>
      <c r="C356" t="s">
        <v>942</v>
      </c>
      <c r="J356" t="s">
        <v>942</v>
      </c>
    </row>
    <row r="357" spans="1:10" x14ac:dyDescent="0.45">
      <c r="A357" s="139">
        <v>8144</v>
      </c>
      <c r="B357" s="140" t="s">
        <v>1359</v>
      </c>
      <c r="C357" t="s">
        <v>943</v>
      </c>
      <c r="J357" t="s">
        <v>943</v>
      </c>
    </row>
    <row r="358" spans="1:10" x14ac:dyDescent="0.45">
      <c r="A358" s="139">
        <v>8145</v>
      </c>
      <c r="B358" s="140" t="s">
        <v>1360</v>
      </c>
      <c r="C358" t="s">
        <v>944</v>
      </c>
      <c r="J358" t="s">
        <v>944</v>
      </c>
    </row>
    <row r="359" spans="1:10" x14ac:dyDescent="0.45">
      <c r="A359" s="139">
        <v>8146</v>
      </c>
      <c r="B359" s="140" t="s">
        <v>1361</v>
      </c>
      <c r="C359" t="s">
        <v>945</v>
      </c>
      <c r="J359" t="s">
        <v>945</v>
      </c>
    </row>
    <row r="360" spans="1:10" x14ac:dyDescent="0.45">
      <c r="A360" s="139">
        <v>8149</v>
      </c>
      <c r="B360" s="140" t="s">
        <v>1362</v>
      </c>
      <c r="C360" t="s">
        <v>946</v>
      </c>
      <c r="J360" t="s">
        <v>946</v>
      </c>
    </row>
    <row r="361" spans="1:10" x14ac:dyDescent="0.45">
      <c r="A361" s="139">
        <v>8151</v>
      </c>
      <c r="B361" s="140" t="s">
        <v>588</v>
      </c>
      <c r="C361" t="s">
        <v>558</v>
      </c>
      <c r="J361" t="s">
        <v>558</v>
      </c>
    </row>
    <row r="362" spans="1:10" x14ac:dyDescent="0.45">
      <c r="A362" s="139">
        <v>8152</v>
      </c>
      <c r="B362" s="140" t="s">
        <v>1363</v>
      </c>
      <c r="C362" t="s">
        <v>947</v>
      </c>
      <c r="J362" t="s">
        <v>947</v>
      </c>
    </row>
    <row r="363" spans="1:10" x14ac:dyDescent="0.45">
      <c r="A363" s="139">
        <v>8153</v>
      </c>
      <c r="B363" s="140" t="s">
        <v>1364</v>
      </c>
      <c r="C363" t="s">
        <v>948</v>
      </c>
      <c r="J363" t="s">
        <v>948</v>
      </c>
    </row>
    <row r="364" spans="1:10" x14ac:dyDescent="0.45">
      <c r="A364" s="139">
        <v>8159</v>
      </c>
      <c r="B364" s="140" t="s">
        <v>593</v>
      </c>
      <c r="C364" t="s">
        <v>495</v>
      </c>
      <c r="J364" t="s">
        <v>495</v>
      </c>
    </row>
    <row r="365" spans="1:10" x14ac:dyDescent="0.45">
      <c r="A365" s="139">
        <v>8160</v>
      </c>
      <c r="B365" s="140" t="s">
        <v>1365</v>
      </c>
      <c r="C365" t="s">
        <v>949</v>
      </c>
      <c r="J365" t="s">
        <v>949</v>
      </c>
    </row>
    <row r="366" spans="1:10" x14ac:dyDescent="0.45">
      <c r="A366" s="139">
        <v>8211</v>
      </c>
      <c r="B366" s="140" t="s">
        <v>1366</v>
      </c>
      <c r="C366" t="s">
        <v>950</v>
      </c>
      <c r="J366" t="s">
        <v>950</v>
      </c>
    </row>
    <row r="367" spans="1:10" x14ac:dyDescent="0.45">
      <c r="A367" s="139">
        <v>8212</v>
      </c>
      <c r="B367" s="140" t="s">
        <v>1367</v>
      </c>
      <c r="C367" t="s">
        <v>951</v>
      </c>
      <c r="J367" t="s">
        <v>951</v>
      </c>
    </row>
    <row r="368" spans="1:10" x14ac:dyDescent="0.45">
      <c r="A368" s="139">
        <v>8213</v>
      </c>
      <c r="B368" s="140" t="s">
        <v>1368</v>
      </c>
      <c r="C368" t="s">
        <v>952</v>
      </c>
      <c r="J368" t="s">
        <v>952</v>
      </c>
    </row>
    <row r="369" spans="1:10" x14ac:dyDescent="0.45">
      <c r="A369" s="139">
        <v>8214</v>
      </c>
      <c r="B369" s="140" t="s">
        <v>782</v>
      </c>
      <c r="C369" t="s">
        <v>525</v>
      </c>
      <c r="J369" t="s">
        <v>525</v>
      </c>
    </row>
    <row r="370" spans="1:10" x14ac:dyDescent="0.45">
      <c r="A370" s="139">
        <v>8215</v>
      </c>
      <c r="B370" s="140" t="s">
        <v>1369</v>
      </c>
      <c r="C370" t="s">
        <v>953</v>
      </c>
      <c r="J370" t="s">
        <v>953</v>
      </c>
    </row>
    <row r="371" spans="1:10" x14ac:dyDescent="0.45">
      <c r="A371" s="139">
        <v>8219</v>
      </c>
      <c r="B371" s="140" t="s">
        <v>1370</v>
      </c>
      <c r="C371" t="s">
        <v>954</v>
      </c>
      <c r="J371" t="s">
        <v>954</v>
      </c>
    </row>
    <row r="372" spans="1:10" x14ac:dyDescent="0.45">
      <c r="A372" s="139">
        <v>8221</v>
      </c>
      <c r="B372" s="140" t="s">
        <v>596</v>
      </c>
      <c r="C372" t="s">
        <v>504</v>
      </c>
      <c r="J372" t="s">
        <v>504</v>
      </c>
    </row>
    <row r="373" spans="1:10" x14ac:dyDescent="0.45">
      <c r="A373" s="139">
        <v>8222</v>
      </c>
      <c r="B373" s="140" t="s">
        <v>1371</v>
      </c>
      <c r="C373" t="s">
        <v>955</v>
      </c>
      <c r="J373" t="s">
        <v>955</v>
      </c>
    </row>
    <row r="374" spans="1:10" x14ac:dyDescent="0.45">
      <c r="A374" s="139">
        <v>8229</v>
      </c>
      <c r="B374" s="140" t="s">
        <v>1372</v>
      </c>
      <c r="C374" t="s">
        <v>956</v>
      </c>
      <c r="J374" t="s">
        <v>956</v>
      </c>
    </row>
    <row r="375" spans="1:10" x14ac:dyDescent="0.45">
      <c r="A375" s="139">
        <v>8231</v>
      </c>
      <c r="B375" s="140" t="s">
        <v>1373</v>
      </c>
      <c r="C375" t="s">
        <v>957</v>
      </c>
      <c r="J375" t="s">
        <v>957</v>
      </c>
    </row>
    <row r="376" spans="1:10" x14ac:dyDescent="0.45">
      <c r="A376" s="139">
        <v>8232</v>
      </c>
      <c r="B376" s="140" t="s">
        <v>1374</v>
      </c>
      <c r="C376" t="s">
        <v>958</v>
      </c>
      <c r="J376" t="s">
        <v>958</v>
      </c>
    </row>
    <row r="377" spans="1:10" x14ac:dyDescent="0.45">
      <c r="A377" s="139">
        <v>8233</v>
      </c>
      <c r="B377" s="140" t="s">
        <v>1375</v>
      </c>
      <c r="C377" t="s">
        <v>959</v>
      </c>
      <c r="J377" t="s">
        <v>959</v>
      </c>
    </row>
    <row r="378" spans="1:10" x14ac:dyDescent="0.45">
      <c r="A378" s="139">
        <v>8234</v>
      </c>
      <c r="B378" s="140" t="s">
        <v>1376</v>
      </c>
      <c r="C378" t="s">
        <v>960</v>
      </c>
      <c r="J378" t="s">
        <v>960</v>
      </c>
    </row>
    <row r="379" spans="1:10" x14ac:dyDescent="0.45">
      <c r="A379" s="139">
        <v>8239</v>
      </c>
      <c r="B379" s="140" t="s">
        <v>1377</v>
      </c>
      <c r="C379" t="s">
        <v>961</v>
      </c>
      <c r="J379" t="s">
        <v>961</v>
      </c>
    </row>
    <row r="380" spans="1:10" x14ac:dyDescent="0.45">
      <c r="A380" s="139">
        <v>9111</v>
      </c>
      <c r="B380" s="140" t="s">
        <v>1378</v>
      </c>
      <c r="C380" t="s">
        <v>962</v>
      </c>
      <c r="J380" t="s">
        <v>962</v>
      </c>
    </row>
    <row r="381" spans="1:10" x14ac:dyDescent="0.45">
      <c r="A381" s="139">
        <v>9112</v>
      </c>
      <c r="B381" s="140" t="s">
        <v>1379</v>
      </c>
      <c r="C381" t="s">
        <v>963</v>
      </c>
      <c r="J381" t="s">
        <v>963</v>
      </c>
    </row>
    <row r="382" spans="1:10" x14ac:dyDescent="0.45">
      <c r="A382" s="139">
        <v>9119</v>
      </c>
      <c r="B382" s="140" t="s">
        <v>1380</v>
      </c>
      <c r="C382" t="s">
        <v>964</v>
      </c>
      <c r="J382" t="s">
        <v>964</v>
      </c>
    </row>
    <row r="383" spans="1:10" x14ac:dyDescent="0.45">
      <c r="A383" s="139">
        <v>9121</v>
      </c>
      <c r="B383" s="140" t="s">
        <v>602</v>
      </c>
      <c r="C383" t="s">
        <v>563</v>
      </c>
      <c r="J383" t="s">
        <v>563</v>
      </c>
    </row>
    <row r="384" spans="1:10" x14ac:dyDescent="0.45">
      <c r="A384" s="139">
        <v>9129</v>
      </c>
      <c r="B384" s="140" t="s">
        <v>605</v>
      </c>
      <c r="C384" t="s">
        <v>530</v>
      </c>
      <c r="J384" t="s">
        <v>530</v>
      </c>
    </row>
    <row r="385" spans="1:10" x14ac:dyDescent="0.45">
      <c r="A385" s="139">
        <v>9131</v>
      </c>
      <c r="B385" s="140" t="s">
        <v>1381</v>
      </c>
      <c r="C385" t="s">
        <v>965</v>
      </c>
      <c r="J385" t="s">
        <v>965</v>
      </c>
    </row>
    <row r="386" spans="1:10" x14ac:dyDescent="0.45">
      <c r="A386" s="139">
        <v>9132</v>
      </c>
      <c r="B386" s="140" t="s">
        <v>1382</v>
      </c>
      <c r="C386" t="s">
        <v>966</v>
      </c>
      <c r="J386" t="s">
        <v>966</v>
      </c>
    </row>
    <row r="387" spans="1:10" x14ac:dyDescent="0.45">
      <c r="A387" s="139">
        <v>9139</v>
      </c>
      <c r="B387" s="140" t="s">
        <v>1383</v>
      </c>
      <c r="C387" t="s">
        <v>967</v>
      </c>
      <c r="J387" t="s">
        <v>967</v>
      </c>
    </row>
    <row r="388" spans="1:10" x14ac:dyDescent="0.45">
      <c r="A388" s="139">
        <v>9211</v>
      </c>
      <c r="B388" s="140" t="s">
        <v>1384</v>
      </c>
      <c r="C388" t="s">
        <v>968</v>
      </c>
      <c r="J388" t="s">
        <v>968</v>
      </c>
    </row>
    <row r="389" spans="1:10" x14ac:dyDescent="0.45">
      <c r="A389" s="139">
        <v>9219</v>
      </c>
      <c r="B389" s="140" t="s">
        <v>1385</v>
      </c>
      <c r="C389" t="s">
        <v>969</v>
      </c>
      <c r="J389" t="s">
        <v>969</v>
      </c>
    </row>
    <row r="390" spans="1:10" x14ac:dyDescent="0.45">
      <c r="A390" s="139">
        <v>9221</v>
      </c>
      <c r="B390" s="140" t="s">
        <v>1386</v>
      </c>
      <c r="C390" t="s">
        <v>970</v>
      </c>
      <c r="J390" t="s">
        <v>970</v>
      </c>
    </row>
    <row r="391" spans="1:10" x14ac:dyDescent="0.45">
      <c r="A391" s="139">
        <v>9222</v>
      </c>
      <c r="B391" s="140" t="s">
        <v>1387</v>
      </c>
      <c r="C391" t="s">
        <v>971</v>
      </c>
      <c r="J391" t="s">
        <v>971</v>
      </c>
    </row>
    <row r="392" spans="1:10" x14ac:dyDescent="0.45">
      <c r="A392" s="139">
        <v>9223</v>
      </c>
      <c r="B392" s="140" t="s">
        <v>1388</v>
      </c>
      <c r="C392" t="s">
        <v>972</v>
      </c>
      <c r="J392" t="s">
        <v>972</v>
      </c>
    </row>
    <row r="393" spans="1:10" x14ac:dyDescent="0.45">
      <c r="A393" s="139">
        <v>9224</v>
      </c>
      <c r="B393" s="140" t="s">
        <v>1389</v>
      </c>
      <c r="C393" t="s">
        <v>973</v>
      </c>
      <c r="J393" t="s">
        <v>973</v>
      </c>
    </row>
    <row r="394" spans="1:10" x14ac:dyDescent="0.45">
      <c r="A394" s="139">
        <v>9225</v>
      </c>
      <c r="B394" s="140" t="s">
        <v>1390</v>
      </c>
      <c r="C394" t="s">
        <v>974</v>
      </c>
      <c r="J394" t="s">
        <v>974</v>
      </c>
    </row>
    <row r="395" spans="1:10" x14ac:dyDescent="0.45">
      <c r="A395" s="139">
        <v>9226</v>
      </c>
      <c r="B395" s="140" t="s">
        <v>1391</v>
      </c>
      <c r="C395" t="s">
        <v>975</v>
      </c>
      <c r="J395" t="s">
        <v>975</v>
      </c>
    </row>
    <row r="396" spans="1:10" x14ac:dyDescent="0.45">
      <c r="A396" s="139">
        <v>9229</v>
      </c>
      <c r="B396" s="140" t="s">
        <v>1392</v>
      </c>
      <c r="C396" t="s">
        <v>976</v>
      </c>
      <c r="J396" t="s">
        <v>976</v>
      </c>
    </row>
    <row r="397" spans="1:10" x14ac:dyDescent="0.45">
      <c r="A397" s="139">
        <v>9231</v>
      </c>
      <c r="B397" s="140" t="s">
        <v>1393</v>
      </c>
      <c r="C397" t="s">
        <v>977</v>
      </c>
      <c r="J397" t="s">
        <v>977</v>
      </c>
    </row>
    <row r="398" spans="1:10" x14ac:dyDescent="0.45">
      <c r="A398" s="139">
        <v>9232</v>
      </c>
      <c r="B398" s="140" t="s">
        <v>1394</v>
      </c>
      <c r="C398" t="s">
        <v>978</v>
      </c>
      <c r="J398" t="s">
        <v>978</v>
      </c>
    </row>
    <row r="399" spans="1:10" x14ac:dyDescent="0.45">
      <c r="A399" s="139">
        <v>9233</v>
      </c>
      <c r="B399" s="140" t="s">
        <v>1395</v>
      </c>
      <c r="C399" t="s">
        <v>979</v>
      </c>
      <c r="J399" t="s">
        <v>979</v>
      </c>
    </row>
    <row r="400" spans="1:10" x14ac:dyDescent="0.45">
      <c r="A400" s="139">
        <v>9241</v>
      </c>
      <c r="B400" s="140" t="s">
        <v>1396</v>
      </c>
      <c r="C400" t="s">
        <v>980</v>
      </c>
      <c r="J400" t="s">
        <v>980</v>
      </c>
    </row>
    <row r="401" spans="1:10" x14ac:dyDescent="0.45">
      <c r="A401" s="139">
        <v>9249</v>
      </c>
      <c r="B401" s="140" t="s">
        <v>1397</v>
      </c>
      <c r="C401" t="s">
        <v>981</v>
      </c>
      <c r="J401" t="s">
        <v>981</v>
      </c>
    </row>
    <row r="402" spans="1:10" x14ac:dyDescent="0.45">
      <c r="A402" s="139">
        <v>9251</v>
      </c>
      <c r="B402" s="140" t="s">
        <v>1398</v>
      </c>
      <c r="C402" t="s">
        <v>982</v>
      </c>
      <c r="J402" t="s">
        <v>982</v>
      </c>
    </row>
    <row r="403" spans="1:10" x14ac:dyDescent="0.45">
      <c r="A403" s="139">
        <v>9252</v>
      </c>
      <c r="B403" s="140" t="s">
        <v>784</v>
      </c>
      <c r="C403" t="s">
        <v>581</v>
      </c>
      <c r="J403" t="s">
        <v>581</v>
      </c>
    </row>
    <row r="404" spans="1:10" x14ac:dyDescent="0.45">
      <c r="A404" s="139">
        <v>9253</v>
      </c>
      <c r="B404" s="140" t="s">
        <v>1399</v>
      </c>
      <c r="C404" t="s">
        <v>983</v>
      </c>
      <c r="J404" t="s">
        <v>983</v>
      </c>
    </row>
    <row r="405" spans="1:10" x14ac:dyDescent="0.45">
      <c r="A405" s="139">
        <v>9259</v>
      </c>
      <c r="B405" s="140" t="s">
        <v>1400</v>
      </c>
      <c r="C405" t="s">
        <v>984</v>
      </c>
      <c r="J405" t="s">
        <v>984</v>
      </c>
    </row>
    <row r="406" spans="1:10" x14ac:dyDescent="0.45">
      <c r="A406" s="139">
        <v>9261</v>
      </c>
      <c r="B406" s="140" t="s">
        <v>747</v>
      </c>
      <c r="C406" t="s">
        <v>440</v>
      </c>
      <c r="J406" t="s">
        <v>440</v>
      </c>
    </row>
    <row r="407" spans="1:10" x14ac:dyDescent="0.45">
      <c r="A407" s="139">
        <v>9262</v>
      </c>
      <c r="B407" s="140" t="s">
        <v>1401</v>
      </c>
      <c r="C407" t="s">
        <v>985</v>
      </c>
      <c r="J407" t="s">
        <v>985</v>
      </c>
    </row>
    <row r="408" spans="1:10" x14ac:dyDescent="0.45">
      <c r="A408" s="139">
        <v>9263</v>
      </c>
      <c r="B408" s="140" t="s">
        <v>749</v>
      </c>
      <c r="C408" t="s">
        <v>553</v>
      </c>
      <c r="J408" t="s">
        <v>553</v>
      </c>
    </row>
    <row r="409" spans="1:10" x14ac:dyDescent="0.45">
      <c r="A409" s="139">
        <v>9264</v>
      </c>
      <c r="B409" s="140" t="s">
        <v>751</v>
      </c>
      <c r="C409" t="s">
        <v>577</v>
      </c>
      <c r="J409" t="s">
        <v>577</v>
      </c>
    </row>
    <row r="410" spans="1:10" x14ac:dyDescent="0.45">
      <c r="A410" s="139">
        <v>9265</v>
      </c>
      <c r="B410" s="140" t="s">
        <v>753</v>
      </c>
      <c r="C410" t="s">
        <v>449</v>
      </c>
      <c r="J410" t="s">
        <v>449</v>
      </c>
    </row>
    <row r="411" spans="1:10" x14ac:dyDescent="0.45">
      <c r="A411" s="139">
        <v>9266</v>
      </c>
      <c r="B411" s="140" t="s">
        <v>755</v>
      </c>
      <c r="C411" t="s">
        <v>498</v>
      </c>
      <c r="J411" t="s">
        <v>498</v>
      </c>
    </row>
    <row r="412" spans="1:10" x14ac:dyDescent="0.45">
      <c r="A412" s="139">
        <v>9267</v>
      </c>
      <c r="B412" s="140" t="s">
        <v>1402</v>
      </c>
      <c r="C412" t="s">
        <v>986</v>
      </c>
      <c r="J412" t="s">
        <v>986</v>
      </c>
    </row>
    <row r="413" spans="1:10" x14ac:dyDescent="0.45">
      <c r="A413" s="139">
        <v>9269</v>
      </c>
      <c r="B413" s="140" t="s">
        <v>1403</v>
      </c>
      <c r="C413" t="s">
        <v>987</v>
      </c>
      <c r="J413" t="s">
        <v>987</v>
      </c>
    </row>
    <row r="414" spans="1:10" x14ac:dyDescent="0.45">
      <c r="J414" t="s">
        <v>548</v>
      </c>
    </row>
    <row r="415" spans="1:10" x14ac:dyDescent="0.45">
      <c r="J415" t="s">
        <v>603</v>
      </c>
    </row>
    <row r="416" spans="1:10" x14ac:dyDescent="0.45">
      <c r="J416" t="s">
        <v>432</v>
      </c>
    </row>
    <row r="417" spans="10:10" x14ac:dyDescent="0.45">
      <c r="J417" t="s">
        <v>442</v>
      </c>
    </row>
    <row r="418" spans="10:10" x14ac:dyDescent="0.45">
      <c r="J418" t="s">
        <v>451</v>
      </c>
    </row>
    <row r="419" spans="10:10" x14ac:dyDescent="0.45">
      <c r="J419" t="s">
        <v>458</v>
      </c>
    </row>
    <row r="420" spans="10:10" x14ac:dyDescent="0.45">
      <c r="J420" t="s">
        <v>467</v>
      </c>
    </row>
    <row r="421" spans="10:10" x14ac:dyDescent="0.45">
      <c r="J421" t="s">
        <v>475</v>
      </c>
    </row>
    <row r="422" spans="10:10" x14ac:dyDescent="0.45">
      <c r="J422" t="s">
        <v>483</v>
      </c>
    </row>
    <row r="423" spans="10:10" x14ac:dyDescent="0.45">
      <c r="J423" t="s">
        <v>433</v>
      </c>
    </row>
    <row r="424" spans="10:10" x14ac:dyDescent="0.45">
      <c r="J424" t="s">
        <v>443</v>
      </c>
    </row>
    <row r="425" spans="10:10" x14ac:dyDescent="0.45">
      <c r="J425" t="s">
        <v>452</v>
      </c>
    </row>
    <row r="426" spans="10:10" x14ac:dyDescent="0.45">
      <c r="J426" t="s">
        <v>459</v>
      </c>
    </row>
    <row r="427" spans="10:10" x14ac:dyDescent="0.45">
      <c r="J427" t="s">
        <v>468</v>
      </c>
    </row>
    <row r="428" spans="10:10" x14ac:dyDescent="0.45">
      <c r="J428" t="s">
        <v>476</v>
      </c>
    </row>
    <row r="429" spans="10:10" x14ac:dyDescent="0.45">
      <c r="J429" t="s">
        <v>484</v>
      </c>
    </row>
    <row r="430" spans="10:10" x14ac:dyDescent="0.45">
      <c r="J430" t="s">
        <v>492</v>
      </c>
    </row>
    <row r="431" spans="10:10" x14ac:dyDescent="0.45">
      <c r="J431" t="s">
        <v>500</v>
      </c>
    </row>
    <row r="432" spans="10:10" x14ac:dyDescent="0.45">
      <c r="J432" t="s">
        <v>508</v>
      </c>
    </row>
    <row r="433" spans="10:10" x14ac:dyDescent="0.45">
      <c r="J433" t="s">
        <v>527</v>
      </c>
    </row>
    <row r="434" spans="10:10" x14ac:dyDescent="0.45">
      <c r="J434" t="s">
        <v>533</v>
      </c>
    </row>
    <row r="435" spans="10:10" x14ac:dyDescent="0.45">
      <c r="J435" t="s">
        <v>539</v>
      </c>
    </row>
    <row r="436" spans="10:10" x14ac:dyDescent="0.45">
      <c r="J436" t="s">
        <v>545</v>
      </c>
    </row>
    <row r="437" spans="10:10" x14ac:dyDescent="0.45">
      <c r="J437" t="s">
        <v>554</v>
      </c>
    </row>
    <row r="438" spans="10:10" x14ac:dyDescent="0.45">
      <c r="J438" t="s">
        <v>560</v>
      </c>
    </row>
    <row r="439" spans="10:10" x14ac:dyDescent="0.45">
      <c r="J439" t="s">
        <v>565</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81B2D-41A9-46D5-A4B2-04AD25CC17AB}">
  <dimension ref="A1:AS78"/>
  <sheetViews>
    <sheetView showGridLines="0" zoomScale="80" zoomScaleNormal="80" workbookViewId="0"/>
  </sheetViews>
  <sheetFormatPr defaultColWidth="0" defaultRowHeight="14.25" zeroHeight="1" x14ac:dyDescent="0.45"/>
  <cols>
    <col min="1" max="1" width="3.86328125" style="1" customWidth="1"/>
    <col min="2" max="2" width="12" style="1" customWidth="1"/>
    <col min="3" max="3" width="51.73046875" style="1" customWidth="1"/>
    <col min="4" max="4" width="121.1328125" style="1" customWidth="1"/>
    <col min="5" max="5" width="5.59765625" style="1" customWidth="1"/>
    <col min="6" max="6" width="22.265625" style="1" customWidth="1"/>
    <col min="7" max="7" width="21" style="1" customWidth="1"/>
    <col min="8" max="8" width="120.86328125" style="1" customWidth="1"/>
    <col min="9" max="9" width="8.73046875" style="1" customWidth="1"/>
    <col min="10" max="13" width="8.73046875" style="1" hidden="1" customWidth="1"/>
    <col min="14" max="45" width="0" style="1" hidden="1" customWidth="1"/>
    <col min="46" max="16384" width="8.73046875" style="1" hidden="1"/>
  </cols>
  <sheetData>
    <row r="1" spans="1:45" x14ac:dyDescent="0.45"/>
    <row r="2" spans="1:45" ht="17.850000000000001" customHeight="1" x14ac:dyDescent="0.45">
      <c r="A2" s="406"/>
      <c r="B2" s="406"/>
      <c r="C2" s="406"/>
      <c r="D2" s="406"/>
      <c r="E2" s="406"/>
    </row>
    <row r="3" spans="1:45" customFormat="1" ht="18.399999999999999" customHeight="1" x14ac:dyDescent="0.45">
      <c r="A3" s="119" t="s">
        <v>34</v>
      </c>
      <c r="B3" s="97"/>
      <c r="C3" s="97"/>
      <c r="D3" s="97"/>
      <c r="E3" s="97"/>
      <c r="F3" s="97"/>
      <c r="G3" s="97"/>
      <c r="H3" s="97"/>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row>
    <row r="4" spans="1:45" ht="15.4" x14ac:dyDescent="0.45">
      <c r="A4" s="97"/>
      <c r="B4" s="97"/>
      <c r="C4" s="97"/>
      <c r="D4" s="97"/>
      <c r="E4" s="97"/>
      <c r="F4" s="97"/>
      <c r="G4" s="97"/>
      <c r="H4" s="97"/>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row>
    <row r="5" spans="1:45" s="91" customFormat="1" ht="15" x14ac:dyDescent="0.4">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row>
    <row r="6" spans="1:45" s="108" customFormat="1" ht="39.950000000000003" customHeight="1" x14ac:dyDescent="0.4">
      <c r="A6" s="109"/>
      <c r="C6" s="293"/>
      <c r="D6" s="293"/>
      <c r="E6" s="293"/>
      <c r="G6" s="293"/>
      <c r="H6" s="293"/>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row>
    <row r="7" spans="1:45" s="108" customFormat="1" ht="39.950000000000003" customHeight="1" thickBot="1" x14ac:dyDescent="0.45">
      <c r="A7" s="109"/>
      <c r="B7" s="294" t="s">
        <v>35</v>
      </c>
      <c r="C7" s="293"/>
      <c r="D7" s="293"/>
      <c r="E7" s="293"/>
      <c r="F7" s="294" t="s">
        <v>36</v>
      </c>
      <c r="G7" s="293"/>
      <c r="H7" s="293"/>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row>
    <row r="8" spans="1:45" s="7" customFormat="1" ht="39.950000000000003" customHeight="1" thickBot="1" x14ac:dyDescent="0.4">
      <c r="B8" s="295" t="s">
        <v>37</v>
      </c>
      <c r="C8" s="296" t="s">
        <v>38</v>
      </c>
      <c r="D8" s="296" t="s">
        <v>39</v>
      </c>
      <c r="E8" s="297"/>
      <c r="F8" s="298" t="s">
        <v>37</v>
      </c>
      <c r="G8" s="299" t="s">
        <v>40</v>
      </c>
      <c r="H8" s="299" t="s">
        <v>39</v>
      </c>
    </row>
    <row r="9" spans="1:45" s="7" customFormat="1" ht="39.950000000000003" customHeight="1" x14ac:dyDescent="0.35">
      <c r="B9" s="300" t="s">
        <v>41</v>
      </c>
      <c r="C9" s="301" t="s">
        <v>42</v>
      </c>
      <c r="D9" s="301" t="s">
        <v>43</v>
      </c>
      <c r="E9" s="302"/>
      <c r="F9" s="349" t="s">
        <v>44</v>
      </c>
      <c r="G9" s="304" t="s">
        <v>45</v>
      </c>
      <c r="H9" s="305" t="s">
        <v>46</v>
      </c>
    </row>
    <row r="10" spans="1:45" s="7" customFormat="1" ht="39.950000000000003" customHeight="1" x14ac:dyDescent="0.35">
      <c r="B10" s="306" t="s">
        <v>47</v>
      </c>
      <c r="C10" s="333" t="s">
        <v>48</v>
      </c>
      <c r="D10" s="301"/>
      <c r="E10" s="302"/>
      <c r="F10" s="349" t="s">
        <v>49</v>
      </c>
      <c r="G10" s="304" t="s">
        <v>50</v>
      </c>
      <c r="H10" s="305" t="s">
        <v>51</v>
      </c>
    </row>
    <row r="11" spans="1:45" s="7" customFormat="1" ht="39.950000000000003" customHeight="1" thickBot="1" x14ac:dyDescent="0.4">
      <c r="B11" s="300" t="s">
        <v>52</v>
      </c>
      <c r="C11" s="301" t="s">
        <v>53</v>
      </c>
      <c r="D11" s="301" t="s">
        <v>54</v>
      </c>
      <c r="E11" s="302"/>
      <c r="F11" s="302"/>
      <c r="G11" s="302"/>
      <c r="H11" s="302"/>
      <c r="P11" s="93"/>
    </row>
    <row r="12" spans="1:45" s="93" customFormat="1" ht="39.950000000000003" customHeight="1" thickBot="1" x14ac:dyDescent="0.4">
      <c r="B12" s="300" t="s">
        <v>55</v>
      </c>
      <c r="C12" s="301" t="s">
        <v>56</v>
      </c>
      <c r="D12" s="301" t="s">
        <v>57</v>
      </c>
      <c r="E12" s="307"/>
      <c r="F12" s="294" t="s">
        <v>58</v>
      </c>
      <c r="G12" s="302"/>
      <c r="H12" s="302"/>
      <c r="I12" s="7"/>
      <c r="J12" s="7"/>
      <c r="K12" s="7"/>
      <c r="L12" s="7"/>
      <c r="M12" s="7"/>
      <c r="N12" s="7"/>
      <c r="O12" s="7"/>
      <c r="P12" s="7"/>
    </row>
    <row r="13" spans="1:45" s="7" customFormat="1" ht="39.950000000000003" customHeight="1" thickBot="1" x14ac:dyDescent="0.4">
      <c r="B13" s="308" t="s">
        <v>59</v>
      </c>
      <c r="C13" s="309" t="s">
        <v>60</v>
      </c>
      <c r="D13" s="301" t="s">
        <v>61</v>
      </c>
      <c r="E13" s="302"/>
      <c r="F13" s="298" t="s">
        <v>37</v>
      </c>
      <c r="G13" s="299" t="s">
        <v>62</v>
      </c>
      <c r="H13" s="299" t="s">
        <v>63</v>
      </c>
    </row>
    <row r="14" spans="1:45" s="7" customFormat="1" ht="39.950000000000003" customHeight="1" thickBot="1" x14ac:dyDescent="0.4">
      <c r="B14" s="310" t="s">
        <v>47</v>
      </c>
      <c r="C14" s="311" t="s">
        <v>64</v>
      </c>
      <c r="D14" s="301"/>
      <c r="E14" s="302"/>
      <c r="F14" s="303" t="s">
        <v>65</v>
      </c>
      <c r="G14" s="314" t="s">
        <v>66</v>
      </c>
      <c r="H14" s="354" t="s">
        <v>67</v>
      </c>
    </row>
    <row r="15" spans="1:45" s="7" customFormat="1" ht="39.950000000000003" customHeight="1" thickBot="1" x14ac:dyDescent="0.4">
      <c r="B15" s="312" t="s">
        <v>68</v>
      </c>
      <c r="C15" s="313" t="s">
        <v>69</v>
      </c>
      <c r="D15" s="301" t="s">
        <v>70</v>
      </c>
      <c r="E15" s="302"/>
      <c r="F15" s="303" t="s">
        <v>71</v>
      </c>
      <c r="G15" s="314" t="s">
        <v>72</v>
      </c>
      <c r="H15" s="354" t="s">
        <v>73</v>
      </c>
      <c r="I15" s="93"/>
      <c r="J15" s="93"/>
    </row>
    <row r="16" spans="1:45" s="7" customFormat="1" ht="39.950000000000003" customHeight="1" thickBot="1" x14ac:dyDescent="0.4">
      <c r="B16" s="312" t="s">
        <v>74</v>
      </c>
      <c r="C16" s="301" t="s">
        <v>75</v>
      </c>
      <c r="D16" s="301" t="s">
        <v>76</v>
      </c>
      <c r="E16" s="297"/>
    </row>
    <row r="17" spans="2:10" s="7" customFormat="1" ht="39.950000000000003" customHeight="1" thickBot="1" x14ac:dyDescent="0.4">
      <c r="B17" s="312" t="s">
        <v>77</v>
      </c>
      <c r="C17" s="301" t="s">
        <v>78</v>
      </c>
      <c r="D17" s="301" t="s">
        <v>79</v>
      </c>
      <c r="E17" s="297"/>
      <c r="F17" s="294" t="s">
        <v>80</v>
      </c>
      <c r="G17" s="302"/>
      <c r="H17" s="302"/>
      <c r="I17" s="93"/>
      <c r="J17" s="93"/>
    </row>
    <row r="18" spans="2:10" s="7" customFormat="1" ht="39.950000000000003" customHeight="1" thickBot="1" x14ac:dyDescent="0.4">
      <c r="B18" s="312" t="s">
        <v>81</v>
      </c>
      <c r="C18" s="301" t="s">
        <v>82</v>
      </c>
      <c r="D18" s="301" t="s">
        <v>83</v>
      </c>
      <c r="E18" s="297"/>
      <c r="F18" s="298" t="s">
        <v>37</v>
      </c>
      <c r="G18" s="299" t="s">
        <v>84</v>
      </c>
      <c r="H18" s="299" t="s">
        <v>63</v>
      </c>
      <c r="I18" s="93"/>
      <c r="J18" s="93"/>
    </row>
    <row r="19" spans="2:10" s="7" customFormat="1" ht="39.950000000000003" customHeight="1" thickBot="1" x14ac:dyDescent="0.4">
      <c r="B19" s="312" t="s">
        <v>85</v>
      </c>
      <c r="C19" s="301" t="s">
        <v>86</v>
      </c>
      <c r="D19" s="301" t="s">
        <v>87</v>
      </c>
      <c r="E19" s="297"/>
      <c r="F19" s="303" t="s">
        <v>88</v>
      </c>
      <c r="G19" s="314" t="s">
        <v>89</v>
      </c>
      <c r="H19" s="354" t="s">
        <v>90</v>
      </c>
      <c r="I19" s="93"/>
      <c r="J19" s="93"/>
    </row>
    <row r="20" spans="2:10" s="5" customFormat="1" ht="39.950000000000003" customHeight="1" x14ac:dyDescent="0.4">
      <c r="B20" s="318"/>
      <c r="C20" s="302"/>
      <c r="D20" s="10"/>
      <c r="E20" s="10"/>
      <c r="F20" s="303" t="s">
        <v>91</v>
      </c>
      <c r="G20" s="314" t="s">
        <v>92</v>
      </c>
      <c r="H20" s="354" t="s">
        <v>93</v>
      </c>
      <c r="I20" s="108"/>
      <c r="J20" s="108"/>
    </row>
    <row r="21" spans="2:10" s="5" customFormat="1" ht="39.950000000000003" customHeight="1" thickBot="1" x14ac:dyDescent="0.4">
      <c r="B21" s="294" t="s">
        <v>94</v>
      </c>
      <c r="C21" s="10"/>
      <c r="D21" s="10"/>
      <c r="E21" s="10"/>
      <c r="I21" s="108"/>
      <c r="J21" s="108"/>
    </row>
    <row r="22" spans="2:10" s="5" customFormat="1" ht="39.950000000000003" customHeight="1" thickBot="1" x14ac:dyDescent="0.4">
      <c r="B22" s="319" t="s">
        <v>37</v>
      </c>
      <c r="C22" s="320" t="s">
        <v>95</v>
      </c>
      <c r="D22" s="320" t="s">
        <v>39</v>
      </c>
      <c r="E22" s="10"/>
      <c r="I22" s="108"/>
      <c r="J22" s="108"/>
    </row>
    <row r="23" spans="2:10" s="5" customFormat="1" ht="39.950000000000003" customHeight="1" thickTop="1" thickBot="1" x14ac:dyDescent="0.4">
      <c r="B23" s="321" t="s">
        <v>96</v>
      </c>
      <c r="C23" s="322" t="s">
        <v>97</v>
      </c>
      <c r="D23" s="301" t="s">
        <v>98</v>
      </c>
      <c r="E23" s="10"/>
      <c r="F23" s="315"/>
      <c r="G23" s="317"/>
      <c r="H23" s="316"/>
      <c r="I23" s="108"/>
      <c r="J23" s="108"/>
    </row>
    <row r="24" spans="2:10" s="5" customFormat="1" ht="39.950000000000003" customHeight="1" thickBot="1" x14ac:dyDescent="0.4">
      <c r="B24" s="323" t="s">
        <v>99</v>
      </c>
      <c r="C24" s="332" t="s">
        <v>48</v>
      </c>
      <c r="D24" s="324"/>
      <c r="E24" s="297"/>
      <c r="F24" s="10"/>
      <c r="G24" s="10"/>
      <c r="H24" s="10"/>
    </row>
    <row r="25" spans="2:10" s="5" customFormat="1" ht="39.950000000000003" customHeight="1" thickBot="1" x14ac:dyDescent="0.4">
      <c r="B25" s="321" t="s">
        <v>100</v>
      </c>
      <c r="C25" s="322" t="s">
        <v>101</v>
      </c>
      <c r="D25" s="322" t="s">
        <v>102</v>
      </c>
      <c r="E25" s="10"/>
      <c r="F25" s="10"/>
      <c r="G25" s="10"/>
      <c r="H25" s="10"/>
    </row>
    <row r="26" spans="2:10" s="5" customFormat="1" ht="39.950000000000003" customHeight="1" thickBot="1" x14ac:dyDescent="0.4">
      <c r="B26" s="321" t="s">
        <v>103</v>
      </c>
      <c r="C26" s="322" t="s">
        <v>104</v>
      </c>
      <c r="D26" s="322" t="s">
        <v>105</v>
      </c>
      <c r="E26" s="10"/>
      <c r="F26" s="10"/>
      <c r="G26" s="10"/>
      <c r="H26" s="10"/>
    </row>
    <row r="27" spans="2:10" s="5" customFormat="1" ht="39.950000000000003" customHeight="1" thickBot="1" x14ac:dyDescent="0.4">
      <c r="B27" s="321" t="s">
        <v>106</v>
      </c>
      <c r="C27" s="322" t="s">
        <v>107</v>
      </c>
      <c r="D27" s="322" t="s">
        <v>108</v>
      </c>
      <c r="E27" s="10"/>
      <c r="F27" s="10"/>
      <c r="G27" s="10"/>
      <c r="H27" s="10"/>
    </row>
    <row r="28" spans="2:10" s="5" customFormat="1" ht="39.950000000000003" customHeight="1" thickBot="1" x14ac:dyDescent="0.4">
      <c r="B28" s="321" t="s">
        <v>109</v>
      </c>
      <c r="C28" s="322" t="s">
        <v>110</v>
      </c>
      <c r="D28" s="322" t="s">
        <v>111</v>
      </c>
      <c r="E28" s="10"/>
      <c r="F28" s="10"/>
      <c r="G28" s="10"/>
      <c r="H28" s="10"/>
    </row>
    <row r="29" spans="2:10" s="5" customFormat="1" ht="39.950000000000003" customHeight="1" thickBot="1" x14ac:dyDescent="0.4">
      <c r="B29" s="321" t="s">
        <v>112</v>
      </c>
      <c r="C29" s="322" t="s">
        <v>113</v>
      </c>
      <c r="D29" s="322" t="s">
        <v>114</v>
      </c>
      <c r="E29" s="10"/>
      <c r="F29" s="10"/>
      <c r="G29" s="10"/>
      <c r="H29" s="10"/>
    </row>
    <row r="30" spans="2:10" s="5" customFormat="1" ht="39.950000000000003" customHeight="1" thickBot="1" x14ac:dyDescent="0.4">
      <c r="B30" s="321" t="s">
        <v>115</v>
      </c>
      <c r="C30" s="322" t="s">
        <v>116</v>
      </c>
      <c r="D30" s="322" t="s">
        <v>117</v>
      </c>
      <c r="E30" s="10"/>
      <c r="F30" s="10"/>
      <c r="G30" s="10"/>
      <c r="H30" s="10"/>
    </row>
    <row r="31" spans="2:10" s="5" customFormat="1" ht="39.950000000000003" customHeight="1" thickBot="1" x14ac:dyDescent="0.4">
      <c r="B31" s="321" t="s">
        <v>118</v>
      </c>
      <c r="C31" s="322" t="s">
        <v>119</v>
      </c>
      <c r="D31" s="322" t="s">
        <v>120</v>
      </c>
      <c r="E31" s="10"/>
      <c r="F31" s="10"/>
      <c r="G31" s="10"/>
      <c r="H31" s="10"/>
    </row>
    <row r="32" spans="2:10" s="5" customFormat="1" ht="39.950000000000003" customHeight="1" thickBot="1" x14ac:dyDescent="0.4">
      <c r="B32" s="321" t="s">
        <v>121</v>
      </c>
      <c r="C32" s="322" t="s">
        <v>122</v>
      </c>
      <c r="D32" s="322" t="s">
        <v>123</v>
      </c>
      <c r="E32" s="10"/>
      <c r="F32" s="10"/>
      <c r="G32" s="10"/>
      <c r="H32" s="10"/>
    </row>
    <row r="33" spans="1:8" s="5" customFormat="1" ht="39.950000000000003" customHeight="1" thickBot="1" x14ac:dyDescent="0.4">
      <c r="B33" s="323" t="s">
        <v>124</v>
      </c>
      <c r="C33" s="331" t="s">
        <v>125</v>
      </c>
      <c r="D33" s="324"/>
      <c r="E33" s="10"/>
      <c r="F33" s="10"/>
      <c r="G33" s="10"/>
      <c r="H33" s="10"/>
    </row>
    <row r="34" spans="1:8" s="5" customFormat="1" ht="39.950000000000003" customHeight="1" thickBot="1" x14ac:dyDescent="0.4">
      <c r="B34" s="321" t="s">
        <v>126</v>
      </c>
      <c r="C34" s="322" t="s">
        <v>127</v>
      </c>
      <c r="D34" s="322" t="s">
        <v>128</v>
      </c>
      <c r="E34" s="10"/>
      <c r="F34" s="10"/>
      <c r="G34" s="10"/>
      <c r="H34" s="10"/>
    </row>
    <row r="35" spans="1:8" s="5" customFormat="1" ht="39.950000000000003" customHeight="1" thickBot="1" x14ac:dyDescent="0.4">
      <c r="B35" s="321" t="s">
        <v>129</v>
      </c>
      <c r="C35" s="322" t="s">
        <v>130</v>
      </c>
      <c r="D35" s="322" t="s">
        <v>131</v>
      </c>
      <c r="E35" s="10"/>
      <c r="F35" s="10"/>
      <c r="G35" s="10"/>
      <c r="H35" s="10"/>
    </row>
    <row r="36" spans="1:8" s="5" customFormat="1" ht="39.950000000000003" customHeight="1" thickBot="1" x14ac:dyDescent="0.4">
      <c r="B36" s="300" t="s">
        <v>132</v>
      </c>
      <c r="C36" s="301" t="s">
        <v>133</v>
      </c>
      <c r="D36" s="301" t="s">
        <v>134</v>
      </c>
      <c r="E36" s="10"/>
      <c r="F36" s="10"/>
      <c r="G36" s="10"/>
      <c r="H36" s="10"/>
    </row>
    <row r="37" spans="1:8" s="5" customFormat="1" ht="39.950000000000003" customHeight="1" thickBot="1" x14ac:dyDescent="0.4">
      <c r="B37" s="300" t="s">
        <v>135</v>
      </c>
      <c r="C37" s="301" t="s">
        <v>136</v>
      </c>
      <c r="D37" s="301" t="s">
        <v>137</v>
      </c>
      <c r="E37" s="10"/>
      <c r="F37" s="10"/>
      <c r="G37" s="10"/>
      <c r="H37" s="10"/>
    </row>
    <row r="38" spans="1:8" s="5" customFormat="1" ht="39.950000000000003" customHeight="1" x14ac:dyDescent="0.35">
      <c r="E38" s="10"/>
      <c r="F38" s="10"/>
      <c r="G38" s="10"/>
      <c r="H38" s="10"/>
    </row>
    <row r="39" spans="1:8" s="5" customFormat="1" ht="39.950000000000003" customHeight="1" thickBot="1" x14ac:dyDescent="0.4">
      <c r="B39" s="294" t="s">
        <v>138</v>
      </c>
      <c r="C39" s="10"/>
      <c r="D39" s="10"/>
      <c r="E39" s="10"/>
      <c r="F39" s="10"/>
      <c r="G39" s="10"/>
      <c r="H39" s="10"/>
    </row>
    <row r="40" spans="1:8" s="5" customFormat="1" ht="39.950000000000003" customHeight="1" thickBot="1" x14ac:dyDescent="0.4">
      <c r="B40" s="295" t="s">
        <v>37</v>
      </c>
      <c r="C40" s="296" t="s">
        <v>95</v>
      </c>
      <c r="D40" s="296" t="s">
        <v>39</v>
      </c>
      <c r="E40" s="10"/>
      <c r="F40" s="10"/>
      <c r="G40" s="10"/>
      <c r="H40" s="10"/>
    </row>
    <row r="41" spans="1:8" s="5" customFormat="1" ht="39.950000000000003" customHeight="1" thickTop="1" thickBot="1" x14ac:dyDescent="0.4">
      <c r="B41" s="300" t="s">
        <v>139</v>
      </c>
      <c r="C41" s="301" t="s">
        <v>140</v>
      </c>
      <c r="D41" s="301" t="s">
        <v>141</v>
      </c>
      <c r="E41" s="10"/>
      <c r="F41" s="10"/>
      <c r="G41" s="10"/>
      <c r="H41" s="10"/>
    </row>
    <row r="42" spans="1:8" s="5" customFormat="1" ht="39.950000000000003" customHeight="1" thickBot="1" x14ac:dyDescent="0.4">
      <c r="B42" s="306" t="s">
        <v>142</v>
      </c>
      <c r="C42" s="325"/>
      <c r="D42" s="301"/>
      <c r="E42" s="10"/>
      <c r="F42" s="10"/>
      <c r="G42" s="10"/>
      <c r="H42" s="10"/>
    </row>
    <row r="43" spans="1:8" s="5" customFormat="1" ht="39.950000000000003" customHeight="1" thickBot="1" x14ac:dyDescent="0.4">
      <c r="B43" s="326" t="s">
        <v>143</v>
      </c>
      <c r="C43" s="327" t="s">
        <v>144</v>
      </c>
      <c r="D43" s="301" t="s">
        <v>145</v>
      </c>
      <c r="E43" s="10"/>
      <c r="F43" s="10"/>
      <c r="G43" s="10"/>
      <c r="H43" s="10"/>
    </row>
    <row r="44" spans="1:8" s="5" customFormat="1" ht="39.950000000000003" customHeight="1" thickBot="1" x14ac:dyDescent="0.4">
      <c r="A44" s="94"/>
      <c r="B44" s="326" t="s">
        <v>146</v>
      </c>
      <c r="C44" s="327" t="s">
        <v>147</v>
      </c>
      <c r="D44" s="301" t="s">
        <v>148</v>
      </c>
      <c r="E44" s="10"/>
      <c r="F44" s="10"/>
      <c r="G44" s="10"/>
      <c r="H44" s="10"/>
    </row>
    <row r="45" spans="1:8" s="5" customFormat="1" ht="39.950000000000003" customHeight="1" thickBot="1" x14ac:dyDescent="0.4">
      <c r="B45" s="326" t="s">
        <v>149</v>
      </c>
      <c r="C45" s="327" t="s">
        <v>150</v>
      </c>
      <c r="D45" s="301" t="s">
        <v>151</v>
      </c>
      <c r="E45" s="10"/>
      <c r="F45" s="10"/>
      <c r="G45" s="10"/>
      <c r="H45" s="10"/>
    </row>
    <row r="46" spans="1:8" s="5" customFormat="1" ht="39.950000000000003" customHeight="1" thickBot="1" x14ac:dyDescent="0.4">
      <c r="B46" s="326" t="s">
        <v>152</v>
      </c>
      <c r="C46" s="327" t="s">
        <v>153</v>
      </c>
      <c r="D46" s="301" t="s">
        <v>154</v>
      </c>
      <c r="E46" s="10"/>
      <c r="F46" s="10"/>
      <c r="G46" s="10"/>
      <c r="H46" s="10"/>
    </row>
    <row r="47" spans="1:8" s="5" customFormat="1" ht="39.950000000000003" customHeight="1" thickBot="1" x14ac:dyDescent="0.4">
      <c r="B47" s="326" t="s">
        <v>155</v>
      </c>
      <c r="C47" s="327" t="s">
        <v>156</v>
      </c>
      <c r="D47" s="301" t="s">
        <v>157</v>
      </c>
      <c r="E47" s="10"/>
      <c r="F47" s="10"/>
      <c r="G47" s="10"/>
      <c r="H47" s="10"/>
    </row>
    <row r="48" spans="1:8" s="5" customFormat="1" ht="39.950000000000003" customHeight="1" thickBot="1" x14ac:dyDescent="0.4">
      <c r="B48" s="326" t="s">
        <v>158</v>
      </c>
      <c r="C48" s="327" t="s">
        <v>159</v>
      </c>
      <c r="D48" s="301" t="s">
        <v>160</v>
      </c>
      <c r="E48" s="10"/>
      <c r="F48" s="10"/>
      <c r="G48" s="10"/>
      <c r="H48" s="10"/>
    </row>
    <row r="49" spans="2:8" s="5" customFormat="1" ht="39.950000000000003" customHeight="1" x14ac:dyDescent="0.35">
      <c r="E49" s="10"/>
      <c r="F49" s="10"/>
      <c r="G49" s="10"/>
      <c r="H49" s="10"/>
    </row>
    <row r="50" spans="2:8" s="5" customFormat="1" ht="39.950000000000003" customHeight="1" thickBot="1" x14ac:dyDescent="0.4">
      <c r="B50" s="294" t="s">
        <v>161</v>
      </c>
      <c r="C50" s="10"/>
      <c r="D50" s="10"/>
    </row>
    <row r="51" spans="2:8" s="5" customFormat="1" ht="39.950000000000003" customHeight="1" thickBot="1" x14ac:dyDescent="0.4">
      <c r="B51" s="319" t="s">
        <v>37</v>
      </c>
      <c r="C51" s="320" t="s">
        <v>62</v>
      </c>
      <c r="D51" s="320" t="s">
        <v>63</v>
      </c>
    </row>
    <row r="52" spans="2:8" s="5" customFormat="1" ht="39.950000000000003" customHeight="1" thickTop="1" thickBot="1" x14ac:dyDescent="0.4">
      <c r="B52" s="336" t="s">
        <v>162</v>
      </c>
      <c r="C52" s="322" t="s">
        <v>163</v>
      </c>
      <c r="D52" s="328" t="s">
        <v>164</v>
      </c>
    </row>
    <row r="53" spans="2:8" s="5" customFormat="1" ht="39.950000000000003" customHeight="1" thickBot="1" x14ac:dyDescent="0.4">
      <c r="B53" s="323" t="s">
        <v>99</v>
      </c>
      <c r="C53" s="330" t="s">
        <v>165</v>
      </c>
      <c r="D53" s="329"/>
    </row>
    <row r="54" spans="2:8" s="5" customFormat="1" ht="39.950000000000003" customHeight="1" thickBot="1" x14ac:dyDescent="0.4">
      <c r="B54" s="326" t="s">
        <v>166</v>
      </c>
      <c r="C54" s="322" t="s">
        <v>101</v>
      </c>
      <c r="D54" s="322" t="s">
        <v>167</v>
      </c>
      <c r="E54" s="8"/>
    </row>
    <row r="55" spans="2:8" s="5" customFormat="1" ht="39.950000000000003" customHeight="1" thickBot="1" x14ac:dyDescent="0.4">
      <c r="B55" s="326" t="s">
        <v>168</v>
      </c>
      <c r="C55" s="322" t="s">
        <v>104</v>
      </c>
      <c r="D55" s="322" t="s">
        <v>169</v>
      </c>
      <c r="E55" s="8"/>
    </row>
    <row r="56" spans="2:8" s="5" customFormat="1" ht="39.950000000000003" customHeight="1" thickBot="1" x14ac:dyDescent="0.4">
      <c r="B56" s="326" t="s">
        <v>170</v>
      </c>
      <c r="C56" s="322" t="s">
        <v>107</v>
      </c>
      <c r="D56" s="322" t="s">
        <v>171</v>
      </c>
      <c r="E56" s="8"/>
    </row>
    <row r="57" spans="2:8" s="5" customFormat="1" ht="39.950000000000003" customHeight="1" thickBot="1" x14ac:dyDescent="0.4">
      <c r="B57" s="326" t="s">
        <v>172</v>
      </c>
      <c r="C57" s="322" t="s">
        <v>110</v>
      </c>
      <c r="D57" s="322" t="s">
        <v>173</v>
      </c>
    </row>
    <row r="58" spans="2:8" s="5" customFormat="1" ht="39.950000000000003" customHeight="1" thickBot="1" x14ac:dyDescent="0.4">
      <c r="B58" s="326" t="s">
        <v>174</v>
      </c>
      <c r="C58" s="322" t="s">
        <v>113</v>
      </c>
      <c r="D58" s="322" t="s">
        <v>175</v>
      </c>
    </row>
    <row r="59" spans="2:8" s="5" customFormat="1" ht="39.950000000000003" customHeight="1" thickBot="1" x14ac:dyDescent="0.4">
      <c r="B59" s="326" t="s">
        <v>176</v>
      </c>
      <c r="C59" s="322" t="s">
        <v>116</v>
      </c>
      <c r="D59" s="322" t="s">
        <v>177</v>
      </c>
    </row>
    <row r="60" spans="2:8" s="5" customFormat="1" ht="39.950000000000003" customHeight="1" thickBot="1" x14ac:dyDescent="0.4">
      <c r="B60" s="326" t="s">
        <v>178</v>
      </c>
      <c r="C60" s="322" t="s">
        <v>119</v>
      </c>
      <c r="D60" s="322" t="s">
        <v>179</v>
      </c>
      <c r="E60" s="8"/>
    </row>
    <row r="61" spans="2:8" s="5" customFormat="1" ht="39.950000000000003" customHeight="1" thickBot="1" x14ac:dyDescent="0.4">
      <c r="B61" s="326" t="s">
        <v>180</v>
      </c>
      <c r="C61" s="322" t="s">
        <v>181</v>
      </c>
      <c r="D61" s="322" t="s">
        <v>182</v>
      </c>
    </row>
    <row r="62" spans="2:8" s="5" customFormat="1" ht="39.950000000000003" customHeight="1" x14ac:dyDescent="0.35"/>
    <row r="63" spans="2:8" s="5" customFormat="1" ht="39.950000000000003" customHeight="1" x14ac:dyDescent="0.35"/>
    <row r="64" spans="2:8" s="5" customFormat="1" ht="39.950000000000003" customHeight="1" x14ac:dyDescent="0.35"/>
    <row r="65" spans="2:4" s="5" customFormat="1" ht="13.5" x14ac:dyDescent="0.35">
      <c r="B65" s="10"/>
      <c r="C65" s="10"/>
      <c r="D65" s="10"/>
    </row>
    <row r="66" spans="2:4" s="5" customFormat="1" ht="11.65" x14ac:dyDescent="0.35">
      <c r="B66" s="8"/>
    </row>
    <row r="67" spans="2:4" s="5" customFormat="1" ht="11.65" x14ac:dyDescent="0.35"/>
    <row r="68" spans="2:4" s="5" customFormat="1" ht="11.65" x14ac:dyDescent="0.35"/>
    <row r="69" spans="2:4" s="5" customFormat="1" ht="11.65" x14ac:dyDescent="0.35"/>
    <row r="70" spans="2:4" s="9" customFormat="1" ht="11.65" x14ac:dyDescent="0.35"/>
    <row r="71" spans="2:4" x14ac:dyDescent="0.45"/>
    <row r="72" spans="2:4" x14ac:dyDescent="0.45"/>
    <row r="75" spans="2:4" hidden="1" x14ac:dyDescent="0.45">
      <c r="C75" s="2"/>
    </row>
    <row r="76" spans="2:4" x14ac:dyDescent="0.45"/>
    <row r="77" spans="2:4" x14ac:dyDescent="0.45"/>
    <row r="78" spans="2:4" x14ac:dyDescent="0.45"/>
  </sheetData>
  <sheetProtection algorithmName="SHA-512" hashValue="Grvbqnc3i2vkk7Z72H16eIRiIM9D+JrHb6aY11q+vbNz4Tk3wwxQMVM5hkf/co2M6dOjD2bmg03soq7FhH/tsQ==" saltValue="cg8TjT0pl013nigc3B3S1Q==" spinCount="100000" sheet="1" objects="1" scenarios="1"/>
  <mergeCells count="1">
    <mergeCell ref="A2:E2"/>
  </mergeCells>
  <phoneticPr fontId="10" type="noConversion"/>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06695-54AC-48C1-8C1F-C99CF51CEC9C}">
  <dimension ref="A1:HZ17"/>
  <sheetViews>
    <sheetView showGridLines="0" zoomScale="80" zoomScaleNormal="80" workbookViewId="0"/>
  </sheetViews>
  <sheetFormatPr defaultColWidth="0" defaultRowHeight="14.25" zeroHeight="1" x14ac:dyDescent="0.45"/>
  <cols>
    <col min="1" max="1" width="9" style="14" customWidth="1"/>
    <col min="2" max="2" width="47.265625" style="14" customWidth="1"/>
    <col min="3" max="3" width="47" style="14" customWidth="1"/>
    <col min="4" max="5" width="9" style="14" customWidth="1"/>
    <col min="6" max="234" width="0" style="14" hidden="1" customWidth="1"/>
    <col min="235" max="16384" width="9" style="14" hidden="1"/>
  </cols>
  <sheetData>
    <row r="1" spans="1:234" x14ac:dyDescent="0.45"/>
    <row r="2" spans="1:234" ht="17.850000000000001" customHeight="1" x14ac:dyDescent="0.45">
      <c r="A2" s="408"/>
      <c r="B2" s="408"/>
      <c r="C2" s="408"/>
      <c r="D2" s="408"/>
      <c r="E2" s="408"/>
    </row>
    <row r="3" spans="1:234" ht="30" customHeight="1" x14ac:dyDescent="0.45">
      <c r="A3" s="105" t="s">
        <v>183</v>
      </c>
      <c r="B3" s="106"/>
      <c r="C3" s="106"/>
      <c r="D3" s="153"/>
      <c r="E3" s="153"/>
      <c r="F3" s="153"/>
      <c r="G3" s="153"/>
      <c r="H3" s="153"/>
      <c r="I3" s="153"/>
      <c r="J3" s="153"/>
      <c r="K3" s="153"/>
      <c r="L3" s="153"/>
      <c r="M3" s="153"/>
      <c r="N3" s="153"/>
      <c r="O3" s="153"/>
      <c r="P3" s="153"/>
      <c r="Q3" s="153"/>
      <c r="R3" s="153"/>
      <c r="S3" s="153"/>
      <c r="T3" s="153"/>
      <c r="U3" s="153"/>
      <c r="V3" s="153"/>
      <c r="W3" s="153"/>
      <c r="X3" s="153"/>
      <c r="Y3" s="153"/>
      <c r="Z3" s="153"/>
      <c r="AA3" s="153"/>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row>
    <row r="4" spans="1:234" s="103" customFormat="1" x14ac:dyDescent="0.45">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row>
    <row r="5" spans="1:234" s="132" customFormat="1" x14ac:dyDescent="0.45"/>
    <row r="6" spans="1:234" ht="26.85" customHeight="1" x14ac:dyDescent="0.45">
      <c r="B6" s="409" t="s">
        <v>184</v>
      </c>
      <c r="C6" s="409"/>
    </row>
    <row r="7" spans="1:234" ht="27" customHeight="1" x14ac:dyDescent="0.5">
      <c r="B7" s="337" t="s">
        <v>185</v>
      </c>
      <c r="C7" s="338"/>
    </row>
    <row r="8" spans="1:234" ht="27" customHeight="1" x14ac:dyDescent="0.5">
      <c r="B8" s="337" t="s">
        <v>186</v>
      </c>
      <c r="C8" s="338"/>
    </row>
    <row r="9" spans="1:234" ht="27" customHeight="1" x14ac:dyDescent="0.5">
      <c r="B9" s="337" t="s">
        <v>187</v>
      </c>
      <c r="C9" s="338"/>
    </row>
    <row r="10" spans="1:234" ht="27" customHeight="1" x14ac:dyDescent="0.5">
      <c r="B10" s="337" t="s">
        <v>188</v>
      </c>
      <c r="C10" s="338"/>
    </row>
    <row r="11" spans="1:234" ht="27" customHeight="1" x14ac:dyDescent="0.5">
      <c r="B11" s="337" t="s">
        <v>189</v>
      </c>
      <c r="C11" s="338"/>
    </row>
    <row r="12" spans="1:234" ht="27" customHeight="1" x14ac:dyDescent="0.5">
      <c r="B12" s="337" t="s">
        <v>190</v>
      </c>
      <c r="C12" s="338"/>
    </row>
    <row r="13" spans="1:234" ht="27" customHeight="1" x14ac:dyDescent="0.5">
      <c r="B13" s="337" t="s">
        <v>191</v>
      </c>
      <c r="C13" s="338"/>
    </row>
    <row r="14" spans="1:234" ht="27" customHeight="1" x14ac:dyDescent="0.5">
      <c r="B14" s="337" t="s">
        <v>192</v>
      </c>
      <c r="C14" s="338"/>
    </row>
    <row r="15" spans="1:234" ht="27" customHeight="1" x14ac:dyDescent="0.5">
      <c r="B15" s="337" t="s">
        <v>193</v>
      </c>
      <c r="C15" s="338"/>
    </row>
    <row r="16" spans="1:234" x14ac:dyDescent="0.45"/>
    <row r="17" x14ac:dyDescent="0.45"/>
  </sheetData>
  <sheetProtection algorithmName="SHA-512" hashValue="yyQpAhmgEqt8DCm3O2yxw7SJ5RSrjP51B2IYuRE0AfvFRrRO40yjXcv5ty2NvhQINXpt/sUm6rOsQEaLzXudGQ==" saltValue="4kavfRGbJDdXuDWn4Cmyng==" spinCount="100000" sheet="1" objects="1" scenarios="1"/>
  <mergeCells count="2">
    <mergeCell ref="A2:E2"/>
    <mergeCell ref="B6:C6"/>
  </mergeCells>
  <conditionalFormatting sqref="C7:C15">
    <cfRule type="containsBlanks" dxfId="187" priority="1">
      <formula>LEN(TRIM(C7))=0</formula>
    </cfRule>
  </conditionalFormatting>
  <pageMargins left="0.7" right="0.7" top="0.75" bottom="0.75" header="0.3" footer="0.3"/>
  <pageSetup paperSize="9"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03CBD-1738-46C9-876C-94F2A74E33D3}">
  <dimension ref="A1:EN277"/>
  <sheetViews>
    <sheetView showGridLines="0" zoomScale="80" zoomScaleNormal="80" workbookViewId="0">
      <selection sqref="A1:F1"/>
    </sheetView>
  </sheetViews>
  <sheetFormatPr defaultColWidth="0" defaultRowHeight="15.75" zeroHeight="1" x14ac:dyDescent="0.45"/>
  <cols>
    <col min="1" max="1" width="11.86328125" style="14" customWidth="1"/>
    <col min="2" max="2" width="70.59765625" style="14" customWidth="1"/>
    <col min="3" max="3" width="4.3984375" style="14" customWidth="1"/>
    <col min="4" max="4" width="17.59765625" style="15" customWidth="1"/>
    <col min="5" max="5" width="3.59765625" style="14" customWidth="1"/>
    <col min="6" max="6" width="17" style="15" customWidth="1"/>
    <col min="7" max="7" width="6.1328125" style="14" hidden="1" customWidth="1"/>
    <col min="8" max="8" width="3.73046875" style="14" customWidth="1"/>
    <col min="9" max="9" width="197.73046875" style="358" customWidth="1"/>
    <col min="10" max="12" width="179" style="358" customWidth="1"/>
    <col min="13" max="13" width="26.1328125" style="16" hidden="1" customWidth="1"/>
    <col min="14" max="14" width="26.1328125" style="14" hidden="1" customWidth="1"/>
    <col min="15" max="15" width="26.1328125" style="17" hidden="1" customWidth="1"/>
    <col min="16" max="16" width="26.86328125" style="36" hidden="1" customWidth="1"/>
    <col min="17" max="17" width="41.59765625" style="17" hidden="1" customWidth="1"/>
    <col min="18" max="19" width="26.1328125" style="17" hidden="1" customWidth="1"/>
    <col min="20" max="20" width="26.1328125" style="37" hidden="1" customWidth="1"/>
    <col min="21" max="22" width="26.1328125" style="25" hidden="1" customWidth="1"/>
    <col min="23" max="24" width="26.1328125" style="38" hidden="1" customWidth="1"/>
    <col min="25" max="25" width="26.1328125" style="25" hidden="1" customWidth="1"/>
    <col min="26" max="26" width="26.265625" style="36" hidden="1" customWidth="1"/>
    <col min="27" max="27" width="26.1328125" style="25" hidden="1" customWidth="1"/>
    <col min="28" max="28" width="31.59765625" style="30" hidden="1" customWidth="1"/>
    <col min="29" max="30" width="26.1328125" style="17" hidden="1" customWidth="1"/>
    <col min="31" max="31" width="26.1328125" style="24" hidden="1" customWidth="1"/>
    <col min="32" max="34" width="26.1328125" style="25" hidden="1" customWidth="1"/>
    <col min="35" max="35" width="26.86328125" style="17" hidden="1" customWidth="1"/>
    <col min="36" max="36" width="41.59765625" style="30" hidden="1" customWidth="1"/>
    <col min="37" max="39" width="26.1328125" style="17" hidden="1" customWidth="1"/>
    <col min="40" max="40" width="26.86328125" style="14" hidden="1" customWidth="1"/>
    <col min="41" max="140" width="9" style="14" hidden="1" customWidth="1"/>
    <col min="141" max="16384" width="26.1328125" style="14" hidden="1"/>
  </cols>
  <sheetData>
    <row r="1" spans="1:144" ht="18.75" customHeight="1" x14ac:dyDescent="0.45">
      <c r="A1" s="423" t="s">
        <v>194</v>
      </c>
      <c r="B1" s="423"/>
      <c r="C1" s="423"/>
      <c r="D1" s="423"/>
      <c r="E1" s="423"/>
      <c r="F1" s="423"/>
      <c r="G1" s="103"/>
      <c r="H1" s="103"/>
      <c r="I1" s="355"/>
      <c r="J1" s="355"/>
      <c r="K1" s="355"/>
      <c r="L1" s="355"/>
      <c r="P1" s="411" t="s">
        <v>195</v>
      </c>
      <c r="Q1" s="411"/>
      <c r="R1" s="411"/>
      <c r="S1" s="411"/>
      <c r="T1" s="412"/>
      <c r="U1" s="341"/>
      <c r="V1" s="341"/>
      <c r="W1" s="414" t="s">
        <v>196</v>
      </c>
      <c r="X1" s="415"/>
      <c r="Y1" s="341"/>
      <c r="Z1" s="414" t="s">
        <v>197</v>
      </c>
      <c r="AA1" s="415"/>
      <c r="AB1" s="415"/>
      <c r="AC1" s="415"/>
      <c r="AD1" s="415"/>
      <c r="AE1" s="416"/>
      <c r="AF1" s="341"/>
      <c r="AI1" s="411" t="s">
        <v>195</v>
      </c>
      <c r="AJ1" s="411"/>
      <c r="AK1" s="411"/>
      <c r="AL1" s="411"/>
      <c r="AM1" s="412"/>
      <c r="EK1" s="141"/>
      <c r="EL1" s="141"/>
      <c r="EM1" s="141"/>
      <c r="EN1" s="141"/>
    </row>
    <row r="2" spans="1:144" ht="23.65" customHeight="1" x14ac:dyDescent="0.45">
      <c r="A2" s="103"/>
      <c r="B2" s="103"/>
      <c r="C2" s="103"/>
      <c r="D2" s="104"/>
      <c r="E2" s="103"/>
      <c r="F2" s="104"/>
      <c r="G2" s="103"/>
      <c r="H2" s="103"/>
      <c r="I2" s="355"/>
      <c r="J2" s="355"/>
      <c r="K2" s="355"/>
      <c r="L2" s="355"/>
      <c r="O2" s="17" t="s">
        <v>198</v>
      </c>
      <c r="P2" s="88" t="s">
        <v>199</v>
      </c>
      <c r="Q2" s="413" t="s">
        <v>200</v>
      </c>
      <c r="R2" s="413"/>
      <c r="S2" s="421" t="s">
        <v>201</v>
      </c>
      <c r="T2" s="422"/>
      <c r="U2" s="422"/>
      <c r="V2" s="49"/>
      <c r="W2" s="413" t="s">
        <v>200</v>
      </c>
      <c r="X2" s="413"/>
      <c r="Y2" s="341"/>
      <c r="Z2" s="50" t="s">
        <v>198</v>
      </c>
      <c r="AA2" s="87" t="s">
        <v>199</v>
      </c>
      <c r="AB2" s="413" t="s">
        <v>200</v>
      </c>
      <c r="AC2" s="413"/>
      <c r="AD2" s="419" t="s">
        <v>202</v>
      </c>
      <c r="AE2" s="420"/>
      <c r="AF2" s="420"/>
      <c r="AH2" s="17" t="s">
        <v>203</v>
      </c>
      <c r="AI2" s="86" t="s">
        <v>199</v>
      </c>
      <c r="AJ2" s="413" t="s">
        <v>200</v>
      </c>
      <c r="AK2" s="413"/>
      <c r="AL2" s="417" t="s">
        <v>201</v>
      </c>
      <c r="AM2" s="418"/>
      <c r="AN2" s="418"/>
      <c r="EK2" s="141"/>
      <c r="EL2" s="141"/>
      <c r="EM2" s="141"/>
      <c r="EN2" s="141"/>
    </row>
    <row r="3" spans="1:144" ht="15" customHeight="1" x14ac:dyDescent="0.45">
      <c r="A3" s="105" t="s">
        <v>204</v>
      </c>
      <c r="B3" s="105"/>
      <c r="C3" s="105"/>
      <c r="D3" s="342"/>
      <c r="E3" s="342"/>
      <c r="F3" s="342"/>
      <c r="G3" s="103"/>
      <c r="H3" s="103"/>
      <c r="I3" s="355"/>
      <c r="J3" s="355"/>
      <c r="K3" s="355"/>
      <c r="L3" s="355"/>
      <c r="O3" s="17" t="s">
        <v>205</v>
      </c>
      <c r="P3" s="22" t="s">
        <v>205</v>
      </c>
      <c r="Q3" s="30" t="s">
        <v>205</v>
      </c>
      <c r="R3" s="17" t="s">
        <v>206</v>
      </c>
      <c r="S3" s="30" t="s">
        <v>205</v>
      </c>
      <c r="T3" s="37" t="s">
        <v>206</v>
      </c>
      <c r="U3" s="37" t="s">
        <v>207</v>
      </c>
      <c r="W3" s="22" t="s">
        <v>208</v>
      </c>
      <c r="X3" s="22" t="s">
        <v>208</v>
      </c>
      <c r="Z3" s="22" t="s">
        <v>205</v>
      </c>
      <c r="AA3" s="22" t="s">
        <v>205</v>
      </c>
      <c r="AB3" s="30" t="s">
        <v>205</v>
      </c>
      <c r="AC3" s="17" t="s">
        <v>206</v>
      </c>
      <c r="AD3" s="30" t="s">
        <v>205</v>
      </c>
      <c r="AE3" s="24" t="s">
        <v>206</v>
      </c>
      <c r="AF3" s="17" t="s">
        <v>207</v>
      </c>
      <c r="AH3" s="17" t="s">
        <v>209</v>
      </c>
      <c r="AI3" s="30" t="s">
        <v>205</v>
      </c>
      <c r="AJ3" s="30" t="s">
        <v>205</v>
      </c>
      <c r="AK3" s="17" t="s">
        <v>206</v>
      </c>
      <c r="AL3" s="30" t="s">
        <v>205</v>
      </c>
      <c r="AM3" s="17" t="s">
        <v>206</v>
      </c>
      <c r="AN3" s="17" t="s">
        <v>207</v>
      </c>
      <c r="EK3" s="141"/>
      <c r="EL3" s="141"/>
      <c r="EM3" s="141"/>
      <c r="EN3" s="141"/>
    </row>
    <row r="4" spans="1:144" ht="39" customHeight="1" x14ac:dyDescent="0.5">
      <c r="A4" s="103"/>
      <c r="B4" s="103"/>
      <c r="C4" s="103"/>
      <c r="D4" s="424" t="s">
        <v>210</v>
      </c>
      <c r="E4" s="424"/>
      <c r="F4" s="424"/>
      <c r="G4" s="200"/>
      <c r="H4" s="200"/>
      <c r="I4" s="429" t="s">
        <v>211</v>
      </c>
      <c r="J4" s="429"/>
      <c r="K4" s="429"/>
      <c r="L4" s="429"/>
      <c r="M4" s="429"/>
      <c r="N4" s="429"/>
      <c r="P4" s="18" t="str">
        <f>IF(AA4=1,IF(SUM($Z4:AA4)&gt;1," ; "&amp;AI4,AI4),"")</f>
        <v/>
      </c>
      <c r="Q4" s="19" t="str">
        <f>IF(AB4=1,IF(SUM($Z4:AB4)&gt;1," ; "&amp;AJ6,AJ6),"")</f>
        <v/>
      </c>
      <c r="R4" s="19" t="str">
        <f>IF(AC4=1,IF(SUM($Z4:AC4)&gt;1," ; "&amp;AK4,AK4),"")</f>
        <v/>
      </c>
      <c r="S4" s="19" t="str">
        <f>IF(AD4=1,IF(SUM($Z4:AD4)&gt;1," ; "&amp;AL4,AL4),"")</f>
        <v/>
      </c>
      <c r="T4" s="20" t="str">
        <f>IF(AE4=1,IF(SUM($Z4:AE4)&gt;1," ; "&amp;AM4,AM4),"")</f>
        <v/>
      </c>
      <c r="U4" s="20" t="str">
        <f>IF(AF4=1,IF(SUM($Z4:AF4)&gt;1," ; "&amp;AN4,AN4),"")</f>
        <v/>
      </c>
      <c r="V4" s="21"/>
      <c r="W4" s="18">
        <f t="shared" ref="W4:W5" si="0">IF(ISBLANK(D4),0,1)</f>
        <v>1</v>
      </c>
      <c r="X4" s="18">
        <f t="shared" ref="X4" si="1">IF(ISBLANK(F4),0,1)</f>
        <v>0</v>
      </c>
      <c r="Y4" s="21"/>
      <c r="Z4" s="18"/>
      <c r="AA4" s="22"/>
      <c r="AF4" s="45"/>
      <c r="AH4" s="19" t="s">
        <v>212</v>
      </c>
      <c r="AM4" s="37"/>
      <c r="AN4" s="17"/>
      <c r="EK4" s="141"/>
      <c r="EL4" s="141"/>
      <c r="EM4" s="141"/>
      <c r="EN4" s="141"/>
    </row>
    <row r="5" spans="1:144" ht="39.950000000000003" customHeight="1" x14ac:dyDescent="0.5">
      <c r="A5" s="410" t="s">
        <v>213</v>
      </c>
      <c r="B5" s="410"/>
      <c r="C5" s="179"/>
      <c r="D5" s="334" t="s">
        <v>214</v>
      </c>
      <c r="E5" s="181"/>
      <c r="F5" s="334" t="s">
        <v>215</v>
      </c>
      <c r="I5" s="356" t="str">
        <f>P5&amp;Q5&amp;R5&amp;S5&amp;T5</f>
        <v/>
      </c>
      <c r="J5" s="356"/>
      <c r="K5" s="356"/>
      <c r="L5" s="356"/>
      <c r="P5" s="18" t="str">
        <f>IF(AA5=1,IF(SUM($Z5:AA5)&gt;1," ; "&amp;AI5,AI5),"")</f>
        <v/>
      </c>
      <c r="Q5" s="19" t="str">
        <f>IF(AB5=1,IF(SUM($Z5:AB5)&gt;1," ; "&amp;AJ5,AJ5),"")</f>
        <v/>
      </c>
      <c r="R5" s="19" t="str">
        <f>IF(AC5=1,IF(SUM($Z5:AC5)&gt;1," ; "&amp;AK5,AK5),"")</f>
        <v/>
      </c>
      <c r="S5" s="19" t="str">
        <f>IF(AD5=1,IF(SUM($Z5:AD5)&gt;1," ; "&amp;AL5,AL5),"")</f>
        <v/>
      </c>
      <c r="T5" s="20" t="str">
        <f>IF(AE5=1,IF(SUM($Z5:AE5)&gt;1," ; "&amp;AM5,AM5),"")</f>
        <v/>
      </c>
      <c r="U5" s="20" t="str">
        <f>IF(AF5=1,IF(SUM($Z5:AF5)&gt;1," ; "&amp;AN5,AN5),"")</f>
        <v/>
      </c>
      <c r="V5" s="21"/>
      <c r="W5" s="18">
        <f t="shared" si="0"/>
        <v>1</v>
      </c>
      <c r="X5" s="18">
        <f>IF(ISBLANK(F5),0,1)</f>
        <v>1</v>
      </c>
      <c r="Y5" s="21"/>
      <c r="Z5" s="18"/>
      <c r="AA5" s="22"/>
      <c r="AF5" s="45"/>
      <c r="AH5" s="19" t="s">
        <v>212</v>
      </c>
      <c r="AJ5" s="23"/>
      <c r="AM5" s="37"/>
      <c r="AN5" s="17"/>
    </row>
    <row r="6" spans="1:144" ht="20.100000000000001" customHeight="1" x14ac:dyDescent="0.5">
      <c r="A6" s="182" t="s">
        <v>216</v>
      </c>
      <c r="B6" s="182" t="s">
        <v>217</v>
      </c>
      <c r="C6" s="179"/>
      <c r="D6" s="183"/>
      <c r="E6" s="184"/>
      <c r="F6" s="371">
        <f>$F$11+$F$12+$F$15+$F$16+$F$19</f>
        <v>0</v>
      </c>
      <c r="I6" s="357" t="str">
        <f>O6&amp;P6&amp;Q6&amp;R6&amp;S6&amp;T6&amp;U6</f>
        <v/>
      </c>
      <c r="J6" s="357"/>
      <c r="K6" s="357"/>
      <c r="L6" s="357"/>
      <c r="M6" s="28">
        <v>1000000</v>
      </c>
      <c r="O6" s="17" t="str">
        <f>IF(OR(Z6*W6=1,X6*Z6=1),AH6,"")</f>
        <v/>
      </c>
      <c r="P6" s="18" t="str">
        <f>IF(OR(AA6*W6=1,X6*AA6=1),IF(SUM($Z6:AA6)&gt;1," ; "&amp;AI6,AI6),"")</f>
        <v/>
      </c>
      <c r="Q6" s="19" t="str">
        <f>IF(W6*AB6=1,IF(SUM($Z6:AB6)&gt;1," ; "&amp;AJ6,AJ6),"")</f>
        <v/>
      </c>
      <c r="R6" s="19" t="str">
        <f>IF(AC6*W6=1,IF(SUM($Z6:AC6)&gt;1," ; "&amp;AK6,AK6),"")</f>
        <v/>
      </c>
      <c r="S6" s="19" t="str">
        <f>IF(SUM($X$11:$X$12,$X$15:$X$16,$W$21:$W$22,$X$31:$X$32,$X$35:$X$36,$W$41:$W$42)*$AD$6&gt;0,IF(SUM($Z6:AD6)&gt;1," ; "&amp;AL6,AL6),"")</f>
        <v/>
      </c>
      <c r="T6" s="20" t="str">
        <f>IF(SUM($X$11:$X$12,$X$15:$X$16,$W$21:$W$22,$X$31:$X$32,$X$35:$X$36,$W$41:$W$42)*$AE$6&gt;0,IF(SUM($Z6:AE6)&gt;1," ; "&amp;AM6,AM6),"")</f>
        <v/>
      </c>
      <c r="U6" s="20" t="str">
        <f>IF(AND($F$6&gt;0,AF6*X6=1),IF(SUM($Z6:AF6)&gt;1," ; "&amp;AN6,AN6),"")</f>
        <v/>
      </c>
      <c r="V6" s="21"/>
      <c r="W6" s="18">
        <f>IF(ISBLANK(D6),0,1)</f>
        <v>0</v>
      </c>
      <c r="X6" s="18">
        <f>IF(ISBLANK(F6),0,1)</f>
        <v>1</v>
      </c>
      <c r="Y6" s="21"/>
      <c r="Z6" s="18">
        <f>IF(OR(D6&lt;0,F6&lt;0),1,0)</f>
        <v>0</v>
      </c>
      <c r="AA6" s="22"/>
      <c r="AB6" s="30">
        <f>IF(D6&lt;&gt;"",IF(D6=0,1,0),0)</f>
        <v>0</v>
      </c>
      <c r="AD6" s="17">
        <f>IF($F$26&gt;0,IF(OR(($F$6+$F$26)&gt;$M$51,($F$6+$F$26)&lt;$N$51),1,0),0)</f>
        <v>0</v>
      </c>
      <c r="AE6" s="24">
        <f>IF(F6=0,1,0)</f>
        <v>1</v>
      </c>
      <c r="AF6" s="45">
        <f>IF($F$26=0,IF(OR(($F$6+$F$26)&gt;$M$6,($F$6+$F$26)&lt;$N$51),1,0),0)</f>
        <v>1</v>
      </c>
      <c r="AH6" s="19" t="s">
        <v>212</v>
      </c>
      <c r="AJ6" s="23" t="s">
        <v>218</v>
      </c>
      <c r="AL6" s="23" t="s">
        <v>219</v>
      </c>
      <c r="AM6" s="20" t="s">
        <v>220</v>
      </c>
      <c r="AN6" s="23" t="s">
        <v>221</v>
      </c>
    </row>
    <row r="7" spans="1:144" ht="20.100000000000001" customHeight="1" x14ac:dyDescent="0.5">
      <c r="A7" s="179"/>
      <c r="B7" s="179"/>
      <c r="C7" s="179"/>
      <c r="D7" s="185"/>
      <c r="E7" s="184"/>
      <c r="F7" s="186"/>
      <c r="I7" s="357" t="str">
        <f t="shared" ref="I7:I66" si="2">O7&amp;P7&amp;Q7&amp;R7&amp;S7&amp;T7&amp;U7</f>
        <v/>
      </c>
      <c r="J7" s="356"/>
      <c r="K7" s="356"/>
      <c r="L7" s="356"/>
      <c r="O7" s="17" t="str">
        <f t="shared" ref="O7:O51" si="3">IF(OR(Z7*W7=1,X7*Z7=1),AH7,"")</f>
        <v/>
      </c>
      <c r="P7" s="18" t="str">
        <f>IF(OR(AA7*W7=1,X7*AA7=1),IF(SUM($Z7:AA7)&gt;1," ; "&amp;AI7,AI7),"")</f>
        <v/>
      </c>
      <c r="Q7" s="19" t="str">
        <f>IF(W7*AB7=1,IF(SUM($Z7:AB7)&gt;1," ; "&amp;AJ7,AJ7),"")</f>
        <v/>
      </c>
      <c r="R7" s="19" t="str">
        <f>IF(AC7*W7=1,IF(SUM($Z7:AC7)&gt;1," ; "&amp;AK7,AK7),"")</f>
        <v/>
      </c>
      <c r="S7" s="19" t="str">
        <f>IF(AD7*X7=1,IF(SUM($Z7:AD7)&gt;1," ; "&amp;AL7,AL7),"")</f>
        <v/>
      </c>
      <c r="T7" s="20" t="str">
        <f>IF(AE7*X7=1,IF(SUM($Z7:AE7)&gt;1," ; "&amp;AM7,AM7),"")</f>
        <v/>
      </c>
      <c r="U7" s="20" t="str">
        <f>IF(AF7=1,IF(SUM($Z7:AF7)&gt;1," ; "&amp;AN7,AN7),"")</f>
        <v/>
      </c>
      <c r="V7" s="21"/>
      <c r="W7" s="18">
        <f t="shared" ref="W7:W81" si="4">IF(ISBLANK(D7),0,1)</f>
        <v>0</v>
      </c>
      <c r="X7" s="18">
        <f t="shared" ref="X7:X81" si="5">IF(ISBLANK(F7),0,1)</f>
        <v>0</v>
      </c>
      <c r="Y7" s="21"/>
      <c r="Z7" s="18">
        <f t="shared" ref="Z7:Z51" si="6">IF(OR(D7&lt;0,F7&lt;0),1,0)</f>
        <v>0</v>
      </c>
      <c r="AA7" s="22"/>
      <c r="AB7" s="23"/>
      <c r="AF7" s="45"/>
      <c r="AH7" s="19" t="s">
        <v>212</v>
      </c>
      <c r="AJ7" s="45"/>
      <c r="AM7" s="37"/>
      <c r="AN7" s="17"/>
    </row>
    <row r="8" spans="1:144" ht="20.100000000000001" customHeight="1" x14ac:dyDescent="0.5">
      <c r="A8" s="425" t="s">
        <v>222</v>
      </c>
      <c r="B8" s="425"/>
      <c r="C8" s="179"/>
      <c r="D8" s="334" t="s">
        <v>223</v>
      </c>
      <c r="E8" s="180"/>
      <c r="F8" s="335" t="s">
        <v>224</v>
      </c>
      <c r="I8" s="357" t="str">
        <f t="shared" si="2"/>
        <v/>
      </c>
      <c r="J8" s="356"/>
      <c r="K8" s="356"/>
      <c r="L8" s="356"/>
      <c r="O8" s="17" t="str">
        <f t="shared" ref="O8:O12" si="7">IF(OR(Z8*W8=1,X8*Z8=1),AH8,"")</f>
        <v/>
      </c>
      <c r="P8" s="18" t="str">
        <f>IF(OR(AA8*W8=1,X8*AA8=1),IF(SUM($Z8:AA8)&gt;1," ; "&amp;AI8,AI8),"")</f>
        <v/>
      </c>
      <c r="Q8" s="19" t="str">
        <f>IF(W8*AB8=1,IF(SUM($Z8:AB8)&gt;1," ; "&amp;AJ8,AJ8),"")</f>
        <v/>
      </c>
      <c r="R8" s="19" t="str">
        <f>IF(AC8*W8=1,IF(SUM($Z8:AC8)&gt;1," ; "&amp;AK8,AK8),"")</f>
        <v/>
      </c>
      <c r="S8" s="19" t="str">
        <f>IF(AD8*X8=1,IF(SUM($Z8:AD8)&gt;1," ; "&amp;AL8,AL8),"")</f>
        <v/>
      </c>
      <c r="T8" s="20" t="str">
        <f>IF(AE8*X8=1,IF(SUM($Z8:AE8)&gt;1," ; "&amp;AM8,AM8),"")</f>
        <v/>
      </c>
      <c r="U8" s="20" t="str">
        <f>IF(AF8=1,IF(SUM($Z8:AF8)&gt;1," ; "&amp;AN8,AN8),"")</f>
        <v/>
      </c>
      <c r="V8" s="21"/>
      <c r="W8" s="18">
        <f t="shared" ref="W8:W12" si="8">IF(ISBLANK(D8),0,1)</f>
        <v>1</v>
      </c>
      <c r="X8" s="18">
        <f t="shared" ref="X8:X12" si="9">IF(ISBLANK(F8),0,1)</f>
        <v>1</v>
      </c>
      <c r="Y8" s="21"/>
      <c r="Z8" s="18">
        <f t="shared" ref="Z8:Z12" si="10">IF(OR(D8&lt;0,F8&lt;0),1,0)</f>
        <v>0</v>
      </c>
      <c r="AA8" s="22"/>
      <c r="AB8" s="23"/>
      <c r="AF8" s="45"/>
      <c r="AH8" s="19" t="s">
        <v>212</v>
      </c>
      <c r="AJ8" s="23"/>
      <c r="AM8" s="37"/>
      <c r="AN8" s="17"/>
    </row>
    <row r="9" spans="1:144" ht="20.100000000000001" customHeight="1" x14ac:dyDescent="0.5">
      <c r="A9" s="182" t="s">
        <v>225</v>
      </c>
      <c r="B9" s="182" t="s">
        <v>226</v>
      </c>
      <c r="C9" s="179"/>
      <c r="D9" s="369">
        <f>SUM($D$11:$D$12)</f>
        <v>0</v>
      </c>
      <c r="E9" s="179"/>
      <c r="F9" s="370">
        <f>SUM($F$11:$F$12)</f>
        <v>0</v>
      </c>
      <c r="I9" s="357" t="str">
        <f t="shared" si="2"/>
        <v/>
      </c>
      <c r="J9" s="356"/>
      <c r="K9" s="356"/>
      <c r="L9" s="356"/>
      <c r="M9" s="28">
        <f>$F$11+$F$12</f>
        <v>0</v>
      </c>
      <c r="N9" s="16" t="s">
        <v>227</v>
      </c>
      <c r="O9" s="17" t="str">
        <f t="shared" si="7"/>
        <v/>
      </c>
      <c r="P9" s="18" t="str">
        <f>IF(OR(AA9*W9=1,X9*AA9=1),IF(SUM($Z9:AA9)&gt;1," ; "&amp;AI9,AI9),"")</f>
        <v/>
      </c>
      <c r="Q9" s="19" t="str">
        <f>IF(W9*AB9=1,IF(SUM($Z9:AB9)&gt;1," ; "&amp;AJ9,AJ9),"")</f>
        <v/>
      </c>
      <c r="R9" s="19" t="str">
        <f>IF(AC9*W9=1,IF(SUM($Z9:AC9)&gt;1," ; "&amp;AK9,AK9),"")</f>
        <v/>
      </c>
      <c r="S9" s="19" t="str">
        <f>IF(AD9*X9=1,IF(SUM($Z9:AD9)&gt;1," ; "&amp;AL9,AL9),"")</f>
        <v/>
      </c>
      <c r="T9" s="20" t="str">
        <f>IF(AE9*X9=1,IF(SUM($Z9:AE9)&gt;1," ; "&amp;AM9,AM9),"")</f>
        <v/>
      </c>
      <c r="U9" s="20" t="str">
        <f>IF(AF9=1,IF(SUM($Z9:AF9)&gt;1," ; "&amp;AN9,AN9),"")</f>
        <v/>
      </c>
      <c r="V9" s="21"/>
      <c r="W9" s="18">
        <f t="shared" si="8"/>
        <v>1</v>
      </c>
      <c r="X9" s="18">
        <f t="shared" si="9"/>
        <v>1</v>
      </c>
      <c r="Y9" s="21"/>
      <c r="Z9" s="18">
        <f t="shared" si="10"/>
        <v>0</v>
      </c>
      <c r="AA9" s="22"/>
      <c r="AB9" s="23">
        <f>IF($F9&lt;&gt;$M9,1,0)</f>
        <v>0</v>
      </c>
      <c r="AF9" s="45"/>
      <c r="AH9" s="19" t="s">
        <v>212</v>
      </c>
      <c r="AJ9" s="23" t="str">
        <f>"LD.1 must be equal to VD.1 plus WA.1"</f>
        <v>LD.1 must be equal to VD.1 plus WA.1</v>
      </c>
      <c r="AM9" s="37"/>
      <c r="AN9" s="17"/>
    </row>
    <row r="10" spans="1:144" ht="20.100000000000001" customHeight="1" x14ac:dyDescent="0.5">
      <c r="A10" s="427" t="s">
        <v>142</v>
      </c>
      <c r="B10" s="428"/>
      <c r="C10" s="179"/>
      <c r="D10" s="187"/>
      <c r="E10" s="187"/>
      <c r="F10" s="187"/>
      <c r="I10" s="357" t="str">
        <f t="shared" si="2"/>
        <v/>
      </c>
      <c r="J10" s="356"/>
      <c r="K10" s="356"/>
      <c r="L10" s="356"/>
      <c r="M10" s="46"/>
      <c r="N10" s="16" t="s">
        <v>228</v>
      </c>
      <c r="O10" s="17" t="str">
        <f t="shared" si="7"/>
        <v/>
      </c>
      <c r="P10" s="18" t="str">
        <f>IF(OR(AA10*W10=1,X10*AA10=1),IF(SUM($Z10:AA10)&gt;1," ; "&amp;AI10,AI10),"")</f>
        <v/>
      </c>
      <c r="Q10" s="19" t="str">
        <f>IF(W10*AB10=1,IF(SUM($Z10:AB10)&gt;1," ; "&amp;AJ10,AJ10),"")</f>
        <v/>
      </c>
      <c r="R10" s="19" t="str">
        <f>IF(AC10*W10=1,IF(SUM($Z10:AC10)&gt;1," ; "&amp;AK10,AK10),"")</f>
        <v/>
      </c>
      <c r="S10" s="19" t="str">
        <f>IF(AD10*X10=1,IF(SUM($Z10:AD10)&gt;1," ; "&amp;AL10,AL10),"")</f>
        <v/>
      </c>
      <c r="T10" s="20" t="str">
        <f>IF(AE10*X10=1,IF(SUM($Z10:AE10)&gt;1," ; "&amp;AM10,AM10),"")</f>
        <v/>
      </c>
      <c r="U10" s="20" t="str">
        <f>IF(AF10=1,IF(SUM($Z10:AF10)&gt;1," ; "&amp;AN10,AN10),"")</f>
        <v/>
      </c>
      <c r="V10" s="21"/>
      <c r="W10" s="18">
        <f t="shared" si="8"/>
        <v>0</v>
      </c>
      <c r="X10" s="18">
        <f t="shared" si="9"/>
        <v>0</v>
      </c>
      <c r="Y10" s="21"/>
      <c r="Z10" s="18">
        <f t="shared" si="10"/>
        <v>0</v>
      </c>
      <c r="AA10" s="22"/>
      <c r="AB10" s="23"/>
      <c r="AF10" s="45"/>
      <c r="AH10" s="19" t="s">
        <v>212</v>
      </c>
      <c r="AJ10" s="23"/>
      <c r="AM10" s="37"/>
      <c r="AN10" s="17"/>
    </row>
    <row r="11" spans="1:144" ht="20.100000000000001" customHeight="1" x14ac:dyDescent="0.5">
      <c r="A11" s="182" t="s">
        <v>229</v>
      </c>
      <c r="B11" s="182" t="s">
        <v>230</v>
      </c>
      <c r="C11" s="179"/>
      <c r="D11" s="183"/>
      <c r="E11" s="179"/>
      <c r="F11" s="188"/>
      <c r="H11" s="39"/>
      <c r="I11" s="357" t="str">
        <f t="shared" si="2"/>
        <v/>
      </c>
      <c r="J11" s="356"/>
      <c r="K11" s="356"/>
      <c r="L11" s="356"/>
      <c r="O11" s="17" t="str">
        <f t="shared" si="7"/>
        <v/>
      </c>
      <c r="P11" s="18" t="str">
        <f>IF(OR(AA11*W11=1,X11*AA11=1),IF(SUM($Z11:AA11)&gt;1," ; "&amp;AI11,AI11),"")</f>
        <v/>
      </c>
      <c r="Q11" s="19" t="str">
        <f>IF(W11*AB11=1,IF(SUM($Z11:AB11)&gt;1," ; "&amp;AJ11,AJ11),"")</f>
        <v/>
      </c>
      <c r="R11" s="19" t="str">
        <f>IF(AC11*W11=1,IF(SUM($Z11:AC11)&gt;1," ; "&amp;AK11,AK11),"")</f>
        <v/>
      </c>
      <c r="S11" s="19" t="str">
        <f>IF(AD11*X11=1,IF(SUM($Z11:AD11)&gt;1," ; "&amp;AL11,AL11),"")</f>
        <v/>
      </c>
      <c r="T11" s="20" t="str">
        <f>IF(AE11*X11=1,IF(SUM($Z11:AE11)&gt;1," ; "&amp;AM11,AM11),"")</f>
        <v/>
      </c>
      <c r="U11" s="20" t="str">
        <f>IF(AND($F$6&gt;0,AF11*X11=1),IF(SUM($Z11:AF11)&gt;1," ; "&amp;AN11,AN11),"")</f>
        <v/>
      </c>
      <c r="V11" s="21"/>
      <c r="W11" s="18">
        <f t="shared" si="8"/>
        <v>0</v>
      </c>
      <c r="X11" s="18">
        <f t="shared" si="9"/>
        <v>0</v>
      </c>
      <c r="Y11" s="21"/>
      <c r="Z11" s="18">
        <f t="shared" si="10"/>
        <v>0</v>
      </c>
      <c r="AA11" s="45">
        <f>IF(AND(OR(F11=0,D11=0),OR(D11&gt;0,F11&gt;0)),1,0)</f>
        <v>0</v>
      </c>
      <c r="AB11" s="30">
        <f>IF($D$11&lt;$D$6,1,0)</f>
        <v>0</v>
      </c>
      <c r="AE11" s="17">
        <f t="shared" ref="AE11:AE12" si="11">IF($F$26&gt;0,IF(OR(($F$6+$F$26)&gt;$M$51,($F$6+$F$26)&lt;$N$51),1,0),0)</f>
        <v>0</v>
      </c>
      <c r="AF11" s="45">
        <f t="shared" ref="AF11:AF12" si="12">IF($F$26=0,IF(OR(($F$6+$F$26)&gt;$M$6,($F$6+$F$26)&lt;$N$51),1,0),0)</f>
        <v>1</v>
      </c>
      <c r="AH11" s="19" t="s">
        <v>212</v>
      </c>
      <c r="AI11" s="19" t="s">
        <v>231</v>
      </c>
      <c r="AJ11" s="23" t="s">
        <v>232</v>
      </c>
      <c r="AM11" s="23" t="s">
        <v>219</v>
      </c>
      <c r="AN11" s="23" t="s">
        <v>221</v>
      </c>
    </row>
    <row r="12" spans="1:144" ht="20.100000000000001" customHeight="1" x14ac:dyDescent="0.5">
      <c r="A12" s="182" t="s">
        <v>233</v>
      </c>
      <c r="B12" s="189" t="s">
        <v>140</v>
      </c>
      <c r="C12" s="179"/>
      <c r="D12" s="183"/>
      <c r="E12" s="179"/>
      <c r="F12" s="188"/>
      <c r="G12" s="85"/>
      <c r="I12" s="357" t="str">
        <f t="shared" si="2"/>
        <v/>
      </c>
      <c r="J12" s="356"/>
      <c r="K12" s="356"/>
      <c r="L12" s="356"/>
      <c r="M12" s="28">
        <f>ROUNDDOWN(($F$11/0.65)*0.35,0)</f>
        <v>0</v>
      </c>
      <c r="N12" s="27"/>
      <c r="O12" s="17" t="str">
        <f t="shared" si="7"/>
        <v/>
      </c>
      <c r="P12" s="18" t="str">
        <f>IF(OR(AA12*W12=1,X12*AA12=1),IF(SUM($Z12:AA12)&gt;1," ; "&amp;AI12,AI12),"")</f>
        <v/>
      </c>
      <c r="Q12" s="19" t="str">
        <f>IF(W12*AB12=1,IF(SUM($Z12:AB12)&gt;1," ; "&amp;AJ12,AJ12),"")</f>
        <v/>
      </c>
      <c r="R12" s="19" t="str">
        <f>IF(AC12*W12=1,IF(SUM($Z12:AC12)&gt;1," ; "&amp;AK12,AK12),"")</f>
        <v/>
      </c>
      <c r="S12" s="19" t="str">
        <f>IF(AD12*X12=1,IF(SUM($Z12:AD12)&gt;1," ; "&amp;AL12,AL12),"")</f>
        <v/>
      </c>
      <c r="T12" s="20" t="str">
        <f>IF(AE12*X12=1,IF(SUM($Z12:AE12)&gt;1," ; "&amp;AM12,AM12),"")</f>
        <v/>
      </c>
      <c r="U12" s="20" t="str">
        <f>IF(AND($F$6&gt;0,AF12*X12=1),IF(SUM($Z12:AF12)&gt;1," ; "&amp;AN12,AN12),"")</f>
        <v/>
      </c>
      <c r="V12" s="21"/>
      <c r="W12" s="18">
        <f t="shared" si="8"/>
        <v>0</v>
      </c>
      <c r="X12" s="18">
        <f t="shared" si="9"/>
        <v>0</v>
      </c>
      <c r="Y12" s="21"/>
      <c r="Z12" s="18">
        <f t="shared" si="10"/>
        <v>0</v>
      </c>
      <c r="AA12" s="45">
        <f>IF(AND(OR(F12=0,D12=0),OR(D12&gt;0,F12&gt;0)),1,0)</f>
        <v>0</v>
      </c>
      <c r="AD12" s="17">
        <f>IF(F12&gt;M12,1,0)</f>
        <v>0</v>
      </c>
      <c r="AE12" s="17">
        <f t="shared" si="11"/>
        <v>0</v>
      </c>
      <c r="AF12" s="45">
        <f t="shared" si="12"/>
        <v>1</v>
      </c>
      <c r="AH12" s="19" t="s">
        <v>212</v>
      </c>
      <c r="AI12" s="19" t="s">
        <v>231</v>
      </c>
      <c r="AJ12" s="23"/>
      <c r="AL12" s="19" t="str">
        <f>"Maximum wraparound support is £"&amp;$M$12&amp;" (35% of the sum of VD.1 and WA.1)"</f>
        <v>Maximum wraparound support is £0 (35% of the sum of VD.1 and WA.1)</v>
      </c>
      <c r="AM12" s="23" t="s">
        <v>219</v>
      </c>
      <c r="AN12" s="23" t="s">
        <v>221</v>
      </c>
    </row>
    <row r="13" spans="1:144" ht="20.100000000000001" customHeight="1" x14ac:dyDescent="0.5">
      <c r="A13" s="179"/>
      <c r="B13" s="190"/>
      <c r="C13" s="179"/>
      <c r="D13" s="185"/>
      <c r="E13" s="179"/>
      <c r="F13" s="185"/>
      <c r="I13" s="357" t="str">
        <f t="shared" si="2"/>
        <v/>
      </c>
      <c r="J13" s="356"/>
      <c r="K13" s="356"/>
      <c r="L13" s="356"/>
      <c r="N13" s="89"/>
      <c r="P13" s="18"/>
      <c r="Q13" s="19"/>
      <c r="R13" s="19"/>
      <c r="S13" s="19"/>
      <c r="T13" s="20"/>
      <c r="U13" s="20" t="str">
        <f>IF(AF13=1,IF(SUM($Z13:AF13)&gt;1," ; "&amp;AN13,AN13),"")</f>
        <v/>
      </c>
      <c r="V13" s="21"/>
      <c r="W13" s="18"/>
      <c r="X13" s="18"/>
      <c r="Y13" s="21"/>
      <c r="Z13" s="18"/>
      <c r="AA13" s="22"/>
      <c r="AB13" s="23"/>
      <c r="AF13" s="45"/>
      <c r="AH13" s="19" t="s">
        <v>212</v>
      </c>
      <c r="AJ13" s="23"/>
      <c r="AM13" s="37"/>
      <c r="AN13" s="17"/>
    </row>
    <row r="14" spans="1:144" ht="20.100000000000001" customHeight="1" x14ac:dyDescent="0.5">
      <c r="A14" s="425" t="s">
        <v>234</v>
      </c>
      <c r="B14" s="425"/>
      <c r="C14" s="179"/>
      <c r="D14" s="334" t="s">
        <v>214</v>
      </c>
      <c r="E14" s="334"/>
      <c r="F14" s="334" t="s">
        <v>224</v>
      </c>
      <c r="I14" s="357" t="str">
        <f t="shared" si="2"/>
        <v/>
      </c>
      <c r="U14" s="20" t="str">
        <f>IF(AF14=1,IF(SUM($Z14:AF14)&gt;1," ; "&amp;AN14,AN14),"")</f>
        <v/>
      </c>
      <c r="AF14" s="45"/>
      <c r="AH14" s="19" t="s">
        <v>212</v>
      </c>
      <c r="AM14" s="37"/>
      <c r="AN14" s="17"/>
    </row>
    <row r="15" spans="1:144" ht="19.5" customHeight="1" x14ac:dyDescent="0.5">
      <c r="A15" s="350" t="s">
        <v>235</v>
      </c>
      <c r="B15" s="182" t="s">
        <v>236</v>
      </c>
      <c r="C15" s="179"/>
      <c r="D15" s="183"/>
      <c r="E15" s="179"/>
      <c r="F15" s="188"/>
      <c r="I15" s="357" t="str">
        <f t="shared" si="2"/>
        <v/>
      </c>
      <c r="J15" s="356"/>
      <c r="K15" s="356"/>
      <c r="L15" s="356"/>
      <c r="O15" s="17" t="str">
        <f>IF(OR(Z15*W15=1,X15*Z15=1),AH15,"")</f>
        <v/>
      </c>
      <c r="P15" s="18" t="str">
        <f>IF(OR(AA15*W15=1,X15*AA15=1),IF(SUM($Z15:AA15)&gt;1," ; "&amp;AI15,AI15),"")</f>
        <v/>
      </c>
      <c r="Q15" s="19" t="str">
        <f>IF(W15*AB15=1,IF(SUM($Z15:AB15)&gt;1," ; "&amp;AJ15,AJ15),"")</f>
        <v/>
      </c>
      <c r="R15" s="19" t="str">
        <f>IF(AC15*W15=1,IF(SUM($Z15:AC15)&gt;1," ; "&amp;AK15,AK15),"")</f>
        <v/>
      </c>
      <c r="S15" s="19" t="str">
        <f>IF(AD15*X15=1,IF(SUM($Z15:AD15)&gt;1," ; "&amp;AL15,AL15),"")</f>
        <v/>
      </c>
      <c r="T15" s="20" t="str">
        <f>IF(AE15*X15=1,IF(SUM($Z15:AE15)&gt;1," ; "&amp;AM15,AM15),"")</f>
        <v/>
      </c>
      <c r="U15" s="20" t="str">
        <f>IF(AND($F$6&gt;0,AF15*X15=1),IF(SUM($Z15:AF15)&gt;1," ; "&amp;AN15,AN15),"")</f>
        <v/>
      </c>
      <c r="V15" s="21"/>
      <c r="W15" s="18">
        <f>IF(ISBLANK(D15),0,1)</f>
        <v>0</v>
      </c>
      <c r="X15" s="18">
        <f>IF(ISBLANK(F15),0,1)</f>
        <v>0</v>
      </c>
      <c r="Y15" s="21"/>
      <c r="Z15" s="18">
        <f>IF(OR(D15&lt;0,F15&lt;0),1,0)</f>
        <v>0</v>
      </c>
      <c r="AA15" s="45">
        <f>IF(AND(OR(F15=0,D15=0),OR(D15&gt;0,F15&gt;0)),1,0)</f>
        <v>0</v>
      </c>
      <c r="AB15" s="23">
        <f>IF(($D15&gt;$D6),1,0)</f>
        <v>0</v>
      </c>
      <c r="AD15" s="23">
        <f>IF($F15&gt;$F6,1,0)</f>
        <v>0</v>
      </c>
      <c r="AE15" s="17">
        <f t="shared" ref="AE15:AE16" si="13">IF($F$26&gt;0,IF(OR(($F$6+$F$26)&gt;$M$51,($F$6+$F$26)&lt;$N$51),1,0),0)</f>
        <v>0</v>
      </c>
      <c r="AF15" s="45">
        <f t="shared" ref="AF15:AF16" si="14">IF($F$26=0,IF(OR(($F$6+$F$26)&gt;$M$6,($F$6+$F$26)&lt;$N$51),1,0),0)</f>
        <v>1</v>
      </c>
      <c r="AH15" s="19" t="s">
        <v>212</v>
      </c>
      <c r="AI15" s="19" t="s">
        <v>237</v>
      </c>
      <c r="AJ15" s="23" t="s">
        <v>238</v>
      </c>
      <c r="AL15" s="23" t="s">
        <v>239</v>
      </c>
      <c r="AM15" s="23" t="s">
        <v>219</v>
      </c>
      <c r="AN15" s="23" t="s">
        <v>221</v>
      </c>
    </row>
    <row r="16" spans="1:144" ht="20.100000000000001" customHeight="1" x14ac:dyDescent="0.5">
      <c r="A16" s="350" t="s">
        <v>240</v>
      </c>
      <c r="B16" s="182" t="s">
        <v>241</v>
      </c>
      <c r="C16" s="179"/>
      <c r="D16" s="183"/>
      <c r="E16" s="179"/>
      <c r="F16" s="188"/>
      <c r="I16" s="357" t="str">
        <f t="shared" si="2"/>
        <v/>
      </c>
      <c r="J16" s="356"/>
      <c r="K16" s="356"/>
      <c r="L16" s="356"/>
      <c r="O16" s="17" t="str">
        <f>IF(OR(Z16*W16=1,X16*Z16=1),AH16,"")</f>
        <v/>
      </c>
      <c r="P16" s="18" t="str">
        <f>IF(OR(AA16*W16=1,X16*AA16=1),IF(SUM($Z16:AA16)&gt;1," ; "&amp;AI16,AI16),"")</f>
        <v/>
      </c>
      <c r="Q16" s="19" t="str">
        <f>IF(W16*AB16=1,IF(SUM($Z16:AB16)&gt;1," ; "&amp;AJ16,AJ16),"")</f>
        <v/>
      </c>
      <c r="R16" s="19" t="str">
        <f>IF(AC16*W16=1,IF(SUM($Z16:AC16)&gt;1," ; "&amp;AK16,AK16),"")</f>
        <v/>
      </c>
      <c r="S16" s="19" t="str">
        <f>IF(AD16*X16=1,IF(SUM($Z16:AD16)&gt;1," ; "&amp;AL16,AL16),"")</f>
        <v/>
      </c>
      <c r="T16" s="20" t="str">
        <f>IF(AE16*X16=1,IF(SUM($Z16:AE16)&gt;1," ; "&amp;AM16,AM16),"")</f>
        <v/>
      </c>
      <c r="U16" s="20" t="str">
        <f>IF(AND($F$6&gt;0,AF16*X16=1),IF(SUM($Z16:AF16)&gt;1," ; "&amp;AN16,AN16),"")</f>
        <v/>
      </c>
      <c r="V16" s="21"/>
      <c r="W16" s="18">
        <f>IF(ISBLANK(D16),0,1)</f>
        <v>0</v>
      </c>
      <c r="X16" s="18">
        <f>IF(ISBLANK(F16),0,1)</f>
        <v>0</v>
      </c>
      <c r="Y16" s="21"/>
      <c r="Z16" s="18">
        <f>IF(OR(D16&lt;0,F16&lt;0),1,0)</f>
        <v>0</v>
      </c>
      <c r="AA16" s="45">
        <f>IF(AND(OR(F16=0,D16=0),OR(D16&gt;0,F16&gt;0)),1,0)</f>
        <v>0</v>
      </c>
      <c r="AB16" s="23">
        <f>IF($D16&gt;$D6,1,0)</f>
        <v>0</v>
      </c>
      <c r="AD16" s="23">
        <f>IF(($F16&gt;$F6),1,0)</f>
        <v>0</v>
      </c>
      <c r="AE16" s="17">
        <f t="shared" si="13"/>
        <v>0</v>
      </c>
      <c r="AF16" s="45">
        <f t="shared" si="14"/>
        <v>1</v>
      </c>
      <c r="AH16" s="19" t="s">
        <v>212</v>
      </c>
      <c r="AI16" s="19" t="s">
        <v>237</v>
      </c>
      <c r="AJ16" s="23" t="s">
        <v>238</v>
      </c>
      <c r="AL16" s="23" t="s">
        <v>242</v>
      </c>
      <c r="AM16" s="23" t="s">
        <v>219</v>
      </c>
      <c r="AN16" s="23" t="s">
        <v>221</v>
      </c>
    </row>
    <row r="17" spans="1:40" ht="20.100000000000001" customHeight="1" x14ac:dyDescent="0.5">
      <c r="A17" s="425"/>
      <c r="B17" s="425"/>
      <c r="C17" s="179"/>
      <c r="D17" s="185"/>
      <c r="E17" s="179"/>
      <c r="F17" s="185"/>
      <c r="I17" s="357" t="str">
        <f t="shared" si="2"/>
        <v/>
      </c>
      <c r="J17" s="356"/>
      <c r="K17" s="356"/>
      <c r="L17" s="356"/>
      <c r="N17" s="15"/>
      <c r="P17" s="18"/>
      <c r="Q17" s="19"/>
      <c r="R17" s="19"/>
      <c r="S17" s="19"/>
      <c r="T17" s="20"/>
      <c r="U17" s="20" t="str">
        <f>IF(AF17=1,IF(SUM($Z17:AF17)&gt;1," ; "&amp;AN17,AN17),"")</f>
        <v/>
      </c>
      <c r="V17" s="21"/>
      <c r="W17" s="18"/>
      <c r="X17" s="18"/>
      <c r="Y17" s="21"/>
      <c r="Z17" s="18"/>
      <c r="AA17" s="22"/>
      <c r="AB17" s="23"/>
      <c r="AF17" s="45"/>
      <c r="AH17" s="19" t="s">
        <v>212</v>
      </c>
      <c r="AJ17" s="23"/>
      <c r="AM17" s="37"/>
      <c r="AN17" s="17"/>
    </row>
    <row r="18" spans="1:40" ht="20.100000000000001" customHeight="1" x14ac:dyDescent="0.5">
      <c r="A18" s="426" t="s">
        <v>243</v>
      </c>
      <c r="B18" s="426"/>
      <c r="C18" s="179"/>
      <c r="D18" s="180"/>
      <c r="E18" s="179"/>
      <c r="F18" s="180"/>
      <c r="I18" s="357" t="str">
        <f t="shared" si="2"/>
        <v/>
      </c>
      <c r="J18" s="356"/>
      <c r="K18" s="356"/>
      <c r="L18" s="356"/>
      <c r="N18" s="15"/>
      <c r="P18" s="18"/>
      <c r="Q18" s="19"/>
      <c r="R18" s="19"/>
      <c r="S18" s="19"/>
      <c r="T18" s="20"/>
      <c r="U18" s="20" t="str">
        <f>IF(AF18=1,IF(SUM($Z18:AF18)&gt;1," ; "&amp;AN18,AN18),"")</f>
        <v/>
      </c>
      <c r="V18" s="21"/>
      <c r="W18" s="18"/>
      <c r="X18" s="18"/>
      <c r="Y18" s="21"/>
      <c r="Z18" s="18"/>
      <c r="AA18" s="22"/>
      <c r="AB18" s="23"/>
      <c r="AF18" s="45"/>
      <c r="AH18" s="19" t="s">
        <v>212</v>
      </c>
      <c r="AJ18" s="23"/>
      <c r="AM18" s="37"/>
      <c r="AN18" s="17"/>
    </row>
    <row r="19" spans="1:40" ht="20.100000000000001" customHeight="1" x14ac:dyDescent="0.5">
      <c r="A19" s="182" t="s">
        <v>162</v>
      </c>
      <c r="B19" s="191" t="s">
        <v>244</v>
      </c>
      <c r="C19" s="179"/>
      <c r="D19" s="369">
        <f>ROUNDUP(0.35*$D$6,0)</f>
        <v>0</v>
      </c>
      <c r="E19" s="192"/>
      <c r="F19" s="370">
        <f>SUM($F$21:$F$22)</f>
        <v>0</v>
      </c>
      <c r="I19" s="357" t="str">
        <f t="shared" si="2"/>
        <v/>
      </c>
      <c r="J19" s="356"/>
      <c r="K19" s="356"/>
      <c r="L19" s="356"/>
      <c r="M19" s="48">
        <f>ROUND(D19,0)</f>
        <v>0</v>
      </c>
      <c r="O19" s="17" t="str">
        <f>IF(OR(Z19*W19=1,X19*Z19=1),AH19,"")</f>
        <v/>
      </c>
      <c r="P19" s="18" t="str">
        <f>IF(OR(AA19*W19=1,X19*AA19=1),IF(SUM($Z19:AA19)&gt;1," ; "&amp;AI19,AI19),"")</f>
        <v/>
      </c>
      <c r="Q19" s="19" t="str">
        <f>IF(W19*AB19=1,IF(SUM($Z19:AB19)&gt;1," ; "&amp;AJ19,AJ19),"")</f>
        <v/>
      </c>
      <c r="R19" s="19" t="str">
        <f>IF(AC19*W19=1,IF(SUM($Z19:AC19)&gt;1," ; "&amp;AK19,AK19),"")</f>
        <v/>
      </c>
      <c r="S19" s="19" t="str">
        <f>IF(AD19*X19=1,IF(SUM($Z19:AD19)&gt;1," ; "&amp;AL19,AL19),"")</f>
        <v/>
      </c>
      <c r="T19" s="20" t="str">
        <f>IF(AE19*X19=1,IF(SUM($Z19:AE19)&gt;1," ; "&amp;AM19,AM19),"")</f>
        <v/>
      </c>
      <c r="U19" s="20" t="str">
        <f>IF(AF19=1,IF(SUM($Z19:AF19)&gt;1," ; "&amp;AN19,AN19),"")</f>
        <v/>
      </c>
      <c r="V19" s="21"/>
      <c r="W19" s="18">
        <f>IF(ISBLANK(D19),0,1)</f>
        <v>1</v>
      </c>
      <c r="X19" s="18">
        <f>IF(ISBLANK(F19),0,1)</f>
        <v>1</v>
      </c>
      <c r="Y19" s="21"/>
      <c r="Z19" s="18">
        <f>IF(OR(D19&lt;0,F19&lt;0),1,0)</f>
        <v>0</v>
      </c>
      <c r="AA19" s="22"/>
      <c r="AF19" s="45"/>
      <c r="AH19" s="19" t="s">
        <v>212</v>
      </c>
      <c r="AM19" s="37"/>
      <c r="AN19" s="17"/>
    </row>
    <row r="20" spans="1:40" ht="20.100000000000001" customHeight="1" x14ac:dyDescent="0.5">
      <c r="A20" s="427" t="s">
        <v>142</v>
      </c>
      <c r="B20" s="428"/>
      <c r="C20" s="179"/>
      <c r="D20" s="193"/>
      <c r="E20" s="181"/>
      <c r="F20" s="194"/>
      <c r="I20" s="357" t="str">
        <f t="shared" si="2"/>
        <v/>
      </c>
      <c r="J20" s="356"/>
      <c r="K20" s="356"/>
      <c r="L20" s="356"/>
      <c r="M20" s="48"/>
      <c r="O20" s="17" t="str">
        <f>IF(OR(Z20*W20=1,X20*Z20=1),AH20,"")</f>
        <v/>
      </c>
      <c r="P20" s="18" t="str">
        <f>IF(OR(AA20*W20=1,X20*AA20=1),IF(SUM($Z20:AA20)&gt;1," ; "&amp;AI20,AI20),"")</f>
        <v/>
      </c>
      <c r="Q20" s="19" t="str">
        <f>IF(W20*AB20=1,IF(SUM($Z20:AB20)&gt;1," ; "&amp;AJ20,AJ20),"")</f>
        <v/>
      </c>
      <c r="R20" s="19" t="str">
        <f>IF(AC20*W20=1,IF(SUM($Z20:AC20)&gt;1," ; "&amp;AK20,AK20),"")</f>
        <v/>
      </c>
      <c r="S20" s="19" t="str">
        <f>IF(AD20*X20=1,IF(SUM($Z20:AD20)&gt;1," ; "&amp;AL20,AL20),"")</f>
        <v/>
      </c>
      <c r="T20" s="20" t="str">
        <f>IF(AE20*X20=1,IF(SUM($Z20:AE20)&gt;1," ; "&amp;AM20,AM20),"")</f>
        <v/>
      </c>
      <c r="U20" s="20" t="str">
        <f>IF(AF20=1,IF(SUM($Z20:AF20)&gt;1," ; "&amp;AN20,AN20),"")</f>
        <v/>
      </c>
      <c r="V20" s="21"/>
      <c r="W20" s="18">
        <f>IF(ISBLANK(D20),0,1)</f>
        <v>0</v>
      </c>
      <c r="X20" s="18">
        <f>IF(ISBLANK(F20),0,1)</f>
        <v>0</v>
      </c>
      <c r="Y20" s="21"/>
      <c r="Z20" s="18">
        <f>IF(OR(D20&lt;0,F20&lt;0),1,0)</f>
        <v>0</v>
      </c>
      <c r="AA20" s="22"/>
      <c r="AB20" s="23"/>
      <c r="AF20" s="45"/>
      <c r="AH20" s="19" t="s">
        <v>212</v>
      </c>
      <c r="AJ20" s="23"/>
      <c r="AM20" s="37"/>
      <c r="AN20" s="17"/>
    </row>
    <row r="21" spans="1:40" ht="20.100000000000001" customHeight="1" x14ac:dyDescent="0.5">
      <c r="A21" s="182" t="s">
        <v>245</v>
      </c>
      <c r="B21" s="191" t="s">
        <v>246</v>
      </c>
      <c r="C21" s="179"/>
      <c r="D21" s="183"/>
      <c r="E21" s="179"/>
      <c r="F21" s="370">
        <f>$D$21*500</f>
        <v>0</v>
      </c>
      <c r="I21" s="357" t="str">
        <f t="shared" si="2"/>
        <v/>
      </c>
      <c r="J21" s="356"/>
      <c r="K21" s="356"/>
      <c r="L21" s="356"/>
      <c r="M21" s="47">
        <f>D21+D22</f>
        <v>0</v>
      </c>
      <c r="O21" s="17" t="str">
        <f>IF(OR(Z21*W21=1,X21*Z21=1),AH21,"")</f>
        <v/>
      </c>
      <c r="P21" s="18" t="str">
        <f>IF(OR(AA21*W21=1,X21*AA21=1),IF(SUM($Z21:AA21)&gt;1," ; "&amp;AI21,AI21),"")</f>
        <v/>
      </c>
      <c r="Q21" s="19" t="str">
        <f>IF(W21*AB21=1,IF(SUM($Z21:AB21)&gt;1," ; "&amp;AJ21,AJ21),"")</f>
        <v/>
      </c>
      <c r="R21" s="19" t="str">
        <f>IF(AC21*W21=1,IF(SUM($Z21:AC21)&gt;1," ; "&amp;AK21,AK21),"")</f>
        <v/>
      </c>
      <c r="S21" s="19" t="str">
        <f>IF(AD21*X21=1,IF(SUM($Z21:AD21)&gt;1," ; "&amp;AL21,AL21),"")</f>
        <v/>
      </c>
      <c r="T21" s="20" t="str">
        <f>IF(AE21*X21=1,IF(SUM($Z21:AE21)&gt;1," ; "&amp;AM21,AM21),"")</f>
        <v/>
      </c>
      <c r="U21" s="20" t="str">
        <f>IF(AF21=1,IF(SUM($Z21:AF21)&gt;1," ; "&amp;AN21,AN21),"")</f>
        <v/>
      </c>
      <c r="V21" s="21"/>
      <c r="W21" s="18">
        <f>IF(ISBLANK(D21),0,1)</f>
        <v>0</v>
      </c>
      <c r="X21" s="18">
        <f>IF(ISBLANK(F21),0,1)</f>
        <v>1</v>
      </c>
      <c r="Y21" s="21"/>
      <c r="Z21" s="18">
        <f>IF(OR(D21&lt;0,F21&lt;0),1,0)</f>
        <v>0</v>
      </c>
      <c r="AA21" s="22"/>
      <c r="AB21" s="23">
        <f>IF($D21&gt;$D$19,1,0)</f>
        <v>0</v>
      </c>
      <c r="AC21" s="23">
        <f>IF($D$19&lt;&gt;$D$21+$D$22,1,0)</f>
        <v>0</v>
      </c>
      <c r="AF21" s="45"/>
      <c r="AH21" s="19" t="s">
        <v>212</v>
      </c>
      <c r="AJ21" s="23" t="str">
        <f>"Learners at GW.1 cannot be more than EO.1"</f>
        <v>Learners at GW.1 cannot be more than EO.1</v>
      </c>
      <c r="AK21" s="23" t="str">
        <f>"Sum of Learners entered at GW.1 and OW.1 must equal "&amp;$M$19&amp;" (EO.1)"</f>
        <v>Sum of Learners entered at GW.1 and OW.1 must equal 0 (EO.1)</v>
      </c>
      <c r="AM21" s="37"/>
      <c r="AN21" s="17"/>
    </row>
    <row r="22" spans="1:40" ht="20.100000000000001" customHeight="1" x14ac:dyDescent="0.5">
      <c r="A22" s="182" t="s">
        <v>247</v>
      </c>
      <c r="B22" s="191" t="s">
        <v>248</v>
      </c>
      <c r="C22" s="179"/>
      <c r="D22" s="183"/>
      <c r="E22" s="179"/>
      <c r="F22" s="370">
        <f>$D$22*300</f>
        <v>0</v>
      </c>
      <c r="I22" s="357" t="str">
        <f t="shared" si="2"/>
        <v/>
      </c>
      <c r="J22" s="357"/>
      <c r="K22" s="357"/>
      <c r="L22" s="357"/>
      <c r="O22" s="17" t="str">
        <f>IF(OR(Z22*W22=1,X22*Z22=1),AH22,"")</f>
        <v/>
      </c>
      <c r="P22" s="18" t="str">
        <f>IF(OR(AA22*W22=1,X22*AA22=1),IF(SUM($Z22:AA22)&gt;1," ; "&amp;AI22,AI22),"")</f>
        <v/>
      </c>
      <c r="Q22" s="19" t="str">
        <f>IF(W22*AB22=1,IF(SUM($Z22:AB22)&gt;1," ; "&amp;AJ22,AJ22),"")</f>
        <v/>
      </c>
      <c r="R22" s="19" t="str">
        <f>IF(AC22*W22=1,IF(SUM($Z22:AC22)&gt;1," ; "&amp;AK22,AK22),"")</f>
        <v/>
      </c>
      <c r="S22" s="19" t="str">
        <f>IF(AD22*X22=1,IF(SUM($Z22:AD22)&gt;1," ; "&amp;AL22,AL22),"")</f>
        <v/>
      </c>
      <c r="T22" s="20" t="str">
        <f>IF(AE22*X22=1,IF(SUM($Z22:AE22)&gt;1," ; "&amp;AM22,AM22),"")</f>
        <v/>
      </c>
      <c r="U22" s="20" t="str">
        <f>IF(AF22=1,IF(SUM($Z22:AF22)&gt;1," ; "&amp;AN22,AN22),"")</f>
        <v/>
      </c>
      <c r="V22" s="21"/>
      <c r="W22" s="18">
        <f>IF(ISBLANK(D22),0,1)</f>
        <v>0</v>
      </c>
      <c r="X22" s="18">
        <f>IF(ISBLANK(F22),0,1)</f>
        <v>1</v>
      </c>
      <c r="Y22" s="21"/>
      <c r="Z22" s="18">
        <f>IF(OR(D22&lt;0,F22&lt;0),1,0)</f>
        <v>0</v>
      </c>
      <c r="AA22" s="22"/>
      <c r="AB22" s="23">
        <f>IF($D22&gt;$D$19,1,0)</f>
        <v>0</v>
      </c>
      <c r="AC22" s="23">
        <f>IF($D$19&lt;&gt;$D$21+$D$22,1,0)</f>
        <v>0</v>
      </c>
      <c r="AF22" s="45"/>
      <c r="AH22" s="19" t="s">
        <v>212</v>
      </c>
      <c r="AJ22" s="23" t="str">
        <f>"Learners at OW.1 cannot be more than EO.1"</f>
        <v>Learners at OW.1 cannot be more than EO.1</v>
      </c>
      <c r="AK22" s="23" t="str">
        <f>"Sum of Learners entered at GW.1 and OW.1 must equal "&amp;$M$19&amp;" (EO.1)"</f>
        <v>Sum of Learners entered at GW.1 and OW.1 must equal 0 (EO.1)</v>
      </c>
      <c r="AM22" s="37"/>
      <c r="AN22" s="17"/>
    </row>
    <row r="23" spans="1:40" ht="20.100000000000001" customHeight="1" x14ac:dyDescent="0.5">
      <c r="A23" s="179"/>
      <c r="B23" s="190"/>
      <c r="C23" s="179"/>
      <c r="D23" s="185"/>
      <c r="E23" s="179"/>
      <c r="F23" s="185"/>
      <c r="I23" s="357" t="str">
        <f t="shared" si="2"/>
        <v/>
      </c>
      <c r="J23" s="356"/>
      <c r="K23" s="356"/>
      <c r="L23" s="356"/>
      <c r="N23" s="15"/>
      <c r="O23" s="17" t="str">
        <f t="shared" si="3"/>
        <v/>
      </c>
      <c r="P23" s="18" t="str">
        <f>IF(OR(AA23*W23=1,X23*AA23=1),IF(SUM($Z23:AA23)&gt;1," ; "&amp;AI23,AI23),"")</f>
        <v/>
      </c>
      <c r="Q23" s="19" t="str">
        <f>IF(W23*AB23=1,IF(SUM($Z23:AB23)&gt;1," ; "&amp;AJ23,AJ23),"")</f>
        <v/>
      </c>
      <c r="R23" s="19" t="str">
        <f>IF(AC23*W23=1,IF(SUM($Z23:AC23)&gt;1," ; "&amp;AK23,AK23),"")</f>
        <v/>
      </c>
      <c r="S23" s="19" t="str">
        <f>IF(AD23*X23=1,IF(SUM($Z23:AD23)&gt;1," ; "&amp;AL23,AL23),"")</f>
        <v/>
      </c>
      <c r="T23" s="20" t="str">
        <f>IF(AE23*X23=1,IF(SUM($Z23:AE23)&gt;1," ; "&amp;AM23,AM23),"")</f>
        <v/>
      </c>
      <c r="U23" s="20" t="str">
        <f>IF(AF23=1,IF(SUM($Z23:AF23)&gt;1," ; "&amp;AN23,AN23),"")</f>
        <v/>
      </c>
      <c r="V23" s="21"/>
      <c r="W23" s="18">
        <f t="shared" si="4"/>
        <v>0</v>
      </c>
      <c r="X23" s="18">
        <f t="shared" si="5"/>
        <v>0</v>
      </c>
      <c r="Y23" s="21"/>
      <c r="Z23" s="18">
        <f t="shared" si="6"/>
        <v>0</v>
      </c>
      <c r="AA23" s="22"/>
      <c r="AB23" s="23"/>
      <c r="AF23" s="45"/>
      <c r="AH23" s="19" t="s">
        <v>212</v>
      </c>
      <c r="AJ23" s="23"/>
      <c r="AM23" s="37"/>
      <c r="AN23" s="17"/>
    </row>
    <row r="24" spans="1:40" ht="20.100000000000001" customHeight="1" x14ac:dyDescent="0.5">
      <c r="A24" s="179"/>
      <c r="B24" s="190"/>
      <c r="C24" s="179"/>
      <c r="D24" s="185"/>
      <c r="E24" s="179"/>
      <c r="F24" s="185"/>
      <c r="I24" s="357" t="str">
        <f t="shared" si="2"/>
        <v/>
      </c>
      <c r="J24" s="356"/>
      <c r="K24" s="356"/>
      <c r="L24" s="356"/>
      <c r="N24" s="15"/>
      <c r="P24" s="18"/>
      <c r="Q24" s="19"/>
      <c r="R24" s="19"/>
      <c r="S24" s="19"/>
      <c r="T24" s="20"/>
      <c r="U24" s="20" t="str">
        <f>IF(AF24=1,IF(SUM($Z24:AF24)&gt;1," ; "&amp;AN24,AN24),"")</f>
        <v/>
      </c>
      <c r="V24" s="21"/>
      <c r="W24" s="18"/>
      <c r="X24" s="18"/>
      <c r="Y24" s="21"/>
      <c r="Z24" s="18"/>
      <c r="AA24" s="22"/>
      <c r="AB24" s="23"/>
      <c r="AF24" s="45"/>
      <c r="AH24" s="19" t="s">
        <v>212</v>
      </c>
      <c r="AJ24" s="23"/>
      <c r="AM24" s="37"/>
      <c r="AN24" s="17"/>
    </row>
    <row r="25" spans="1:40" ht="39.950000000000003" customHeight="1" x14ac:dyDescent="0.5">
      <c r="A25" s="410" t="s">
        <v>249</v>
      </c>
      <c r="B25" s="410"/>
      <c r="C25" s="179"/>
      <c r="D25" s="180" t="s">
        <v>214</v>
      </c>
      <c r="E25" s="179"/>
      <c r="F25" s="180" t="s">
        <v>250</v>
      </c>
      <c r="I25" s="357" t="str">
        <f t="shared" si="2"/>
        <v/>
      </c>
      <c r="J25" s="356"/>
      <c r="K25" s="356"/>
      <c r="L25" s="356"/>
      <c r="O25" s="17" t="str">
        <f t="shared" si="3"/>
        <v/>
      </c>
      <c r="P25" s="18" t="str">
        <f>IF(OR(AA25*W25=1,X25*AA25=1),IF(SUM($Z25:AA25)&gt;1," ; "&amp;AI25,AI25),"")</f>
        <v/>
      </c>
      <c r="Q25" s="19" t="str">
        <f>IF(W25*AB25=1,IF(SUM($Z25:AB25)&gt;1," ; "&amp;AJ25,AJ25),"")</f>
        <v/>
      </c>
      <c r="R25" s="19" t="str">
        <f>IF(AC25*W25=1,IF(SUM($Z25:AC25)&gt;1," ; "&amp;AK25,AK25),"")</f>
        <v/>
      </c>
      <c r="S25" s="19" t="str">
        <f>IF(AD25*X25=1,IF(SUM($Z25:AD25)&gt;1," ; "&amp;AL25,AL25),"")</f>
        <v/>
      </c>
      <c r="T25" s="20" t="str">
        <f>IF(AE25*X25=1,IF(SUM($Z25:AE25)&gt;1," ; "&amp;AM25,AM25),"")</f>
        <v/>
      </c>
      <c r="U25" s="20" t="str">
        <f>IF(AF25=1,IF(SUM($Z25:AF25)&gt;1," ; "&amp;AN25,AN25),"")</f>
        <v/>
      </c>
      <c r="V25" s="21"/>
      <c r="W25" s="18">
        <f t="shared" si="4"/>
        <v>1</v>
      </c>
      <c r="X25" s="18">
        <f t="shared" si="5"/>
        <v>1</v>
      </c>
      <c r="Y25" s="21"/>
      <c r="Z25" s="18">
        <f t="shared" si="6"/>
        <v>0</v>
      </c>
      <c r="AA25" s="22"/>
      <c r="AB25" s="23"/>
      <c r="AF25" s="45"/>
      <c r="AH25" s="19" t="s">
        <v>212</v>
      </c>
      <c r="AJ25" s="23"/>
      <c r="AM25" s="37"/>
      <c r="AN25" s="17"/>
    </row>
    <row r="26" spans="1:40" ht="20.100000000000001" customHeight="1" x14ac:dyDescent="0.5">
      <c r="A26" s="182" t="s">
        <v>251</v>
      </c>
      <c r="B26" s="182" t="s">
        <v>252</v>
      </c>
      <c r="C26" s="179"/>
      <c r="D26" s="183"/>
      <c r="E26" s="184"/>
      <c r="F26" s="371">
        <f>$F$31+$F$32+$F$35+$F$36+$F$39</f>
        <v>0</v>
      </c>
      <c r="I26" s="357" t="str">
        <f t="shared" si="2"/>
        <v/>
      </c>
      <c r="J26" s="357"/>
      <c r="K26" s="357"/>
      <c r="L26" s="357"/>
      <c r="M26" s="28"/>
      <c r="N26" s="44"/>
      <c r="O26" s="17" t="str">
        <f t="shared" si="3"/>
        <v/>
      </c>
      <c r="P26" s="18" t="str">
        <f>IF(OR(AA26*W26=1,X26*AA26=1),IF(SUM($Z26:AA26)&gt;1," ; "&amp;AI26,AI26),"")</f>
        <v/>
      </c>
      <c r="Q26" s="19" t="str">
        <f>IF(W26*AB26=1,IF(SUM($Z26:AB26)&gt;1," ; "&amp;AJ26,AJ26),"")</f>
        <v/>
      </c>
      <c r="R26" s="19" t="str">
        <f>IF(AC26*W26=1,IF(SUM($Z26:AC26)&gt;1," ; "&amp;AK26,AK26),"")</f>
        <v/>
      </c>
      <c r="S26" s="19" t="str">
        <f>IF(SUM($X$11:$X$12,$X$15:$X$16,$W$21:$W$22,$X$31:$X$32,$X$35:$X$36,$W$41:$W$42)*$AD$26&gt;0,IF(SUM($Z26:AD26)&gt;1," ; "&amp;AL26,AL26),"")</f>
        <v/>
      </c>
      <c r="T26" s="20" t="str">
        <f>IF(AE26*X26=1,IF(SUM($Z26:AE26)&gt;1," ; "&amp;AM26,AM26),"")</f>
        <v/>
      </c>
      <c r="U26" s="20" t="str">
        <f>IF(AF26=1,IF(SUM($Z26:AF26)&gt;1," ; "&amp;AN26,AN26),"")</f>
        <v/>
      </c>
      <c r="V26" s="21"/>
      <c r="W26" s="18">
        <f t="shared" si="4"/>
        <v>0</v>
      </c>
      <c r="X26" s="18">
        <f t="shared" si="5"/>
        <v>1</v>
      </c>
      <c r="Y26" s="21"/>
      <c r="Z26" s="18">
        <f t="shared" si="6"/>
        <v>0</v>
      </c>
      <c r="AA26" s="22"/>
      <c r="AB26" s="23"/>
      <c r="AD26" s="17">
        <f>IF($F$26&gt;0,IF(OR(($F$6+$F$26)&gt;$M$51,($F$6+$F$26)&lt;$N$51),1,0),0)</f>
        <v>0</v>
      </c>
      <c r="AE26" s="24">
        <f>IF($F$26&lt;$F$39,1,0)</f>
        <v>0</v>
      </c>
      <c r="AF26" s="45"/>
      <c r="AH26" s="19" t="s">
        <v>212</v>
      </c>
      <c r="AJ26" s="23"/>
      <c r="AL26" s="23" t="s">
        <v>219</v>
      </c>
      <c r="AM26" s="352" t="s">
        <v>253</v>
      </c>
      <c r="AN26" s="17"/>
    </row>
    <row r="27" spans="1:40" ht="20.100000000000001" customHeight="1" x14ac:dyDescent="0.5">
      <c r="A27" s="195"/>
      <c r="B27" s="195"/>
      <c r="C27" s="179"/>
      <c r="D27" s="185"/>
      <c r="E27" s="184"/>
      <c r="F27" s="186"/>
      <c r="I27" s="357" t="str">
        <f t="shared" si="2"/>
        <v/>
      </c>
      <c r="J27" s="356"/>
      <c r="K27" s="356"/>
      <c r="L27" s="356"/>
      <c r="O27" s="17" t="str">
        <f t="shared" si="3"/>
        <v/>
      </c>
      <c r="P27" s="18" t="str">
        <f>IF(OR(AA27*W27=1,X27*AA27=1),IF(SUM($Z27:AA27)&gt;1," ; "&amp;AI27,AI27),"")</f>
        <v/>
      </c>
      <c r="Q27" s="19" t="str">
        <f>IF(W27*AB27=1,IF(SUM($Z27:AB27)&gt;1," ; "&amp;AJ27,AJ27),"")</f>
        <v/>
      </c>
      <c r="R27" s="19" t="str">
        <f>IF(AC27*W27=1,IF(SUM($Z27:AC27)&gt;1," ; "&amp;AK27,AK27),"")</f>
        <v/>
      </c>
      <c r="S27" s="19" t="str">
        <f>IF(AD27*X27=1,IF(SUM($Z27:AD27)&gt;1," ; "&amp;AL27,AL27),"")</f>
        <v/>
      </c>
      <c r="T27" s="20" t="str">
        <f>IF(AE27*X27=1,IF(SUM($Z27:AE27)&gt;1," ; "&amp;AM27,AM27),"")</f>
        <v/>
      </c>
      <c r="U27" s="20" t="str">
        <f>IF(AF27=1,IF(SUM($Z27:AF27)&gt;1," ; "&amp;AN27,AN27),"")</f>
        <v/>
      </c>
      <c r="V27" s="21"/>
      <c r="W27" s="18">
        <f t="shared" si="4"/>
        <v>0</v>
      </c>
      <c r="X27" s="18">
        <f t="shared" si="5"/>
        <v>0</v>
      </c>
      <c r="Y27" s="21"/>
      <c r="Z27" s="18">
        <f t="shared" si="6"/>
        <v>0</v>
      </c>
      <c r="AA27" s="22"/>
      <c r="AB27" s="23"/>
      <c r="AF27" s="45"/>
      <c r="AH27" s="19" t="s">
        <v>212</v>
      </c>
      <c r="AJ27" s="23"/>
      <c r="AM27" s="37"/>
      <c r="AN27" s="17"/>
    </row>
    <row r="28" spans="1:40" ht="20.100000000000001" customHeight="1" x14ac:dyDescent="0.5">
      <c r="A28" s="425" t="s">
        <v>222</v>
      </c>
      <c r="B28" s="425"/>
      <c r="C28" s="179"/>
      <c r="D28" s="334" t="s">
        <v>223</v>
      </c>
      <c r="E28" s="180"/>
      <c r="F28" s="335" t="s">
        <v>224</v>
      </c>
      <c r="I28" s="357" t="str">
        <f t="shared" si="2"/>
        <v/>
      </c>
      <c r="J28" s="356"/>
      <c r="K28" s="356"/>
      <c r="L28" s="356"/>
      <c r="O28" s="17" t="str">
        <f t="shared" ref="O28:O32" si="15">IF(OR(Z28*W28=1,X28*Z28=1),AH28,"")</f>
        <v/>
      </c>
      <c r="P28" s="18" t="str">
        <f>IF(OR(AA28*W28=1,X28*AA28=1),IF(SUM($Z28:AA28)&gt;1," ; "&amp;AI28,AI28),"")</f>
        <v/>
      </c>
      <c r="Q28" s="19" t="str">
        <f>IF(W28*AB28=1,IF(SUM($Z28:AB28)&gt;1," ; "&amp;AJ28,AJ28),"")</f>
        <v/>
      </c>
      <c r="R28" s="19" t="str">
        <f>IF(AC28*W28=1,IF(SUM($Z28:AC28)&gt;1," ; "&amp;AK28,AK28),"")</f>
        <v/>
      </c>
      <c r="S28" s="19" t="str">
        <f>IF(AD28*X28=1,IF(SUM($Z28:AD28)&gt;1," ; "&amp;AL28,AL28),"")</f>
        <v/>
      </c>
      <c r="T28" s="20" t="str">
        <f>IF(AE28*X28=1,IF(SUM($Z28:AE28)&gt;1," ; "&amp;AM28,AM28),"")</f>
        <v/>
      </c>
      <c r="U28" s="20" t="str">
        <f>IF(AF28=1,IF(SUM($Z28:AF28)&gt;1," ; "&amp;AN28,AN28),"")</f>
        <v/>
      </c>
      <c r="V28" s="21"/>
      <c r="W28" s="18">
        <f t="shared" ref="W28:W32" si="16">IF(ISBLANK(D28),0,1)</f>
        <v>1</v>
      </c>
      <c r="X28" s="18">
        <f t="shared" ref="X28:X32" si="17">IF(ISBLANK(F28),0,1)</f>
        <v>1</v>
      </c>
      <c r="Y28" s="21"/>
      <c r="Z28" s="18">
        <f t="shared" ref="Z28:Z32" si="18">IF(OR(D28&lt;0,F28&lt;0),1,0)</f>
        <v>0</v>
      </c>
      <c r="AA28" s="22"/>
      <c r="AB28" s="23"/>
      <c r="AF28" s="45"/>
      <c r="AH28" s="19" t="s">
        <v>212</v>
      </c>
      <c r="AJ28" s="23"/>
      <c r="AM28" s="37"/>
      <c r="AN28" s="17"/>
    </row>
    <row r="29" spans="1:40" ht="20.100000000000001" customHeight="1" x14ac:dyDescent="0.5">
      <c r="A29" s="182" t="s">
        <v>254</v>
      </c>
      <c r="B29" s="182" t="s">
        <v>226</v>
      </c>
      <c r="C29" s="179"/>
      <c r="D29" s="369">
        <f>$D$31+$D$32</f>
        <v>0</v>
      </c>
      <c r="E29" s="179"/>
      <c r="F29" s="370">
        <f>SUM($F$31:$F$32)</f>
        <v>0</v>
      </c>
      <c r="I29" s="357" t="str">
        <f t="shared" si="2"/>
        <v/>
      </c>
      <c r="J29" s="356"/>
      <c r="K29" s="356"/>
      <c r="L29" s="356"/>
      <c r="O29" s="17" t="str">
        <f t="shared" si="15"/>
        <v/>
      </c>
      <c r="P29" s="18" t="str">
        <f>IF(OR(AA29*W29=1,X29*AA29=1),IF(SUM($Z29:AA29)&gt;1," ; "&amp;AI29,AI29),"")</f>
        <v/>
      </c>
      <c r="Q29" s="19" t="str">
        <f>IF(W29*AB29=1,IF(SUM($Z29:AB29)&gt;1," ; "&amp;AJ29,AJ29),"")</f>
        <v/>
      </c>
      <c r="R29" s="19" t="str">
        <f>IF(AC29*W29=1,IF(SUM($Z29:AC29)&gt;1," ; "&amp;AK29,AK29),"")</f>
        <v/>
      </c>
      <c r="S29" s="19" t="str">
        <f>IF(AD29*X29=1,IF(SUM($Z29:AD29)&gt;1," ; "&amp;AL29,AL29),"")</f>
        <v/>
      </c>
      <c r="T29" s="20" t="str">
        <f>IF(AE29*X29=1,IF(SUM($Z29:AE29)&gt;1," ; "&amp;AM29,AM29),"")</f>
        <v/>
      </c>
      <c r="U29" s="20" t="str">
        <f>IF(AF29=1,IF(SUM($Z29:AF29)&gt;1," ; "&amp;AN29,AN29),"")</f>
        <v/>
      </c>
      <c r="V29" s="21"/>
      <c r="W29" s="18">
        <f t="shared" si="16"/>
        <v>1</v>
      </c>
      <c r="X29" s="18">
        <f t="shared" si="17"/>
        <v>1</v>
      </c>
      <c r="Y29" s="21"/>
      <c r="Z29" s="18">
        <f t="shared" si="18"/>
        <v>0</v>
      </c>
      <c r="AA29" s="22"/>
      <c r="AB29" s="23"/>
      <c r="AF29" s="45"/>
      <c r="AH29" s="19" t="s">
        <v>212</v>
      </c>
      <c r="AJ29" s="23"/>
      <c r="AM29" s="37"/>
      <c r="AN29" s="17"/>
    </row>
    <row r="30" spans="1:40" ht="20.100000000000001" customHeight="1" x14ac:dyDescent="0.5">
      <c r="A30" s="427" t="s">
        <v>142</v>
      </c>
      <c r="B30" s="428"/>
      <c r="C30" s="179"/>
      <c r="D30" s="193"/>
      <c r="E30" s="179"/>
      <c r="F30" s="194"/>
      <c r="I30" s="357" t="str">
        <f t="shared" si="2"/>
        <v/>
      </c>
      <c r="J30" s="356"/>
      <c r="K30" s="356"/>
      <c r="L30" s="356"/>
      <c r="O30" s="17" t="str">
        <f t="shared" si="15"/>
        <v/>
      </c>
      <c r="P30" s="18" t="str">
        <f>IF(OR(AA30*W30=1,X30*AA30=1),IF(SUM($Z30:AA30)&gt;1," ; "&amp;AI30,AI30),"")</f>
        <v/>
      </c>
      <c r="Q30" s="19" t="str">
        <f>IF(W30*AB30=1,IF(SUM($Z30:AB30)&gt;1," ; "&amp;AJ30,AJ30),"")</f>
        <v/>
      </c>
      <c r="R30" s="19" t="str">
        <f>IF(AC30*W30=1,IF(SUM($Z30:AC30)&gt;1," ; "&amp;AK30,AK30),"")</f>
        <v/>
      </c>
      <c r="S30" s="19" t="str">
        <f>IF(AD30*X30=1,IF(SUM($Z30:AD30)&gt;1," ; "&amp;AL30,AL30),"")</f>
        <v/>
      </c>
      <c r="T30" s="20" t="str">
        <f>IF(AE30*X30=1,IF(SUM($Z30:AE30)&gt;1," ; "&amp;AM30,AM30),"")</f>
        <v/>
      </c>
      <c r="U30" s="20" t="str">
        <f>IF(AF30=1,IF(SUM($Z30:AF30)&gt;1," ; "&amp;AN30,AN30),"")</f>
        <v/>
      </c>
      <c r="V30" s="21"/>
      <c r="W30" s="18">
        <f t="shared" si="16"/>
        <v>0</v>
      </c>
      <c r="X30" s="18">
        <f t="shared" si="17"/>
        <v>0</v>
      </c>
      <c r="Y30" s="21"/>
      <c r="Z30" s="18">
        <f t="shared" si="18"/>
        <v>0</v>
      </c>
      <c r="AA30" s="22"/>
      <c r="AB30" s="23"/>
      <c r="AF30" s="45"/>
      <c r="AH30" s="19" t="s">
        <v>212</v>
      </c>
      <c r="AJ30" s="23"/>
      <c r="AM30" s="37"/>
      <c r="AN30" s="17"/>
    </row>
    <row r="31" spans="1:40" ht="20.100000000000001" customHeight="1" x14ac:dyDescent="0.5">
      <c r="A31" s="182" t="s">
        <v>255</v>
      </c>
      <c r="B31" s="182" t="s">
        <v>256</v>
      </c>
      <c r="C31" s="179"/>
      <c r="D31" s="183"/>
      <c r="E31" s="179"/>
      <c r="F31" s="188"/>
      <c r="I31" s="357" t="str">
        <f t="shared" si="2"/>
        <v/>
      </c>
      <c r="J31" s="356"/>
      <c r="K31" s="356"/>
      <c r="L31" s="356"/>
      <c r="M31" s="28">
        <v>400000</v>
      </c>
      <c r="N31" s="39">
        <f>F31+F35+F36</f>
        <v>0</v>
      </c>
      <c r="O31" s="17" t="str">
        <f t="shared" si="15"/>
        <v/>
      </c>
      <c r="P31" s="18" t="str">
        <f>IF(OR(AA31*W31=1,X31*AA31=1),IF(SUM($Z31:AA31)&gt;1," ; "&amp;AI31,AI31),"")</f>
        <v/>
      </c>
      <c r="Q31" s="19" t="str">
        <f>IF(W31*AB31=1,IF(SUM($Z31:AB31)&gt;1," ; "&amp;AJ31,AJ31),"")</f>
        <v/>
      </c>
      <c r="R31" s="19" t="str">
        <f>IF(AC31*W31=1,IF(SUM($Z31:AC31)&gt;1," ; "&amp;AK31,AK31),"")</f>
        <v/>
      </c>
      <c r="S31" s="19" t="str">
        <f>IF(AD31*X31=1,IF(SUM($Z31:AD31)&gt;1," ; "&amp;AL31,AL31),"")</f>
        <v/>
      </c>
      <c r="T31" s="20" t="str">
        <f>IF(AE31*X31=1,IF(SUM($Z31:AE31)&gt;1," ; "&amp;AM31,AM31),"")</f>
        <v/>
      </c>
      <c r="U31" s="20" t="str">
        <f>IF(AF31=1,IF(SUM($Z31:AF31)&gt;1," ; "&amp;AN31,AN31),"")</f>
        <v/>
      </c>
      <c r="V31" s="21"/>
      <c r="W31" s="18">
        <f t="shared" si="16"/>
        <v>0</v>
      </c>
      <c r="X31" s="18">
        <f t="shared" si="17"/>
        <v>0</v>
      </c>
      <c r="Y31" s="21"/>
      <c r="Z31" s="18">
        <f t="shared" si="18"/>
        <v>0</v>
      </c>
      <c r="AA31" s="45">
        <f>IF(AND(OR(F31=0,D31=0),OR(D31&gt;0,F31&gt;0)),1,0)</f>
        <v>0</v>
      </c>
      <c r="AB31" s="23">
        <f>IF($D$31&lt;$D$26,1,0)</f>
        <v>0</v>
      </c>
      <c r="AD31" s="17">
        <f>IF(($F$35+$F$36+$F$31)&gt;$M$31,1,0)</f>
        <v>0</v>
      </c>
      <c r="AE31" s="17">
        <f t="shared" ref="AE31:AE32" si="19">IF($F$26&gt;0,IF(OR(($F$6+$F$26)&gt;$M$51,($F$6+$F$26)&lt;$N$51),1,0),0)</f>
        <v>0</v>
      </c>
      <c r="AF31" s="45"/>
      <c r="AH31" s="19" t="s">
        <v>212</v>
      </c>
      <c r="AI31" s="19" t="s">
        <v>231</v>
      </c>
      <c r="AJ31" s="23" t="s">
        <v>257</v>
      </c>
      <c r="AL31" s="23" t="str">
        <f>"Sum of Vocational Delivery and Learning support funding at LS.2.1, LS.2.2 and VD.2 must not exceed £400,000"</f>
        <v>Sum of Vocational Delivery and Learning support funding at LS.2.1, LS.2.2 and VD.2 must not exceed £400,000</v>
      </c>
      <c r="AM31" s="23" t="s">
        <v>219</v>
      </c>
      <c r="AN31" s="17"/>
    </row>
    <row r="32" spans="1:40" ht="20.100000000000001" customHeight="1" x14ac:dyDescent="0.5">
      <c r="A32" s="182" t="s">
        <v>258</v>
      </c>
      <c r="B32" s="189" t="s">
        <v>140</v>
      </c>
      <c r="C32" s="179"/>
      <c r="D32" s="183"/>
      <c r="E32" s="179"/>
      <c r="F32" s="188"/>
      <c r="I32" s="357" t="str">
        <f t="shared" si="2"/>
        <v/>
      </c>
      <c r="J32" s="356"/>
      <c r="K32" s="356"/>
      <c r="L32" s="356"/>
      <c r="M32" s="28">
        <f>ROUNDDOWN(($F$31/0.65)*0.35,0)</f>
        <v>0</v>
      </c>
      <c r="O32" s="17" t="str">
        <f t="shared" si="15"/>
        <v/>
      </c>
      <c r="P32" s="18" t="str">
        <f>IF(OR(AA32*W32=1,X32*AA32=1),IF(SUM($Z32:AA32)&gt;1," ; "&amp;AI32,AI32),"")</f>
        <v/>
      </c>
      <c r="Q32" s="19" t="str">
        <f>IF(W32*AB32=1,IF(SUM($Z32:AB32)&gt;1," ; "&amp;AJ32,AJ32),"")</f>
        <v/>
      </c>
      <c r="R32" s="19" t="str">
        <f>IF(AC32*W32=1,IF(SUM($Z32:AC32)&gt;1," ; "&amp;AK32,AK32),"")</f>
        <v/>
      </c>
      <c r="S32" s="19" t="str">
        <f>IF(AD32*X32=1,IF(SUM($Z32:AD32)&gt;1," ; "&amp;AL32,AL32),"")</f>
        <v/>
      </c>
      <c r="T32" s="20" t="str">
        <f>IF(AE32*X32=1,IF(SUM($Z32:AE32)&gt;1," ; "&amp;AM32,AM32),"")</f>
        <v/>
      </c>
      <c r="U32" s="20" t="str">
        <f>IF(AF32=1,IF(SUM($Z32:AF32)&gt;1," ; "&amp;AN32,AN32),"")</f>
        <v/>
      </c>
      <c r="V32" s="21"/>
      <c r="W32" s="18">
        <f t="shared" si="16"/>
        <v>0</v>
      </c>
      <c r="X32" s="18">
        <f t="shared" si="17"/>
        <v>0</v>
      </c>
      <c r="Y32" s="21"/>
      <c r="Z32" s="18">
        <f t="shared" si="18"/>
        <v>0</v>
      </c>
      <c r="AA32" s="45">
        <f>IF(AND(OR(F32=0,D32=0),OR(D32&gt;0,F32&gt;0)),1,0)</f>
        <v>0</v>
      </c>
      <c r="AB32" s="23"/>
      <c r="AD32" s="17">
        <f>IF($F$32&gt;$M$32,1,0)</f>
        <v>0</v>
      </c>
      <c r="AE32" s="17">
        <f t="shared" si="19"/>
        <v>0</v>
      </c>
      <c r="AF32" s="45"/>
      <c r="AH32" s="19" t="s">
        <v>212</v>
      </c>
      <c r="AI32" s="19" t="s">
        <v>231</v>
      </c>
      <c r="AJ32" s="23"/>
      <c r="AL32" s="23" t="str">
        <f>"Maximum wraparound support is £"&amp;$M$32&amp;" (35% of the sum of VD. 2 &amp; WA. 2)"</f>
        <v>Maximum wraparound support is £0 (35% of the sum of VD. 2 &amp; WA. 2)</v>
      </c>
      <c r="AM32" s="23" t="s">
        <v>219</v>
      </c>
      <c r="AN32" s="17"/>
    </row>
    <row r="33" spans="1:40" ht="20.100000000000001" customHeight="1" x14ac:dyDescent="0.5">
      <c r="A33" s="195"/>
      <c r="B33" s="425"/>
      <c r="C33" s="425"/>
      <c r="D33" s="343"/>
      <c r="E33" s="184"/>
      <c r="F33" s="186"/>
      <c r="I33" s="357" t="str">
        <f t="shared" si="2"/>
        <v/>
      </c>
      <c r="J33" s="356"/>
      <c r="K33" s="356"/>
      <c r="L33" s="356"/>
      <c r="P33" s="18"/>
      <c r="Q33" s="19"/>
      <c r="R33" s="19"/>
      <c r="S33" s="19"/>
      <c r="T33" s="20"/>
      <c r="U33" s="20" t="str">
        <f>IF(AF33=1,IF(SUM($Z33:AF33)&gt;1," ; "&amp;AN33,AN33),"")</f>
        <v/>
      </c>
      <c r="V33" s="21"/>
      <c r="W33" s="18"/>
      <c r="X33" s="18"/>
      <c r="Y33" s="21"/>
      <c r="Z33" s="18"/>
      <c r="AA33" s="22"/>
      <c r="AB33" s="23"/>
      <c r="AF33" s="45"/>
      <c r="AH33" s="19" t="s">
        <v>212</v>
      </c>
      <c r="AJ33" s="23"/>
      <c r="AM33" s="37"/>
      <c r="AN33" s="17"/>
    </row>
    <row r="34" spans="1:40" ht="20.100000000000001" customHeight="1" x14ac:dyDescent="0.5">
      <c r="A34" s="425" t="s">
        <v>234</v>
      </c>
      <c r="B34" s="425"/>
      <c r="C34" s="179"/>
      <c r="D34" s="334" t="s">
        <v>214</v>
      </c>
      <c r="E34" s="334"/>
      <c r="F34" s="334" t="s">
        <v>224</v>
      </c>
      <c r="I34" s="357" t="str">
        <f t="shared" si="2"/>
        <v/>
      </c>
      <c r="U34" s="20" t="str">
        <f>IF(AF34=1,IF(SUM($Z34:AF34)&gt;1," ; "&amp;AN34,AN34),"")</f>
        <v/>
      </c>
      <c r="AF34" s="45"/>
      <c r="AH34" s="19" t="s">
        <v>212</v>
      </c>
      <c r="AM34" s="37"/>
      <c r="AN34" s="17"/>
    </row>
    <row r="35" spans="1:40" ht="20.100000000000001" customHeight="1" x14ac:dyDescent="0.5">
      <c r="A35" s="350" t="s">
        <v>259</v>
      </c>
      <c r="B35" s="182" t="s">
        <v>236</v>
      </c>
      <c r="C35" s="179"/>
      <c r="D35" s="183"/>
      <c r="E35" s="179"/>
      <c r="F35" s="188"/>
      <c r="I35" s="357" t="str">
        <f t="shared" si="2"/>
        <v/>
      </c>
      <c r="J35" s="356"/>
      <c r="K35" s="356"/>
      <c r="L35" s="356"/>
      <c r="O35" s="17" t="str">
        <f>IF(OR(Z35*W35=1,X35*Z35=1),AH35,"")</f>
        <v/>
      </c>
      <c r="P35" s="18" t="str">
        <f>IF(OR(AA35*W35=1,X35*AA35=1),IF(SUM($Z35:AA35)&gt;1," ; "&amp;AI35,AI35),"")</f>
        <v/>
      </c>
      <c r="Q35" s="19" t="str">
        <f>IF(W35*AB35=1,IF(SUM($Z35:AB35)&gt;1," ; "&amp;AJ35,AJ35),"")</f>
        <v/>
      </c>
      <c r="R35" s="19" t="str">
        <f>IF(AC35*W35=1,IF(SUM($Z35:AC35)&gt;1," ; "&amp;AK35,AK35),"")</f>
        <v/>
      </c>
      <c r="S35" s="19" t="str">
        <f>IF(AD35*X35=1,IF(SUM($Z35:AD35)&gt;1," ; "&amp;AL35,AL35),"")</f>
        <v/>
      </c>
      <c r="T35" s="20" t="str">
        <f>IF(AE35*X35=1,IF(SUM($Z35:AE35)&gt;1," ; "&amp;AM35,AM35),"")</f>
        <v/>
      </c>
      <c r="U35" s="20" t="str">
        <f>IF(AF35=1,IF(SUM($Z35:AF35)&gt;1," ; "&amp;AN35,AN35),"")</f>
        <v/>
      </c>
      <c r="V35" s="21"/>
      <c r="W35" s="18">
        <f>IF(ISBLANK(D35),0,1)</f>
        <v>0</v>
      </c>
      <c r="X35" s="18">
        <f>IF(ISBLANK(F35),0,1)</f>
        <v>0</v>
      </c>
      <c r="Y35" s="21"/>
      <c r="Z35" s="18">
        <f>IF(OR(D35&lt;0,F35&lt;0),1,0)</f>
        <v>0</v>
      </c>
      <c r="AA35" s="45">
        <f>IF(AND(OR(F35=0,D35=0),OR(D35&gt;0,F35&gt;0)),1,0)</f>
        <v>0</v>
      </c>
      <c r="AB35" s="23">
        <f>IF(D35&gt;$D$26,1,0)</f>
        <v>0</v>
      </c>
      <c r="AD35" s="17">
        <f>IF(($F$35+$F$36+$F$31)&gt;$M$31,1,0)</f>
        <v>0</v>
      </c>
      <c r="AE35" s="17">
        <f>IF($F$26&gt;0,IF(OR(($F$6+$F$26)&gt;$M$51,($F$6+$F$26)&lt;$N$51),1,0),0)</f>
        <v>0</v>
      </c>
      <c r="AF35" s="45"/>
      <c r="AH35" s="19" t="s">
        <v>212</v>
      </c>
      <c r="AI35" s="19" t="s">
        <v>237</v>
      </c>
      <c r="AJ35" s="23" t="s">
        <v>260</v>
      </c>
      <c r="AL35" s="23" t="str">
        <f>"Sum of Vocational Delivery, Learning Support and Learner Support funding at VD.2, LS.1.2, and LS.2.2 must not exceed £400,000"</f>
        <v>Sum of Vocational Delivery, Learning Support and Learner Support funding at VD.2, LS.1.2, and LS.2.2 must not exceed £400,000</v>
      </c>
      <c r="AM35" s="23" t="s">
        <v>219</v>
      </c>
      <c r="AN35" s="17"/>
    </row>
    <row r="36" spans="1:40" ht="20.100000000000001" customHeight="1" x14ac:dyDescent="0.5">
      <c r="A36" s="350" t="s">
        <v>261</v>
      </c>
      <c r="B36" s="182" t="s">
        <v>241</v>
      </c>
      <c r="C36" s="179"/>
      <c r="D36" s="183"/>
      <c r="E36" s="179"/>
      <c r="F36" s="188"/>
      <c r="I36" s="357" t="str">
        <f t="shared" si="2"/>
        <v/>
      </c>
      <c r="J36" s="356"/>
      <c r="K36" s="356"/>
      <c r="L36" s="356"/>
      <c r="O36" s="17" t="str">
        <f>IF(OR(Z36*W36=1,X36*Z36=1),AH36,"")</f>
        <v/>
      </c>
      <c r="P36" s="18" t="str">
        <f>IF(OR(AA36*W36=1,X36*AA36=1),IF(SUM($Z36:AA36)&gt;1," ; "&amp;AI36,AI36),"")</f>
        <v/>
      </c>
      <c r="Q36" s="19" t="str">
        <f>IF(W36*AB36=1,IF(SUM($Z36:AB36)&gt;1," ; "&amp;AJ36,AJ36),"")</f>
        <v/>
      </c>
      <c r="R36" s="19" t="str">
        <f>IF(AC36*W36=1,IF(SUM($Z36:AC36)&gt;1," ; "&amp;AK36,AK36),"")</f>
        <v/>
      </c>
      <c r="S36" s="19" t="str">
        <f>IF(AD36*X36=1,IF(SUM($Z36:AD36)&gt;1," ; "&amp;AL36,AL36),"")</f>
        <v/>
      </c>
      <c r="T36" s="20" t="str">
        <f>IF(AE36*X36=1,IF(SUM($Z36:AE36)&gt;1," ; "&amp;AM36,AM36),"")</f>
        <v/>
      </c>
      <c r="U36" s="20" t="str">
        <f>IF(AF36=1,IF(SUM($Z36:AF36)&gt;1," ; "&amp;AN36,AN36),"")</f>
        <v/>
      </c>
      <c r="V36" s="21"/>
      <c r="W36" s="18">
        <f>IF(ISBLANK(D36),0,1)</f>
        <v>0</v>
      </c>
      <c r="X36" s="18">
        <f>IF(ISBLANK(F36),0,1)</f>
        <v>0</v>
      </c>
      <c r="Y36" s="21"/>
      <c r="Z36" s="18">
        <f>IF(OR(D36&lt;0,F36&lt;0),1,0)</f>
        <v>0</v>
      </c>
      <c r="AA36" s="45">
        <f>IF(AND(OR(F36=0,D36=0),OR(D36&gt;0,F36&gt;0)),1,0)</f>
        <v>0</v>
      </c>
      <c r="AB36" s="23">
        <f>IF(D36&gt;$D$26,1,0)</f>
        <v>0</v>
      </c>
      <c r="AD36" s="17">
        <f>IF(($F$35+$F$36+$F$31)&gt;$M$31,1,0)</f>
        <v>0</v>
      </c>
      <c r="AE36" s="17">
        <f>IF($F$26&gt;0,IF(OR(($F$6+$F$26)&gt;$M$51,($F$6+$F$26)&lt;$N$51),1,0),0)</f>
        <v>0</v>
      </c>
      <c r="AF36" s="45"/>
      <c r="AH36" s="19" t="s">
        <v>212</v>
      </c>
      <c r="AI36" s="19" t="s">
        <v>237</v>
      </c>
      <c r="AJ36" s="23" t="s">
        <v>260</v>
      </c>
      <c r="AL36" s="23" t="str">
        <f>"Sum of Vocational Delivery, Learning Support and Learner Support funding at VD.2, LS.1.2, and LS.2.2 must not exceed £400,000"</f>
        <v>Sum of Vocational Delivery, Learning Support and Learner Support funding at VD.2, LS.1.2, and LS.2.2 must not exceed £400,000</v>
      </c>
      <c r="AM36" s="23" t="s">
        <v>219</v>
      </c>
      <c r="AN36" s="17"/>
    </row>
    <row r="37" spans="1:40" ht="20.100000000000001" customHeight="1" x14ac:dyDescent="0.5">
      <c r="A37" s="195"/>
      <c r="B37" s="195"/>
      <c r="C37" s="179"/>
      <c r="D37" s="185"/>
      <c r="E37" s="184"/>
      <c r="F37" s="186"/>
      <c r="I37" s="357" t="str">
        <f t="shared" si="2"/>
        <v/>
      </c>
      <c r="J37" s="356"/>
      <c r="K37" s="356"/>
      <c r="L37" s="356"/>
      <c r="P37" s="18"/>
      <c r="Q37" s="19"/>
      <c r="R37" s="19"/>
      <c r="S37" s="19"/>
      <c r="T37" s="20"/>
      <c r="U37" s="20" t="str">
        <f>IF(AF37=1,IF(SUM($Z37:AF37)&gt;1," ; "&amp;AN37,AN37),"")</f>
        <v/>
      </c>
      <c r="V37" s="21"/>
      <c r="W37" s="18"/>
      <c r="X37" s="18"/>
      <c r="Y37" s="21"/>
      <c r="Z37" s="18"/>
      <c r="AA37" s="22"/>
      <c r="AB37" s="23"/>
      <c r="AF37" s="45"/>
      <c r="AH37" s="19" t="s">
        <v>212</v>
      </c>
      <c r="AJ37" s="23"/>
      <c r="AM37" s="37"/>
      <c r="AN37" s="17"/>
    </row>
    <row r="38" spans="1:40" ht="20.100000000000001" customHeight="1" x14ac:dyDescent="0.5">
      <c r="A38" s="430" t="s">
        <v>262</v>
      </c>
      <c r="B38" s="430"/>
      <c r="C38" s="179"/>
      <c r="D38" s="180"/>
      <c r="E38" s="179"/>
      <c r="F38" s="180"/>
      <c r="I38" s="357" t="str">
        <f t="shared" si="2"/>
        <v/>
      </c>
      <c r="J38" s="356"/>
      <c r="K38" s="356"/>
      <c r="L38" s="356"/>
      <c r="P38" s="18"/>
      <c r="Q38" s="19"/>
      <c r="R38" s="19"/>
      <c r="S38" s="19"/>
      <c r="T38" s="20"/>
      <c r="U38" s="20" t="str">
        <f>IF(AF38=1,IF(SUM($Z38:AF38)&gt;1," ; "&amp;AN38,AN38),"")</f>
        <v/>
      </c>
      <c r="V38" s="21"/>
      <c r="W38" s="18"/>
      <c r="X38" s="18"/>
      <c r="Y38" s="21"/>
      <c r="Z38" s="18"/>
      <c r="AA38" s="22"/>
      <c r="AB38" s="23"/>
      <c r="AF38" s="45"/>
      <c r="AH38" s="19" t="s">
        <v>212</v>
      </c>
      <c r="AJ38" s="23"/>
      <c r="AM38" s="37"/>
      <c r="AN38" s="17"/>
    </row>
    <row r="39" spans="1:40" ht="20.100000000000001" customHeight="1" x14ac:dyDescent="0.5">
      <c r="A39" s="182" t="s">
        <v>166</v>
      </c>
      <c r="B39" s="191" t="s">
        <v>244</v>
      </c>
      <c r="C39" s="179"/>
      <c r="D39" s="369">
        <f>ROUNDUP(0.35*$D$26,0)</f>
        <v>0</v>
      </c>
      <c r="E39" s="179"/>
      <c r="F39" s="370">
        <f>SUM($F$41:$F$42)</f>
        <v>0</v>
      </c>
      <c r="H39" s="41"/>
      <c r="I39" s="357" t="str">
        <f t="shared" si="2"/>
        <v/>
      </c>
      <c r="J39" s="356"/>
      <c r="K39" s="356"/>
      <c r="L39" s="356"/>
      <c r="M39" s="42">
        <f>D39</f>
        <v>0</v>
      </c>
      <c r="O39" s="17" t="str">
        <f t="shared" si="3"/>
        <v/>
      </c>
      <c r="P39" s="18" t="str">
        <f>IF(OR(AA39*W39=1,X39*AA39=1),IF(SUM($Z39:AA39)&gt;1," ; "&amp;AI39,AI39),"")</f>
        <v/>
      </c>
      <c r="Q39" s="19" t="str">
        <f>IF(W39*AB39=1,IF(SUM($Z39:AB39)&gt;1," ; "&amp;AJ39,AJ39),"")</f>
        <v/>
      </c>
      <c r="R39" s="19" t="str">
        <f>IF(AC39*W39=1,IF(SUM($Z39:AC39)&gt;1," ; "&amp;AK39,AK39),"")</f>
        <v/>
      </c>
      <c r="S39" s="19" t="str">
        <f>IF(AD39*X39=1,IF(SUM($Z39:AD39)&gt;1," ; "&amp;AL39,AL39),"")</f>
        <v/>
      </c>
      <c r="T39" s="20" t="str">
        <f>IF(AE39*X39=1,IF(SUM($Z39:AE39)&gt;1," ; "&amp;AM39,AM39),"")</f>
        <v/>
      </c>
      <c r="U39" s="20" t="str">
        <f>IF(AF39=1,IF(SUM($Z39:AF39)&gt;1," ; "&amp;AN39,AN39),"")</f>
        <v/>
      </c>
      <c r="V39" s="21"/>
      <c r="W39" s="18">
        <f t="shared" si="4"/>
        <v>1</v>
      </c>
      <c r="X39" s="18">
        <f t="shared" si="5"/>
        <v>1</v>
      </c>
      <c r="Y39" s="21"/>
      <c r="Z39" s="18">
        <f t="shared" si="6"/>
        <v>0</v>
      </c>
      <c r="AA39" s="22"/>
      <c r="AB39" s="23">
        <f>IF($D39&lt;&gt;$D41+$D42,1,0)</f>
        <v>0</v>
      </c>
      <c r="AF39" s="45"/>
      <c r="AH39" s="19" t="s">
        <v>212</v>
      </c>
      <c r="AJ39" s="23" t="str">
        <f>"Learners entered at GW.2 and OW.2 must equal "&amp;$M39</f>
        <v>Learners entered at GW.2 and OW.2 must equal 0</v>
      </c>
      <c r="AM39" s="37"/>
      <c r="AN39" s="17"/>
    </row>
    <row r="40" spans="1:40" ht="20.100000000000001" customHeight="1" x14ac:dyDescent="0.5">
      <c r="A40" s="427" t="s">
        <v>142</v>
      </c>
      <c r="B40" s="428"/>
      <c r="C40" s="179"/>
      <c r="D40" s="187"/>
      <c r="E40" s="187"/>
      <c r="F40" s="187"/>
      <c r="I40" s="357" t="str">
        <f t="shared" si="2"/>
        <v/>
      </c>
      <c r="J40" s="356"/>
      <c r="K40" s="356"/>
      <c r="L40" s="356"/>
      <c r="M40" s="43"/>
      <c r="O40" s="17" t="str">
        <f t="shared" si="3"/>
        <v/>
      </c>
      <c r="P40" s="18" t="str">
        <f>IF(OR(AA40*W40=1,X40*AA40=1),IF(SUM($Z40:AA40)&gt;1," ; "&amp;AI40,AI40),"")</f>
        <v/>
      </c>
      <c r="Q40" s="19" t="str">
        <f>IF(W40*AB40=1,IF(SUM($Z40:AB40)&gt;1," ; "&amp;AJ40,AJ40),"")</f>
        <v/>
      </c>
      <c r="R40" s="19" t="str">
        <f>IF(AC40*W40=1,IF(SUM($Z40:AC40)&gt;1," ; "&amp;AK40,AK40),"")</f>
        <v/>
      </c>
      <c r="S40" s="19" t="str">
        <f>IF(AD40*X40=1,IF(SUM($Z40:AD40)&gt;1," ; "&amp;AL40,AL40),"")</f>
        <v/>
      </c>
      <c r="T40" s="20" t="str">
        <f>IF(AE40*X40=1,IF(SUM($Z40:AE40)&gt;1," ; "&amp;AM40,AM40),"")</f>
        <v/>
      </c>
      <c r="U40" s="20" t="str">
        <f>IF(AF40=1,IF(SUM($Z40:AF40)&gt;1," ; "&amp;AN40,AN40),"")</f>
        <v/>
      </c>
      <c r="V40" s="21"/>
      <c r="W40" s="18">
        <f t="shared" si="4"/>
        <v>0</v>
      </c>
      <c r="X40" s="18">
        <f t="shared" si="5"/>
        <v>0</v>
      </c>
      <c r="Y40" s="21"/>
      <c r="Z40" s="18">
        <f t="shared" si="6"/>
        <v>0</v>
      </c>
      <c r="AA40" s="22"/>
      <c r="AB40" s="23"/>
      <c r="AF40" s="45"/>
      <c r="AH40" s="19" t="s">
        <v>212</v>
      </c>
      <c r="AJ40" s="23"/>
      <c r="AM40" s="37"/>
      <c r="AN40" s="17"/>
    </row>
    <row r="41" spans="1:40" ht="20.100000000000001" customHeight="1" x14ac:dyDescent="0.5">
      <c r="A41" s="182" t="s">
        <v>263</v>
      </c>
      <c r="B41" s="191" t="s">
        <v>264</v>
      </c>
      <c r="C41" s="179"/>
      <c r="D41" s="183"/>
      <c r="E41" s="179"/>
      <c r="F41" s="370">
        <f>$D$41*500</f>
        <v>0</v>
      </c>
      <c r="I41" s="357" t="str">
        <f t="shared" si="2"/>
        <v/>
      </c>
      <c r="J41" s="356"/>
      <c r="K41" s="356"/>
      <c r="L41" s="356"/>
      <c r="O41" s="17" t="str">
        <f t="shared" si="3"/>
        <v/>
      </c>
      <c r="P41" s="18" t="str">
        <f>IF(OR(AA41*W41=1,X41*AA41=1),IF(SUM($Z41:AA41)&gt;1," ; "&amp;AI41,AI41),"")</f>
        <v/>
      </c>
      <c r="Q41" s="19" t="str">
        <f>IF(W41*AB41=1,IF(SUM($Z41:AB41)&gt;1," ; "&amp;AJ41,AJ41),"")</f>
        <v/>
      </c>
      <c r="R41" s="19" t="str">
        <f>IF(AC41*W41=1,IF(SUM($Z41:AC41)&gt;1," ; "&amp;AK41,AK41),"")</f>
        <v/>
      </c>
      <c r="S41" s="19" t="str">
        <f>IF(AD41*X41=1,IF(SUM($Z41:AD41)&gt;1," ; "&amp;AL41,AL41),"")</f>
        <v/>
      </c>
      <c r="T41" s="20" t="str">
        <f>IF(AE41*X41=1,IF(SUM($Z41:AE41)&gt;1," ; "&amp;AM41,AM41),"")</f>
        <v/>
      </c>
      <c r="U41" s="20" t="str">
        <f>IF(AF41=1,IF(SUM($Z41:AF41)&gt;1," ; "&amp;AN41,AN41),"")</f>
        <v/>
      </c>
      <c r="V41" s="21"/>
      <c r="W41" s="18">
        <f t="shared" si="4"/>
        <v>0</v>
      </c>
      <c r="X41" s="18">
        <f t="shared" si="5"/>
        <v>1</v>
      </c>
      <c r="Y41" s="21"/>
      <c r="Z41" s="18">
        <f t="shared" si="6"/>
        <v>0</v>
      </c>
      <c r="AA41" s="22"/>
      <c r="AB41" s="23">
        <f>IF($D$41+$D$42&lt;&gt;$D$39,1,0)</f>
        <v>0</v>
      </c>
      <c r="AF41" s="45"/>
      <c r="AH41" s="19" t="s">
        <v>212</v>
      </c>
      <c r="AJ41" s="23" t="str">
        <f>"Sum of Learners at GW.2 and OW.2 must equal "&amp;$M$39&amp;" (EO.2)"</f>
        <v>Sum of Learners at GW.2 and OW.2 must equal 0 (EO.2)</v>
      </c>
      <c r="AM41" s="37"/>
      <c r="AN41" s="17"/>
    </row>
    <row r="42" spans="1:40" ht="20.100000000000001" customHeight="1" x14ac:dyDescent="0.5">
      <c r="A42" s="182" t="s">
        <v>265</v>
      </c>
      <c r="B42" s="191" t="s">
        <v>266</v>
      </c>
      <c r="C42" s="179"/>
      <c r="D42" s="183"/>
      <c r="E42" s="179"/>
      <c r="F42" s="370">
        <f>$D$42*300</f>
        <v>0</v>
      </c>
      <c r="I42" s="357" t="str">
        <f t="shared" si="2"/>
        <v/>
      </c>
      <c r="J42" s="356"/>
      <c r="K42" s="356"/>
      <c r="L42" s="356"/>
      <c r="O42" s="17" t="str">
        <f t="shared" si="3"/>
        <v/>
      </c>
      <c r="P42" s="18" t="str">
        <f>IF(OR(AA42*W42=1,X42*AA42=1),IF(SUM($Z42:AA42)&gt;1," ; "&amp;AI42,AI42),"")</f>
        <v/>
      </c>
      <c r="Q42" s="19" t="str">
        <f>IF(W42*AB42=1,IF(SUM($Z42:AB42)&gt;1," ; "&amp;AJ42,AJ42),"")</f>
        <v/>
      </c>
      <c r="R42" s="19" t="str">
        <f>IF(AC42*W42=1,IF(SUM($Z42:AC42)&gt;1," ; "&amp;AK42,AK42),"")</f>
        <v/>
      </c>
      <c r="S42" s="19" t="str">
        <f>IF(AD42*X42=1,IF(SUM($Z42:AD42)&gt;1," ; "&amp;AL42,AL42),"")</f>
        <v/>
      </c>
      <c r="T42" s="20" t="str">
        <f>IF(AE42*X42=1,IF(SUM($Z42:AE42)&gt;1," ; "&amp;AM42,AM42),"")</f>
        <v/>
      </c>
      <c r="U42" s="20" t="str">
        <f>IF(AF42=1,IF(SUM($Z42:AF42)&gt;1," ; "&amp;AN42,AN42),"")</f>
        <v/>
      </c>
      <c r="V42" s="21"/>
      <c r="W42" s="18">
        <f t="shared" si="4"/>
        <v>0</v>
      </c>
      <c r="X42" s="18">
        <f t="shared" si="5"/>
        <v>1</v>
      </c>
      <c r="Y42" s="21"/>
      <c r="Z42" s="18">
        <f t="shared" si="6"/>
        <v>0</v>
      </c>
      <c r="AA42" s="22"/>
      <c r="AB42" s="23">
        <f>IF($D$41+$D$42&lt;&gt;$D$39,1,0)</f>
        <v>0</v>
      </c>
      <c r="AF42" s="45"/>
      <c r="AH42" s="19" t="s">
        <v>212</v>
      </c>
      <c r="AJ42" s="23" t="str">
        <f>"Sum of Learners at GW.2 and OW.2 must equal "&amp;$M$39&amp;" (EO.2)"</f>
        <v>Sum of Learners at GW.2 and OW.2 must equal 0 (EO.2)</v>
      </c>
      <c r="AM42" s="37"/>
      <c r="AN42" s="17"/>
    </row>
    <row r="43" spans="1:40" ht="20.100000000000001" customHeight="1" x14ac:dyDescent="0.5">
      <c r="A43" s="196"/>
      <c r="B43" s="197"/>
      <c r="C43" s="181"/>
      <c r="D43" s="198"/>
      <c r="E43" s="181"/>
      <c r="F43" s="199"/>
      <c r="I43" s="357" t="str">
        <f t="shared" si="2"/>
        <v/>
      </c>
      <c r="J43" s="356"/>
      <c r="K43" s="356"/>
      <c r="L43" s="356"/>
      <c r="O43" s="17" t="str">
        <f t="shared" si="3"/>
        <v/>
      </c>
      <c r="P43" s="18" t="str">
        <f>IF(OR(AA43*W43=1,X43*AA43=1),IF(SUM($Z43:AA43)&gt;1," ; "&amp;AI43,AI43),"")</f>
        <v/>
      </c>
      <c r="Q43" s="19" t="str">
        <f>IF(W43*AB43=1,IF(SUM($Z43:AB43)&gt;1," ; "&amp;AJ43,AJ43),"")</f>
        <v/>
      </c>
      <c r="R43" s="19" t="str">
        <f>IF(AC43*W43=1,IF(SUM($Z43:AC43)&gt;1," ; "&amp;AK43,AK43),"")</f>
        <v/>
      </c>
      <c r="S43" s="19" t="str">
        <f>IF(AD43*X43=1,IF(SUM($Z43:AD43)&gt;1," ; "&amp;AL43,AL43),"")</f>
        <v/>
      </c>
      <c r="T43" s="20" t="str">
        <f>IF(AE43*X43=1,IF(SUM($Z43:AE43)&gt;1," ; "&amp;AM43,AM43),"")</f>
        <v/>
      </c>
      <c r="U43" s="20" t="str">
        <f>IF(AF43=1,IF(SUM($Z43:AF43)&gt;1," ; "&amp;AN43,AN43),"")</f>
        <v/>
      </c>
      <c r="V43" s="21"/>
      <c r="W43" s="18">
        <f>IF(ISBLANK(D43),0,1)</f>
        <v>0</v>
      </c>
      <c r="X43" s="18">
        <f t="shared" si="5"/>
        <v>0</v>
      </c>
      <c r="Y43" s="21"/>
      <c r="Z43" s="18">
        <f>IF(OR(D43&lt;0,F43&lt;0),1,0)</f>
        <v>0</v>
      </c>
      <c r="AA43" s="22"/>
      <c r="AB43" s="23"/>
      <c r="AF43" s="45"/>
      <c r="AH43" s="19" t="s">
        <v>212</v>
      </c>
      <c r="AJ43" s="23"/>
      <c r="AM43" s="37"/>
      <c r="AN43" s="17"/>
    </row>
    <row r="44" spans="1:40" ht="20.100000000000001" customHeight="1" x14ac:dyDescent="0.5">
      <c r="A44" s="179"/>
      <c r="B44" s="179"/>
      <c r="C44" s="179"/>
      <c r="D44" s="185"/>
      <c r="E44" s="179"/>
      <c r="F44" s="185"/>
      <c r="I44" s="357" t="str">
        <f t="shared" si="2"/>
        <v/>
      </c>
      <c r="U44" s="20" t="str">
        <f>IF(AF44=1,IF(SUM($Z44:AF44)&gt;1," ; "&amp;AN44,AN44),"")</f>
        <v/>
      </c>
      <c r="AF44" s="45"/>
      <c r="AH44" s="19" t="s">
        <v>212</v>
      </c>
      <c r="AM44" s="37"/>
      <c r="AN44" s="17"/>
    </row>
    <row r="45" spans="1:40" ht="20.100000000000001" hidden="1" customHeight="1" x14ac:dyDescent="0.5">
      <c r="A45" s="179"/>
      <c r="B45" s="190"/>
      <c r="C45" s="179"/>
      <c r="D45" s="185"/>
      <c r="E45" s="179"/>
      <c r="F45" s="185"/>
      <c r="I45" s="357" t="str">
        <f t="shared" si="2"/>
        <v/>
      </c>
      <c r="J45" s="356"/>
      <c r="K45" s="356"/>
      <c r="L45" s="356"/>
      <c r="O45" s="17" t="str">
        <f t="shared" si="3"/>
        <v/>
      </c>
      <c r="P45" s="18" t="str">
        <f>IF(OR(AA45*W45=1,X45*AA45=1),IF(SUM($Z45:AA45)&gt;1," ; "&amp;AI45,AI45),"")</f>
        <v/>
      </c>
      <c r="Q45" s="19" t="str">
        <f>IF(W45*AB45=1,IF(SUM($Z45:AB45)&gt;1," ; "&amp;AJ45,AJ45),"")</f>
        <v/>
      </c>
      <c r="R45" s="19" t="str">
        <f>IF(AC45*W45=1,IF(SUM($Z45:AC45)&gt;1," ; "&amp;AK45,AK45),"")</f>
        <v/>
      </c>
      <c r="S45" s="19" t="str">
        <f>IF(AD45*X45=1,IF(SUM($Z45:AD45)&gt;1," ; "&amp;AL45,AL45),"")</f>
        <v/>
      </c>
      <c r="T45" s="20" t="str">
        <f>IF(AE45*X45=1,IF(SUM($Z45:AE45)&gt;1," ; "&amp;AM45,AM45),"")</f>
        <v/>
      </c>
      <c r="U45" s="20" t="str">
        <f>IF(AF45=1,IF(SUM($Z45:AF45)&gt;1," ; "&amp;AN45,AN45),"")</f>
        <v/>
      </c>
      <c r="V45" s="21"/>
      <c r="W45" s="18">
        <f t="shared" si="4"/>
        <v>0</v>
      </c>
      <c r="X45" s="18">
        <f t="shared" si="5"/>
        <v>0</v>
      </c>
      <c r="Y45" s="21"/>
      <c r="Z45" s="18">
        <f t="shared" si="6"/>
        <v>0</v>
      </c>
      <c r="AA45" s="22"/>
      <c r="AB45" s="23"/>
      <c r="AF45" s="45"/>
      <c r="AH45" s="19" t="s">
        <v>212</v>
      </c>
      <c r="AJ45" s="23"/>
      <c r="AM45" s="37"/>
      <c r="AN45" s="17"/>
    </row>
    <row r="49" spans="1:40" ht="20.100000000000001" hidden="1" customHeight="1" x14ac:dyDescent="0.5">
      <c r="A49" s="179"/>
      <c r="B49" s="190"/>
      <c r="C49" s="179"/>
      <c r="D49" s="185"/>
      <c r="E49" s="179"/>
      <c r="F49" s="185"/>
      <c r="I49" s="357"/>
      <c r="J49" s="356"/>
      <c r="K49" s="356"/>
      <c r="L49" s="356"/>
      <c r="P49" s="18"/>
      <c r="Q49" s="19"/>
      <c r="R49" s="19"/>
      <c r="S49" s="19"/>
      <c r="T49" s="20"/>
      <c r="U49" s="20"/>
      <c r="V49" s="21"/>
      <c r="W49" s="18"/>
      <c r="X49" s="18"/>
      <c r="Y49" s="21"/>
      <c r="Z49" s="18"/>
      <c r="AA49" s="22"/>
      <c r="AB49" s="23"/>
      <c r="AF49" s="45"/>
      <c r="AH49" s="19"/>
      <c r="AJ49" s="23"/>
      <c r="AM49" s="37"/>
      <c r="AN49" s="17"/>
    </row>
    <row r="50" spans="1:40" ht="39.950000000000003" customHeight="1" x14ac:dyDescent="0.5">
      <c r="A50" s="410" t="s">
        <v>267</v>
      </c>
      <c r="B50" s="410"/>
      <c r="C50" s="179"/>
      <c r="D50" s="180" t="s">
        <v>214</v>
      </c>
      <c r="E50" s="179"/>
      <c r="F50" s="180" t="s">
        <v>268</v>
      </c>
      <c r="I50" s="357" t="str">
        <f t="shared" si="2"/>
        <v/>
      </c>
      <c r="J50" s="356"/>
      <c r="K50" s="356"/>
      <c r="L50" s="356"/>
      <c r="O50" s="17" t="str">
        <f t="shared" si="3"/>
        <v/>
      </c>
      <c r="P50" s="18" t="str">
        <f>IF(OR(AA50*W50=1,X50*AA50=1),IF(SUM($Z50:AA50)&gt;1," ; "&amp;AI50,AI50),"")</f>
        <v/>
      </c>
      <c r="Q50" s="19" t="str">
        <f>IF(W50*AB50=1,IF(SUM($Z50:AB50)&gt;1," ; "&amp;AJ50,AJ50),"")</f>
        <v/>
      </c>
      <c r="R50" s="19" t="str">
        <f>IF(AC50*W50=1,IF(SUM($Z50:AC50)&gt;1," ; "&amp;AK50,AK50),"")</f>
        <v/>
      </c>
      <c r="S50" s="19" t="str">
        <f>IF(AD50*X50=1,IF(SUM($Z50:AD50)&gt;1," ; "&amp;AL50,AL50),"")</f>
        <v/>
      </c>
      <c r="T50" s="20" t="str">
        <f>IF(AE50*X50=1,IF(SUM($Z50:AE50)&gt;1," ; "&amp;AM50,AM50),"")</f>
        <v/>
      </c>
      <c r="U50" s="20" t="str">
        <f>IF(AF50=1,IF(SUM($Z50:AF50)&gt;1," ; "&amp;AN50,AN50),"")</f>
        <v/>
      </c>
      <c r="V50" s="21"/>
      <c r="W50" s="18">
        <f t="shared" si="4"/>
        <v>1</v>
      </c>
      <c r="X50" s="18">
        <f t="shared" si="5"/>
        <v>1</v>
      </c>
      <c r="Y50" s="21"/>
      <c r="Z50" s="18">
        <f t="shared" si="6"/>
        <v>0</v>
      </c>
      <c r="AA50" s="22"/>
      <c r="AB50" s="23"/>
      <c r="AF50" s="45"/>
      <c r="AH50" s="19" t="s">
        <v>212</v>
      </c>
      <c r="AJ50" s="23"/>
      <c r="AM50" s="37"/>
      <c r="AN50" s="17"/>
    </row>
    <row r="51" spans="1:40" ht="20.100000000000001" customHeight="1" x14ac:dyDescent="0.5">
      <c r="A51" s="182" t="s">
        <v>269</v>
      </c>
      <c r="B51" s="182" t="s">
        <v>270</v>
      </c>
      <c r="C51" s="179"/>
      <c r="D51" s="369">
        <f>D6+D26</f>
        <v>0</v>
      </c>
      <c r="E51" s="184"/>
      <c r="F51" s="370">
        <f>F6+F26</f>
        <v>0</v>
      </c>
      <c r="I51" s="357" t="str">
        <f t="shared" si="2"/>
        <v/>
      </c>
      <c r="J51" s="356"/>
      <c r="K51" s="356"/>
      <c r="L51" s="356"/>
      <c r="M51" s="28">
        <v>1200000</v>
      </c>
      <c r="N51" s="29">
        <v>200000</v>
      </c>
      <c r="O51" s="17" t="str">
        <f t="shared" si="3"/>
        <v/>
      </c>
      <c r="P51" s="18" t="str">
        <f>IF(OR(AA51*W51=1,X51*AA51=1),IF(SUM($Z51:AA51)&gt;1," ; "&amp;AI51,AI51),"")</f>
        <v/>
      </c>
      <c r="Q51" s="19" t="str">
        <f>IF(W51*AB51=1,IF(SUM($Z51:AB51)&gt;1," ; "&amp;AJ51,AJ51),"")</f>
        <v/>
      </c>
      <c r="R51" s="19" t="str">
        <f>IF(AC51*W51=1,IF(SUM($Z51:AC51)&gt;1," ; "&amp;AK51,AK51),"")</f>
        <v/>
      </c>
      <c r="S51" s="19" t="str">
        <f>IF(AD51*X51=1,IF(SUM($Z51:AD51)&gt;1," ; "&amp;AL51,AL51),"")</f>
        <v/>
      </c>
      <c r="T51" s="20" t="str">
        <f>IF(AE51*X51=1,IF(SUM($Z51:AE51)&gt;1," ; "&amp;AM51,AM51),"")</f>
        <v/>
      </c>
      <c r="U51" s="20" t="str">
        <f>IF(AF51=1,IF(SUM($Z51:AF51)&gt;1," ; "&amp;AN51,AN51),"")</f>
        <v/>
      </c>
      <c r="V51" s="21"/>
      <c r="W51" s="18">
        <f t="shared" si="4"/>
        <v>1</v>
      </c>
      <c r="X51" s="18">
        <f t="shared" si="5"/>
        <v>1</v>
      </c>
      <c r="Y51" s="21"/>
      <c r="Z51" s="18">
        <f t="shared" si="6"/>
        <v>0</v>
      </c>
      <c r="AA51" s="22"/>
      <c r="AB51" s="23"/>
      <c r="AD51" s="17">
        <f>IF($F$26&gt;0,IF(OR(($F$6+$F$26)&gt;$M$51,($F$6+$F$26)&lt;$N$51),1,0),0)</f>
        <v>0</v>
      </c>
      <c r="AF51" s="45"/>
      <c r="AH51" s="19" t="s">
        <v>212</v>
      </c>
      <c r="AL51" s="23" t="s">
        <v>219</v>
      </c>
      <c r="AM51" s="37"/>
      <c r="AN51" s="17"/>
    </row>
    <row r="52" spans="1:40" ht="20.100000000000001" customHeight="1" x14ac:dyDescent="0.5">
      <c r="A52" s="179"/>
      <c r="B52" s="179"/>
      <c r="C52" s="179"/>
      <c r="D52" s="185"/>
      <c r="E52" s="179"/>
      <c r="F52" s="185"/>
      <c r="I52" s="357" t="str">
        <f t="shared" si="2"/>
        <v/>
      </c>
      <c r="J52" s="356"/>
      <c r="K52" s="356"/>
      <c r="L52" s="356"/>
      <c r="O52" s="17" t="str">
        <f t="shared" ref="O52:O57" si="20">IF(OR(Z52*W52=1,X52*Z52=1),AH52,"")</f>
        <v/>
      </c>
      <c r="P52" s="18" t="str">
        <f>IF(OR(AA52*W52=1,X52*AA52=1),IF(SUM($Z52:AA52)&gt;1," ; "&amp;AI52,AI52),"")</f>
        <v/>
      </c>
      <c r="Q52" s="19"/>
      <c r="R52" s="19"/>
      <c r="S52" s="19"/>
      <c r="T52" s="20"/>
      <c r="U52" s="20" t="str">
        <f>IF(AF52=1,IF(SUM($Z52:AF52)&gt;1," ; "&amp;AN52,AN52),"")</f>
        <v/>
      </c>
      <c r="V52" s="21"/>
      <c r="W52" s="18">
        <f>IF(ISBLANK(#REF!),0,1)</f>
        <v>1</v>
      </c>
      <c r="X52" s="18">
        <f>IF(ISBLANK(#REF!),0,1)</f>
        <v>1</v>
      </c>
      <c r="Y52" s="21"/>
      <c r="Z52" s="18"/>
      <c r="AA52" s="22"/>
      <c r="AB52" s="23"/>
      <c r="AF52" s="45"/>
      <c r="AH52" s="19" t="s">
        <v>212</v>
      </c>
      <c r="AJ52" s="23"/>
      <c r="AM52" s="37"/>
      <c r="AN52" s="17"/>
    </row>
    <row r="53" spans="1:40" ht="20.100000000000001" customHeight="1" x14ac:dyDescent="0.5">
      <c r="A53" s="179"/>
      <c r="B53" s="179"/>
      <c r="C53" s="179"/>
      <c r="D53" s="334" t="s">
        <v>223</v>
      </c>
      <c r="E53" s="180"/>
      <c r="F53" s="335" t="s">
        <v>224</v>
      </c>
      <c r="I53" s="357" t="str">
        <f t="shared" si="2"/>
        <v/>
      </c>
      <c r="J53" s="356"/>
      <c r="K53" s="356"/>
      <c r="L53" s="356"/>
      <c r="O53" s="17" t="str">
        <f t="shared" si="20"/>
        <v/>
      </c>
      <c r="P53" s="18" t="str">
        <f>IF(OR(AA53*W53=1,X53*AA53=1),IF(SUM($Z53:AA53)&gt;1," ; "&amp;AI53,AI53),"")</f>
        <v/>
      </c>
      <c r="Q53" s="19"/>
      <c r="R53" s="19"/>
      <c r="S53" s="19"/>
      <c r="T53" s="20"/>
      <c r="U53" s="20" t="str">
        <f>IF(AF53=1,IF(SUM($Z53:AF53)&gt;1," ; "&amp;AN53,AN53),"")</f>
        <v/>
      </c>
      <c r="V53" s="21"/>
      <c r="W53" s="18">
        <f>IF(ISBLANK(#REF!),0,1)</f>
        <v>1</v>
      </c>
      <c r="X53" s="18">
        <f>IF(ISBLANK(#REF!),0,1)</f>
        <v>1</v>
      </c>
      <c r="Y53" s="21"/>
      <c r="Z53" s="18"/>
      <c r="AA53" s="22"/>
      <c r="AB53" s="23"/>
      <c r="AF53" s="45"/>
      <c r="AH53" s="19" t="s">
        <v>212</v>
      </c>
      <c r="AJ53" s="23"/>
      <c r="AM53" s="37"/>
      <c r="AN53" s="17"/>
    </row>
    <row r="54" spans="1:40" ht="20.100000000000001" customHeight="1" x14ac:dyDescent="0.5">
      <c r="A54" s="182" t="s">
        <v>271</v>
      </c>
      <c r="B54" s="182" t="s">
        <v>272</v>
      </c>
      <c r="C54" s="179"/>
      <c r="D54" s="369">
        <f>D9+D29</f>
        <v>0</v>
      </c>
      <c r="E54" s="179"/>
      <c r="F54" s="370">
        <f>F9+F29</f>
        <v>0</v>
      </c>
      <c r="I54" s="357" t="str">
        <f t="shared" si="2"/>
        <v/>
      </c>
      <c r="J54" s="356"/>
      <c r="K54" s="356"/>
      <c r="L54" s="356"/>
      <c r="O54" s="17" t="str">
        <f t="shared" si="20"/>
        <v/>
      </c>
      <c r="P54" s="18" t="str">
        <f>IF(OR(AA54*W54=1,X54*AA54=1),IF(SUM($Z54:AA54)&gt;1," ; "&amp;AI54,AI54),"")</f>
        <v/>
      </c>
      <c r="Q54" s="19"/>
      <c r="R54" s="19"/>
      <c r="S54" s="19"/>
      <c r="T54" s="20"/>
      <c r="U54" s="20" t="str">
        <f>IF(AF54=1,IF(SUM($Z54:AF54)&gt;1," ; "&amp;AN54,AN54),"")</f>
        <v/>
      </c>
      <c r="V54" s="21"/>
      <c r="W54" s="18">
        <f>IF(ISBLANK(D54),0,1)</f>
        <v>1</v>
      </c>
      <c r="X54" s="18">
        <f>IF(ISBLANK(F54),0,1)</f>
        <v>1</v>
      </c>
      <c r="Y54" s="21"/>
      <c r="Z54" s="18"/>
      <c r="AA54" s="22"/>
      <c r="AB54" s="23"/>
      <c r="AF54" s="45"/>
      <c r="AH54" s="19" t="s">
        <v>212</v>
      </c>
      <c r="AJ54" s="23"/>
      <c r="AM54" s="37"/>
      <c r="AN54" s="17"/>
    </row>
    <row r="55" spans="1:40" ht="20.100000000000001" customHeight="1" x14ac:dyDescent="0.5">
      <c r="A55" s="182" t="s">
        <v>273</v>
      </c>
      <c r="B55" s="182" t="s">
        <v>274</v>
      </c>
      <c r="C55" s="179"/>
      <c r="D55" s="369">
        <f>D11+D31</f>
        <v>0</v>
      </c>
      <c r="E55" s="179"/>
      <c r="F55" s="370">
        <f>F11+F31</f>
        <v>0</v>
      </c>
      <c r="I55" s="357" t="str">
        <f t="shared" si="2"/>
        <v/>
      </c>
      <c r="J55" s="356"/>
      <c r="K55" s="356"/>
      <c r="L55" s="356"/>
      <c r="O55" s="17" t="str">
        <f t="shared" si="20"/>
        <v/>
      </c>
      <c r="P55" s="18" t="str">
        <f>IF(OR(AA55*W55=1,X55*AA55=1),IF(SUM($Z55:AA55)&gt;1," ; "&amp;AI55,AI55),"")</f>
        <v/>
      </c>
      <c r="Q55" s="19"/>
      <c r="R55" s="19"/>
      <c r="S55" s="19"/>
      <c r="T55" s="20"/>
      <c r="U55" s="20" t="str">
        <f>IF(AF55=1,IF(SUM($Z55:AF55)&gt;1," ; "&amp;AN55,AN55),"")</f>
        <v/>
      </c>
      <c r="V55" s="21"/>
      <c r="W55" s="18">
        <f>IF(ISBLANK(D55),0,1)</f>
        <v>1</v>
      </c>
      <c r="X55" s="18">
        <f>IF(ISBLANK(F55),0,1)</f>
        <v>1</v>
      </c>
      <c r="Y55" s="21"/>
      <c r="Z55" s="18"/>
      <c r="AA55" s="22"/>
      <c r="AB55" s="23"/>
      <c r="AF55" s="45"/>
      <c r="AH55" s="19" t="s">
        <v>212</v>
      </c>
      <c r="AJ55" s="23"/>
      <c r="AM55" s="37"/>
      <c r="AN55" s="17"/>
    </row>
    <row r="56" spans="1:40" ht="20.100000000000001" customHeight="1" x14ac:dyDescent="0.5">
      <c r="A56" s="182" t="s">
        <v>275</v>
      </c>
      <c r="B56" s="182" t="s">
        <v>276</v>
      </c>
      <c r="C56" s="179"/>
      <c r="D56" s="369">
        <f>D12+D32</f>
        <v>0</v>
      </c>
      <c r="E56" s="179"/>
      <c r="F56" s="370">
        <f>F12+F32</f>
        <v>0</v>
      </c>
      <c r="I56" s="357" t="str">
        <f t="shared" si="2"/>
        <v/>
      </c>
      <c r="J56" s="356"/>
      <c r="K56" s="356"/>
      <c r="L56" s="356"/>
      <c r="O56" s="17" t="str">
        <f t="shared" si="20"/>
        <v/>
      </c>
      <c r="P56" s="18" t="str">
        <f>IF(OR(AA56*W56=1,X56*AA56=1),IF(SUM($Z56:AA56)&gt;1," ; "&amp;AI56,AI56),"")</f>
        <v/>
      </c>
      <c r="Q56" s="19"/>
      <c r="R56" s="19"/>
      <c r="S56" s="19"/>
      <c r="T56" s="20"/>
      <c r="U56" s="20" t="str">
        <f>IF(AF56=1,IF(SUM($Z56:AF56)&gt;1," ; "&amp;AN56,AN56),"")</f>
        <v/>
      </c>
      <c r="V56" s="21"/>
      <c r="W56" s="18">
        <f>IF(ISBLANK(D56),0,1)</f>
        <v>1</v>
      </c>
      <c r="X56" s="18">
        <f>IF(ISBLANK(F56),0,1)</f>
        <v>1</v>
      </c>
      <c r="Y56" s="21"/>
      <c r="Z56" s="18"/>
      <c r="AA56" s="22"/>
      <c r="AB56" s="23"/>
      <c r="AF56" s="45"/>
      <c r="AH56" s="19" t="s">
        <v>212</v>
      </c>
      <c r="AJ56" s="23"/>
      <c r="AM56" s="37"/>
      <c r="AN56" s="17"/>
    </row>
    <row r="57" spans="1:40" ht="20.100000000000001" customHeight="1" x14ac:dyDescent="0.5">
      <c r="A57" s="179"/>
      <c r="B57" s="179"/>
      <c r="C57" s="179"/>
      <c r="D57" s="185"/>
      <c r="E57" s="179"/>
      <c r="F57" s="185"/>
      <c r="I57" s="357" t="str">
        <f t="shared" si="2"/>
        <v/>
      </c>
      <c r="J57" s="356"/>
      <c r="K57" s="356"/>
      <c r="L57" s="356"/>
      <c r="O57" s="17" t="str">
        <f t="shared" si="20"/>
        <v/>
      </c>
      <c r="P57" s="18" t="str">
        <f>IF(OR(AA57*W57=1,X57*AA57=1),IF(SUM($Z57:AA57)&gt;1," ; "&amp;AI57,AI57),"")</f>
        <v/>
      </c>
      <c r="Q57" s="19"/>
      <c r="R57" s="19"/>
      <c r="S57" s="19"/>
      <c r="T57" s="20"/>
      <c r="U57" s="20" t="str">
        <f>IF(AF57=1,IF(SUM($Z57:AF57)&gt;1," ; "&amp;AN57,AN57),"")</f>
        <v/>
      </c>
      <c r="V57" s="21"/>
      <c r="W57" s="18">
        <f>IF(ISBLANK(D57),0,1)</f>
        <v>0</v>
      </c>
      <c r="X57" s="18">
        <f>IF(ISBLANK(F57),0,1)</f>
        <v>0</v>
      </c>
      <c r="Y57" s="21"/>
      <c r="Z57" s="18"/>
      <c r="AF57" s="45"/>
      <c r="AH57" s="19" t="s">
        <v>212</v>
      </c>
      <c r="AM57" s="37"/>
      <c r="AN57" s="17"/>
    </row>
    <row r="58" spans="1:40" ht="20.100000000000001" customHeight="1" x14ac:dyDescent="0.5">
      <c r="A58" s="179"/>
      <c r="B58" s="179"/>
      <c r="C58" s="179"/>
      <c r="D58" s="180" t="s">
        <v>214</v>
      </c>
      <c r="E58" s="179"/>
      <c r="F58" s="180" t="s">
        <v>224</v>
      </c>
      <c r="I58" s="357" t="str">
        <f t="shared" si="2"/>
        <v/>
      </c>
      <c r="U58" s="20" t="str">
        <f>IF(AF58=1,IF(SUM($Z58:AF58)&gt;1," ; "&amp;AN58,AN58),"")</f>
        <v/>
      </c>
      <c r="AF58" s="45"/>
      <c r="AH58" s="19" t="s">
        <v>212</v>
      </c>
      <c r="AM58" s="37"/>
      <c r="AN58" s="17"/>
    </row>
    <row r="59" spans="1:40" ht="20.100000000000001" customHeight="1" x14ac:dyDescent="0.5">
      <c r="A59" s="350" t="s">
        <v>277</v>
      </c>
      <c r="B59" s="182" t="s">
        <v>278</v>
      </c>
      <c r="C59" s="179"/>
      <c r="D59" s="369">
        <f>D15+D35</f>
        <v>0</v>
      </c>
      <c r="E59" s="179"/>
      <c r="F59" s="370">
        <f>F15+F35</f>
        <v>0</v>
      </c>
      <c r="I59" s="357" t="str">
        <f t="shared" si="2"/>
        <v/>
      </c>
      <c r="J59" s="356"/>
      <c r="K59" s="356"/>
      <c r="L59" s="356"/>
      <c r="O59" s="17" t="str">
        <f>IF(OR(Z59*W59=1,X59*Z59=1),AH59,"")</f>
        <v/>
      </c>
      <c r="P59" s="18" t="str">
        <f>IF(OR(AA59*W59=1,X59*AA59=1),IF(SUM($Z59:AA59)&gt;1," ; "&amp;AI59,AI59),"")</f>
        <v/>
      </c>
      <c r="Q59" s="19"/>
      <c r="R59" s="19"/>
      <c r="S59" s="19"/>
      <c r="T59" s="20"/>
      <c r="U59" s="20" t="str">
        <f>IF(AF59=1,IF(SUM($Z59:AF59)&gt;1," ; "&amp;AN59,AN59),"")</f>
        <v/>
      </c>
      <c r="V59" s="21"/>
      <c r="W59" s="18">
        <f>IF(ISBLANK(D59),0,1)</f>
        <v>1</v>
      </c>
      <c r="X59" s="18">
        <f>IF(ISBLANK(F59),0,1)</f>
        <v>1</v>
      </c>
      <c r="Y59" s="21"/>
      <c r="Z59" s="18"/>
      <c r="AA59" s="22"/>
      <c r="AB59" s="23"/>
      <c r="AF59" s="45"/>
      <c r="AH59" s="19" t="s">
        <v>212</v>
      </c>
      <c r="AJ59" s="23"/>
      <c r="AM59" s="37"/>
      <c r="AN59" s="17"/>
    </row>
    <row r="60" spans="1:40" ht="20.100000000000001" customHeight="1" x14ac:dyDescent="0.5">
      <c r="A60" s="350" t="s">
        <v>279</v>
      </c>
      <c r="B60" s="182" t="s">
        <v>280</v>
      </c>
      <c r="C60" s="179"/>
      <c r="D60" s="369">
        <f>D16+D36</f>
        <v>0</v>
      </c>
      <c r="E60" s="179"/>
      <c r="F60" s="370">
        <f>F16+F36</f>
        <v>0</v>
      </c>
      <c r="I60" s="357" t="str">
        <f t="shared" si="2"/>
        <v/>
      </c>
      <c r="J60" s="356"/>
      <c r="K60" s="356"/>
      <c r="L60" s="356"/>
      <c r="O60" s="17" t="str">
        <f>IF(OR(Z60*W60=1,X60*Z60=1),AH60,"")</f>
        <v/>
      </c>
      <c r="P60" s="18" t="str">
        <f>IF(OR(AA60*W60=1,X60*AA60=1),IF(SUM($Z60:AA60)&gt;1," ; "&amp;AI60,AI60),"")</f>
        <v/>
      </c>
      <c r="Q60" s="19"/>
      <c r="R60" s="19"/>
      <c r="S60" s="19"/>
      <c r="T60" s="20"/>
      <c r="U60" s="20" t="str">
        <f>IF(AF60=1,IF(SUM($Z60:AF60)&gt;1," ; "&amp;AN60,AN60),"")</f>
        <v/>
      </c>
      <c r="V60" s="21"/>
      <c r="W60" s="18">
        <f>IF(ISBLANK(D60),0,1)</f>
        <v>1</v>
      </c>
      <c r="X60" s="18">
        <f>IF(ISBLANK(F60),0,1)</f>
        <v>1</v>
      </c>
      <c r="Y60" s="21"/>
      <c r="Z60" s="18"/>
      <c r="AA60" s="22"/>
      <c r="AB60" s="23"/>
      <c r="AF60" s="45"/>
      <c r="AH60" s="19" t="s">
        <v>212</v>
      </c>
      <c r="AJ60" s="23"/>
      <c r="AM60" s="37"/>
      <c r="AN60" s="17"/>
    </row>
    <row r="61" spans="1:40" ht="20.100000000000001" customHeight="1" x14ac:dyDescent="0.5">
      <c r="A61" s="179"/>
      <c r="B61" s="179"/>
      <c r="C61" s="179"/>
      <c r="D61" s="185"/>
      <c r="E61" s="179"/>
      <c r="F61" s="185"/>
      <c r="I61" s="357" t="str">
        <f t="shared" si="2"/>
        <v/>
      </c>
      <c r="U61" s="20" t="str">
        <f>IF(AF61=1,IF(SUM($Z61:AF61)&gt;1," ; "&amp;AN61,AN61),"")</f>
        <v/>
      </c>
      <c r="AF61" s="45"/>
      <c r="AH61" s="19" t="s">
        <v>212</v>
      </c>
      <c r="AM61" s="37"/>
      <c r="AN61" s="17"/>
    </row>
    <row r="62" spans="1:40" ht="20.100000000000001" customHeight="1" x14ac:dyDescent="0.5">
      <c r="A62" s="182" t="s">
        <v>281</v>
      </c>
      <c r="B62" s="191" t="s">
        <v>282</v>
      </c>
      <c r="C62" s="179"/>
      <c r="D62" s="369">
        <f>D19+D39</f>
        <v>0</v>
      </c>
      <c r="E62" s="179"/>
      <c r="F62" s="370">
        <f>F19+F39</f>
        <v>0</v>
      </c>
      <c r="I62" s="357" t="str">
        <f t="shared" si="2"/>
        <v/>
      </c>
      <c r="J62" s="356"/>
      <c r="K62" s="356"/>
      <c r="L62" s="356"/>
      <c r="O62" s="17" t="str">
        <f>IF(OR(Z62*W62=1,X62*Z62=1),AH62,"")</f>
        <v/>
      </c>
      <c r="P62" s="18" t="str">
        <f>IF(OR(AA62*W62=1,X62*AA62=1),IF(SUM($Z62:AA62)&gt;1," ; "&amp;AI62,AI62),"")</f>
        <v/>
      </c>
      <c r="Q62" s="19"/>
      <c r="R62" s="19"/>
      <c r="S62" s="19"/>
      <c r="T62" s="20"/>
      <c r="U62" s="20" t="str">
        <f>IF(AF62=1,IF(SUM($Z62:AF62)&gt;1," ; "&amp;AN62,AN62),"")</f>
        <v/>
      </c>
      <c r="V62" s="21"/>
      <c r="W62" s="18">
        <f>IF(ISBLANK(D62),0,1)</f>
        <v>1</v>
      </c>
      <c r="X62" s="18">
        <f>IF(ISBLANK(F62),0,1)</f>
        <v>1</v>
      </c>
      <c r="Y62" s="21"/>
      <c r="Z62" s="18"/>
      <c r="AA62" s="22"/>
      <c r="AB62" s="23"/>
      <c r="AF62" s="45"/>
      <c r="AH62" s="19" t="s">
        <v>212</v>
      </c>
      <c r="AJ62" s="23"/>
      <c r="AM62" s="37"/>
      <c r="AN62" s="17"/>
    </row>
    <row r="63" spans="1:40" ht="20.100000000000001" customHeight="1" x14ac:dyDescent="0.5">
      <c r="A63" s="427" t="s">
        <v>142</v>
      </c>
      <c r="B63" s="428"/>
      <c r="C63" s="179"/>
      <c r="D63" s="142"/>
      <c r="E63" s="142"/>
      <c r="F63" s="142"/>
      <c r="I63" s="357" t="str">
        <f t="shared" si="2"/>
        <v/>
      </c>
      <c r="J63" s="356"/>
      <c r="K63" s="356"/>
      <c r="L63" s="356"/>
      <c r="P63" s="18"/>
      <c r="Q63" s="19"/>
      <c r="R63" s="19"/>
      <c r="S63" s="19"/>
      <c r="T63" s="20"/>
      <c r="U63" s="20" t="str">
        <f>IF(AF63=1,IF(SUM($Z63:AF63)&gt;1," ; "&amp;AN63,AN63),"")</f>
        <v/>
      </c>
      <c r="V63" s="21"/>
      <c r="W63" s="18"/>
      <c r="X63" s="18"/>
      <c r="Y63" s="21"/>
      <c r="Z63" s="18"/>
      <c r="AA63" s="22"/>
      <c r="AB63" s="23"/>
      <c r="AF63" s="45"/>
      <c r="AH63" s="19"/>
      <c r="AJ63" s="23"/>
      <c r="AM63" s="37"/>
      <c r="AN63" s="37"/>
    </row>
    <row r="64" spans="1:40" ht="20.100000000000001" customHeight="1" x14ac:dyDescent="0.5">
      <c r="A64" s="182" t="s">
        <v>283</v>
      </c>
      <c r="B64" s="191" t="s">
        <v>284</v>
      </c>
      <c r="C64" s="179"/>
      <c r="D64" s="369">
        <f>D21+D41</f>
        <v>0</v>
      </c>
      <c r="E64" s="179"/>
      <c r="F64" s="370">
        <f>F21+F41</f>
        <v>0</v>
      </c>
      <c r="I64" s="357" t="str">
        <f t="shared" si="2"/>
        <v/>
      </c>
      <c r="J64" s="356"/>
      <c r="K64" s="356"/>
      <c r="L64" s="356"/>
      <c r="O64" s="17" t="str">
        <f>IF(OR(Z64*W64=1,X64*Z64=1),AH64,"")</f>
        <v/>
      </c>
      <c r="P64" s="18" t="str">
        <f>IF(OR(AA64*W64=1,X64*AA64=1),IF(SUM($Z64:AA64)&gt;1," ; "&amp;AI64,AI64),"")</f>
        <v/>
      </c>
      <c r="Q64" s="19"/>
      <c r="R64" s="19"/>
      <c r="S64" s="19"/>
      <c r="T64" s="20"/>
      <c r="U64" s="20" t="str">
        <f>IF(AF64=1,IF(SUM($Z64:AF64)&gt;1," ; "&amp;AN64,AN64),"")</f>
        <v/>
      </c>
      <c r="V64" s="21"/>
      <c r="W64" s="18">
        <f>IF(ISBLANK(D64),0,1)</f>
        <v>1</v>
      </c>
      <c r="X64" s="18">
        <f>IF(ISBLANK(F64),0,1)</f>
        <v>1</v>
      </c>
      <c r="Y64" s="21"/>
      <c r="Z64" s="18"/>
      <c r="AA64" s="22"/>
      <c r="AB64" s="23"/>
      <c r="AF64" s="45"/>
      <c r="AH64" s="19" t="s">
        <v>212</v>
      </c>
      <c r="AJ64" s="23"/>
      <c r="AM64" s="37"/>
      <c r="AN64" s="37"/>
    </row>
    <row r="65" spans="1:40" ht="20.100000000000001" customHeight="1" x14ac:dyDescent="0.5">
      <c r="A65" s="182" t="s">
        <v>285</v>
      </c>
      <c r="B65" s="191" t="s">
        <v>286</v>
      </c>
      <c r="C65" s="179"/>
      <c r="D65" s="369">
        <f>D22+D42</f>
        <v>0</v>
      </c>
      <c r="E65" s="179"/>
      <c r="F65" s="370">
        <f>F22+F42</f>
        <v>0</v>
      </c>
      <c r="I65" s="357" t="str">
        <f t="shared" si="2"/>
        <v/>
      </c>
      <c r="J65" s="356"/>
      <c r="K65" s="356"/>
      <c r="L65" s="356"/>
      <c r="O65" s="17" t="str">
        <f>IF(OR(Z65*W65=1,X65*Z65=1),AH65,"")</f>
        <v/>
      </c>
      <c r="P65" s="18" t="str">
        <f>IF(OR(AA65*W65=1,X65*AA65=1),IF(SUM($Z65:AA65)&gt;1," ; "&amp;AI65,AI65),"")</f>
        <v/>
      </c>
      <c r="Q65" s="19"/>
      <c r="R65" s="19"/>
      <c r="S65" s="19"/>
      <c r="T65" s="20"/>
      <c r="U65" s="20" t="str">
        <f>IF(AF65=1,IF(SUM($Z65:AF65)&gt;1," ; "&amp;AN65,AN65),"")</f>
        <v/>
      </c>
      <c r="V65" s="21"/>
      <c r="W65" s="18">
        <f>IF(ISBLANK(D65),0,1)</f>
        <v>1</v>
      </c>
      <c r="X65" s="18">
        <f>IF(ISBLANK(F65),0,1)</f>
        <v>1</v>
      </c>
      <c r="Y65" s="21"/>
      <c r="Z65" s="18"/>
      <c r="AA65" s="22"/>
      <c r="AB65" s="23"/>
      <c r="AF65" s="45"/>
      <c r="AH65" s="19" t="s">
        <v>212</v>
      </c>
      <c r="AJ65" s="23"/>
      <c r="AM65" s="37"/>
      <c r="AN65" s="37"/>
    </row>
    <row r="66" spans="1:40" ht="20.100000000000001" customHeight="1" x14ac:dyDescent="0.5">
      <c r="A66" s="179"/>
      <c r="B66" s="179"/>
      <c r="C66" s="179"/>
      <c r="D66" s="185"/>
      <c r="E66" s="179"/>
      <c r="F66" s="185"/>
      <c r="I66" s="357" t="str">
        <f t="shared" si="2"/>
        <v/>
      </c>
      <c r="J66" s="356"/>
      <c r="K66" s="356"/>
      <c r="L66" s="356"/>
      <c r="O66" s="17" t="str">
        <f t="shared" ref="O66" si="21">IF(OR(Z66*W66=1,X66*Z66=1),AH66,"")</f>
        <v/>
      </c>
      <c r="P66" s="18" t="str">
        <f>IF(OR(AA66*W66=1,X66*AA66=1),IF(SUM($Z66:AA66)&gt;1," ; "&amp;AI66,AI66),"")</f>
        <v/>
      </c>
      <c r="Q66" s="19"/>
      <c r="R66" s="19"/>
      <c r="S66" s="19"/>
      <c r="T66" s="20"/>
      <c r="U66" s="20" t="str">
        <f>IF(AF66=1,IF(SUM($Z66:AF66)&gt;1," ; "&amp;AN66,AN66),"")</f>
        <v/>
      </c>
      <c r="V66" s="21"/>
      <c r="W66" s="18">
        <f t="shared" si="4"/>
        <v>0</v>
      </c>
      <c r="X66" s="18">
        <f t="shared" si="5"/>
        <v>0</v>
      </c>
      <c r="Y66" s="21"/>
      <c r="Z66" s="18"/>
      <c r="AA66" s="22"/>
      <c r="AB66" s="23"/>
      <c r="AF66" s="45"/>
      <c r="AH66" s="19" t="s">
        <v>212</v>
      </c>
      <c r="AJ66" s="23"/>
      <c r="AM66" s="37"/>
      <c r="AN66" s="37"/>
    </row>
    <row r="67" spans="1:40" x14ac:dyDescent="0.45"/>
    <row r="68" spans="1:40" ht="38.25" customHeight="1" x14ac:dyDescent="0.5">
      <c r="A68" s="410" t="s">
        <v>287</v>
      </c>
      <c r="B68" s="410"/>
      <c r="C68" s="179"/>
      <c r="D68" s="185"/>
      <c r="E68" s="179"/>
      <c r="F68" s="180" t="s">
        <v>224</v>
      </c>
      <c r="I68" s="357" t="str">
        <f>O68&amp;P68&amp;Q68&amp;R68&amp;S68&amp;T68&amp;U68</f>
        <v/>
      </c>
      <c r="J68" s="356"/>
      <c r="K68" s="356"/>
      <c r="L68" s="356"/>
      <c r="P68" s="18"/>
      <c r="Q68" s="19"/>
      <c r="R68" s="19"/>
      <c r="S68" s="19"/>
      <c r="T68" s="20"/>
      <c r="U68" s="19"/>
      <c r="V68" s="21"/>
      <c r="W68" s="35"/>
      <c r="X68" s="35"/>
      <c r="Y68" s="21"/>
      <c r="Z68" s="18"/>
      <c r="AA68" s="353"/>
      <c r="AB68" s="23"/>
      <c r="AH68" s="21"/>
      <c r="AJ68" s="23"/>
      <c r="AM68" s="37"/>
      <c r="AN68" s="25"/>
    </row>
    <row r="69" spans="1:40" ht="20.100000000000001" customHeight="1" x14ac:dyDescent="0.5">
      <c r="A69" s="182" t="s">
        <v>88</v>
      </c>
      <c r="B69" s="182" t="s">
        <v>288</v>
      </c>
      <c r="C69" s="179"/>
      <c r="D69" s="185"/>
      <c r="E69" s="179"/>
      <c r="F69" s="370">
        <f>SUM($F$36,$F$35,$F$31)</f>
        <v>0</v>
      </c>
      <c r="I69" s="357" t="str">
        <f>O69&amp;P69&amp;Q69&amp;R69&amp;S69&amp;T69&amp;U69</f>
        <v/>
      </c>
      <c r="J69" s="356"/>
      <c r="K69" s="356"/>
      <c r="L69" s="356"/>
      <c r="P69" s="18"/>
      <c r="Q69" s="19"/>
      <c r="R69" s="19"/>
      <c r="S69" s="19"/>
      <c r="T69" s="20"/>
      <c r="U69" s="19"/>
      <c r="V69" s="21"/>
      <c r="W69" s="35"/>
      <c r="X69" s="35"/>
      <c r="Y69" s="21"/>
      <c r="Z69" s="18"/>
      <c r="AA69" s="353"/>
      <c r="AB69" s="23"/>
      <c r="AH69" s="21"/>
      <c r="AJ69" s="23"/>
      <c r="AM69" s="37"/>
      <c r="AN69" s="25"/>
    </row>
    <row r="70" spans="1:40" ht="20.100000000000001" customHeight="1" x14ac:dyDescent="0.5">
      <c r="A70" s="182" t="s">
        <v>91</v>
      </c>
      <c r="B70" s="182" t="s">
        <v>289</v>
      </c>
      <c r="C70" s="179"/>
      <c r="D70" s="185"/>
      <c r="E70" s="179"/>
      <c r="F70" s="370">
        <f>SUM($F$39,$F$32,$F$6)</f>
        <v>0</v>
      </c>
      <c r="I70" s="357" t="str">
        <f>O70&amp;P70&amp;Q70&amp;R70&amp;S70&amp;T70&amp;U70</f>
        <v/>
      </c>
      <c r="U70" s="19"/>
    </row>
    <row r="71" spans="1:40" x14ac:dyDescent="0.45">
      <c r="U71" s="19"/>
    </row>
    <row r="72" spans="1:40" hidden="1" x14ac:dyDescent="0.45">
      <c r="U72" s="19"/>
    </row>
    <row r="73" spans="1:40" hidden="1" x14ac:dyDescent="0.45">
      <c r="U73" s="19"/>
    </row>
    <row r="74" spans="1:40" hidden="1" x14ac:dyDescent="0.45">
      <c r="U74" s="19"/>
    </row>
    <row r="75" spans="1:40" hidden="1" x14ac:dyDescent="0.45">
      <c r="U75" s="19"/>
    </row>
    <row r="76" spans="1:40" hidden="1" x14ac:dyDescent="0.45">
      <c r="U76" s="19"/>
    </row>
    <row r="77" spans="1:40" hidden="1" x14ac:dyDescent="0.45">
      <c r="A77" s="56"/>
      <c r="B77" s="56"/>
      <c r="D77" s="43"/>
      <c r="E77" s="27"/>
      <c r="F77" s="46"/>
      <c r="I77" s="356" t="str">
        <f>O77&amp;P77&amp;Q77&amp;R77&amp;S77&amp;T77</f>
        <v/>
      </c>
      <c r="J77" s="356"/>
      <c r="K77" s="356"/>
      <c r="L77" s="356"/>
      <c r="O77" s="17" t="str">
        <f>IF(OR(Z77*W77=1,X77*Z77=1),AH77,"")</f>
        <v/>
      </c>
      <c r="P77" s="18" t="str">
        <f>IF(OR(AA77*W77=1,X77*AA77=1),IF(SUM($Z77:AA77)&gt;1," ; "&amp;AI77,AI77),"")</f>
        <v/>
      </c>
      <c r="Q77" s="19" t="str">
        <f>IF(W77*AB77=1,IF(SUM($Z77:AB77)&gt;1," ; "&amp;AJ77,AJ77),"")</f>
        <v/>
      </c>
      <c r="R77" s="19" t="str">
        <f>IF(AC77*W77=1,IF(SUM($Z77:AC77)&gt;1," ; "&amp;AK77,AK77),"")</f>
        <v/>
      </c>
      <c r="S77" s="19" t="str">
        <f>IF(AD77*X77=1,IF(SUM($Z77:AD77)&gt;1," ; "&amp;AL77,AL77),"")</f>
        <v/>
      </c>
      <c r="T77" s="20" t="str">
        <f>IF(AE77*X77=1,IF(SUM($Z77:AE77)&gt;1," ; "&amp;AM77,AM77),"")</f>
        <v/>
      </c>
      <c r="U77" s="19"/>
      <c r="V77" s="21"/>
      <c r="W77" s="18">
        <f>IF(ISBLANK(D77),0,1)</f>
        <v>0</v>
      </c>
      <c r="X77" s="18">
        <f>IF(ISBLANK(F77),0,1)</f>
        <v>0</v>
      </c>
      <c r="Y77" s="21"/>
      <c r="Z77" s="18">
        <f>IF(OR(D77&lt;0,F77&lt;0),1,0)</f>
        <v>0</v>
      </c>
      <c r="AA77" s="22"/>
      <c r="AB77" s="23"/>
      <c r="AH77" s="19" t="s">
        <v>212</v>
      </c>
      <c r="AJ77" s="23"/>
    </row>
    <row r="78" spans="1:40" hidden="1" x14ac:dyDescent="0.45">
      <c r="U78" s="19"/>
    </row>
    <row r="79" spans="1:40" hidden="1" x14ac:dyDescent="0.45">
      <c r="U79" s="19"/>
    </row>
    <row r="80" spans="1:40" hidden="1" x14ac:dyDescent="0.45">
      <c r="U80" s="19"/>
    </row>
    <row r="81" spans="16:26" hidden="1" x14ac:dyDescent="0.45">
      <c r="P81" s="18"/>
      <c r="Q81" s="19"/>
      <c r="R81" s="19"/>
      <c r="S81" s="19"/>
      <c r="T81" s="20"/>
      <c r="U81" s="19"/>
      <c r="V81" s="21"/>
      <c r="W81" s="18">
        <f t="shared" si="4"/>
        <v>0</v>
      </c>
      <c r="X81" s="18">
        <f t="shared" si="5"/>
        <v>0</v>
      </c>
      <c r="Y81" s="21"/>
      <c r="Z81" s="18"/>
    </row>
    <row r="82" spans="16:26" hidden="1" x14ac:dyDescent="0.45">
      <c r="P82" s="18"/>
      <c r="Q82" s="19"/>
      <c r="R82" s="19"/>
      <c r="S82" s="19"/>
      <c r="T82" s="20"/>
      <c r="U82" s="19"/>
      <c r="V82" s="21"/>
      <c r="W82" s="18">
        <f t="shared" ref="W82:W129" si="22">IF(ISBLANK(D82),0,1)</f>
        <v>0</v>
      </c>
      <c r="X82" s="18">
        <f t="shared" ref="X82:X129" si="23">IF(ISBLANK(F82),0,1)</f>
        <v>0</v>
      </c>
      <c r="Y82" s="21"/>
      <c r="Z82" s="18"/>
    </row>
    <row r="83" spans="16:26" hidden="1" x14ac:dyDescent="0.45">
      <c r="P83" s="18"/>
      <c r="Q83" s="19"/>
      <c r="R83" s="19"/>
      <c r="S83" s="19"/>
      <c r="T83" s="20"/>
      <c r="U83" s="19"/>
      <c r="V83" s="21"/>
      <c r="W83" s="18">
        <f t="shared" si="22"/>
        <v>0</v>
      </c>
      <c r="X83" s="18">
        <f t="shared" si="23"/>
        <v>0</v>
      </c>
      <c r="Y83" s="21"/>
      <c r="Z83" s="18"/>
    </row>
    <row r="84" spans="16:26" hidden="1" x14ac:dyDescent="0.45">
      <c r="P84" s="18"/>
      <c r="Q84" s="19"/>
      <c r="R84" s="19"/>
      <c r="S84" s="19"/>
      <c r="T84" s="20"/>
      <c r="U84" s="19"/>
      <c r="V84" s="21"/>
      <c r="W84" s="18">
        <f t="shared" si="22"/>
        <v>0</v>
      </c>
      <c r="X84" s="18">
        <f t="shared" si="23"/>
        <v>0</v>
      </c>
      <c r="Y84" s="21"/>
      <c r="Z84" s="18"/>
    </row>
    <row r="85" spans="16:26" hidden="1" x14ac:dyDescent="0.45">
      <c r="P85" s="18"/>
      <c r="Q85" s="19"/>
      <c r="R85" s="19"/>
      <c r="S85" s="19"/>
      <c r="T85" s="20"/>
      <c r="U85" s="19"/>
      <c r="V85" s="21"/>
      <c r="W85" s="18">
        <f t="shared" si="22"/>
        <v>0</v>
      </c>
      <c r="X85" s="18">
        <f t="shared" si="23"/>
        <v>0</v>
      </c>
      <c r="Y85" s="21"/>
      <c r="Z85" s="18"/>
    </row>
    <row r="86" spans="16:26" hidden="1" x14ac:dyDescent="0.45">
      <c r="P86" s="18"/>
      <c r="Q86" s="19"/>
      <c r="R86" s="19"/>
      <c r="S86" s="19"/>
      <c r="T86" s="20"/>
      <c r="U86" s="19"/>
      <c r="V86" s="21"/>
      <c r="W86" s="18">
        <f t="shared" si="22"/>
        <v>0</v>
      </c>
      <c r="X86" s="18">
        <f t="shared" si="23"/>
        <v>0</v>
      </c>
      <c r="Y86" s="21"/>
      <c r="Z86" s="18"/>
    </row>
    <row r="87" spans="16:26" hidden="1" x14ac:dyDescent="0.45">
      <c r="P87" s="18"/>
      <c r="Q87" s="19"/>
      <c r="R87" s="19"/>
      <c r="S87" s="19"/>
      <c r="T87" s="20"/>
      <c r="U87" s="19"/>
      <c r="V87" s="21"/>
      <c r="W87" s="18">
        <f t="shared" si="22"/>
        <v>0</v>
      </c>
      <c r="X87" s="18">
        <f t="shared" si="23"/>
        <v>0</v>
      </c>
      <c r="Y87" s="21"/>
      <c r="Z87" s="18"/>
    </row>
    <row r="88" spans="16:26" hidden="1" x14ac:dyDescent="0.45">
      <c r="P88" s="18"/>
      <c r="Q88" s="19"/>
      <c r="R88" s="19"/>
      <c r="S88" s="19"/>
      <c r="T88" s="20"/>
      <c r="U88" s="19"/>
      <c r="V88" s="21"/>
      <c r="W88" s="18">
        <f t="shared" si="22"/>
        <v>0</v>
      </c>
      <c r="X88" s="18">
        <f t="shared" si="23"/>
        <v>0</v>
      </c>
      <c r="Y88" s="21"/>
      <c r="Z88" s="18"/>
    </row>
    <row r="89" spans="16:26" hidden="1" x14ac:dyDescent="0.45">
      <c r="P89" s="18"/>
      <c r="Q89" s="19"/>
      <c r="R89" s="19"/>
      <c r="S89" s="19"/>
      <c r="T89" s="20"/>
      <c r="U89" s="19"/>
      <c r="V89" s="21"/>
      <c r="W89" s="18">
        <f t="shared" si="22"/>
        <v>0</v>
      </c>
      <c r="X89" s="18">
        <f t="shared" si="23"/>
        <v>0</v>
      </c>
      <c r="Y89" s="21"/>
      <c r="Z89" s="18"/>
    </row>
    <row r="90" spans="16:26" hidden="1" x14ac:dyDescent="0.45">
      <c r="P90" s="18"/>
      <c r="Q90" s="19"/>
      <c r="R90" s="19"/>
      <c r="S90" s="19"/>
      <c r="T90" s="20"/>
      <c r="U90" s="19"/>
      <c r="V90" s="21"/>
      <c r="W90" s="18">
        <f t="shared" si="22"/>
        <v>0</v>
      </c>
      <c r="X90" s="18">
        <f t="shared" si="23"/>
        <v>0</v>
      </c>
      <c r="Y90" s="21"/>
      <c r="Z90" s="18"/>
    </row>
    <row r="91" spans="16:26" hidden="1" x14ac:dyDescent="0.45">
      <c r="P91" s="18"/>
      <c r="Q91" s="19"/>
      <c r="R91" s="19"/>
      <c r="S91" s="19"/>
      <c r="T91" s="20"/>
      <c r="U91" s="19"/>
      <c r="V91" s="21"/>
      <c r="W91" s="18">
        <f t="shared" si="22"/>
        <v>0</v>
      </c>
      <c r="X91" s="18">
        <f t="shared" si="23"/>
        <v>0</v>
      </c>
      <c r="Y91" s="21"/>
      <c r="Z91" s="18"/>
    </row>
    <row r="92" spans="16:26" hidden="1" x14ac:dyDescent="0.45">
      <c r="P92" s="18"/>
      <c r="Q92" s="19"/>
      <c r="R92" s="19"/>
      <c r="S92" s="19"/>
      <c r="T92" s="20"/>
      <c r="U92" s="19"/>
      <c r="V92" s="21"/>
      <c r="W92" s="18">
        <f t="shared" si="22"/>
        <v>0</v>
      </c>
      <c r="X92" s="18">
        <f t="shared" si="23"/>
        <v>0</v>
      </c>
      <c r="Y92" s="21"/>
      <c r="Z92" s="18"/>
    </row>
    <row r="93" spans="16:26" hidden="1" x14ac:dyDescent="0.45">
      <c r="P93" s="18"/>
      <c r="Q93" s="19"/>
      <c r="R93" s="19"/>
      <c r="S93" s="19"/>
      <c r="T93" s="20"/>
      <c r="U93" s="19"/>
      <c r="V93" s="21"/>
      <c r="W93" s="18">
        <f t="shared" si="22"/>
        <v>0</v>
      </c>
      <c r="X93" s="18">
        <f t="shared" si="23"/>
        <v>0</v>
      </c>
      <c r="Y93" s="21"/>
      <c r="Z93" s="18"/>
    </row>
    <row r="94" spans="16:26" hidden="1" x14ac:dyDescent="0.45">
      <c r="P94" s="18"/>
      <c r="Q94" s="19"/>
      <c r="R94" s="19"/>
      <c r="S94" s="19"/>
      <c r="T94" s="20"/>
      <c r="U94" s="19"/>
      <c r="V94" s="21"/>
      <c r="W94" s="18">
        <f t="shared" si="22"/>
        <v>0</v>
      </c>
      <c r="X94" s="18">
        <f t="shared" si="23"/>
        <v>0</v>
      </c>
      <c r="Y94" s="21"/>
      <c r="Z94" s="18"/>
    </row>
    <row r="95" spans="16:26" hidden="1" x14ac:dyDescent="0.45">
      <c r="P95" s="18"/>
      <c r="Q95" s="19"/>
      <c r="R95" s="19"/>
      <c r="S95" s="19"/>
      <c r="T95" s="20"/>
      <c r="U95" s="19"/>
      <c r="V95" s="21"/>
      <c r="W95" s="18">
        <f t="shared" si="22"/>
        <v>0</v>
      </c>
      <c r="X95" s="18">
        <f t="shared" si="23"/>
        <v>0</v>
      </c>
      <c r="Y95" s="21"/>
      <c r="Z95" s="18"/>
    </row>
    <row r="96" spans="16:26" hidden="1" x14ac:dyDescent="0.45">
      <c r="P96" s="18"/>
      <c r="Q96" s="19"/>
      <c r="R96" s="19"/>
      <c r="S96" s="19"/>
      <c r="T96" s="20"/>
      <c r="U96" s="19"/>
      <c r="V96" s="21"/>
      <c r="W96" s="18">
        <f t="shared" si="22"/>
        <v>0</v>
      </c>
      <c r="X96" s="18">
        <f t="shared" si="23"/>
        <v>0</v>
      </c>
      <c r="Y96" s="21"/>
      <c r="Z96" s="18"/>
    </row>
    <row r="97" spans="16:26" hidden="1" x14ac:dyDescent="0.45">
      <c r="P97" s="18"/>
      <c r="Q97" s="19"/>
      <c r="R97" s="19"/>
      <c r="S97" s="19"/>
      <c r="T97" s="20"/>
      <c r="U97" s="19"/>
      <c r="V97" s="21"/>
      <c r="W97" s="18">
        <f t="shared" si="22"/>
        <v>0</v>
      </c>
      <c r="X97" s="18">
        <f t="shared" si="23"/>
        <v>0</v>
      </c>
      <c r="Y97" s="21"/>
      <c r="Z97" s="18"/>
    </row>
    <row r="98" spans="16:26" hidden="1" x14ac:dyDescent="0.45">
      <c r="P98" s="18"/>
      <c r="Q98" s="19"/>
      <c r="R98" s="19"/>
      <c r="S98" s="19"/>
      <c r="T98" s="20"/>
      <c r="U98" s="19"/>
      <c r="V98" s="21"/>
      <c r="W98" s="18">
        <f t="shared" si="22"/>
        <v>0</v>
      </c>
      <c r="X98" s="18">
        <f t="shared" si="23"/>
        <v>0</v>
      </c>
      <c r="Y98" s="21"/>
      <c r="Z98" s="18"/>
    </row>
    <row r="99" spans="16:26" hidden="1" x14ac:dyDescent="0.45">
      <c r="P99" s="18"/>
      <c r="Q99" s="19"/>
      <c r="R99" s="19"/>
      <c r="S99" s="19"/>
      <c r="T99" s="20"/>
      <c r="U99" s="19"/>
      <c r="V99" s="21"/>
      <c r="W99" s="18">
        <f t="shared" si="22"/>
        <v>0</v>
      </c>
      <c r="X99" s="18">
        <f t="shared" si="23"/>
        <v>0</v>
      </c>
      <c r="Y99" s="21"/>
      <c r="Z99" s="18"/>
    </row>
    <row r="100" spans="16:26" hidden="1" x14ac:dyDescent="0.45">
      <c r="P100" s="18"/>
      <c r="Q100" s="19"/>
      <c r="R100" s="19"/>
      <c r="S100" s="19"/>
      <c r="T100" s="20"/>
      <c r="U100" s="19"/>
      <c r="V100" s="21"/>
      <c r="W100" s="18">
        <f t="shared" si="22"/>
        <v>0</v>
      </c>
      <c r="X100" s="18">
        <f t="shared" si="23"/>
        <v>0</v>
      </c>
      <c r="Y100" s="21"/>
      <c r="Z100" s="18"/>
    </row>
    <row r="101" spans="16:26" hidden="1" x14ac:dyDescent="0.45">
      <c r="P101" s="18"/>
      <c r="Q101" s="19"/>
      <c r="R101" s="19"/>
      <c r="S101" s="19"/>
      <c r="T101" s="20"/>
      <c r="U101" s="19"/>
      <c r="V101" s="21"/>
      <c r="W101" s="18">
        <f t="shared" si="22"/>
        <v>0</v>
      </c>
      <c r="X101" s="18">
        <f t="shared" si="23"/>
        <v>0</v>
      </c>
      <c r="Y101" s="21"/>
      <c r="Z101" s="18"/>
    </row>
    <row r="102" spans="16:26" hidden="1" x14ac:dyDescent="0.45">
      <c r="P102" s="18"/>
      <c r="Q102" s="19"/>
      <c r="R102" s="19"/>
      <c r="S102" s="19"/>
      <c r="T102" s="20"/>
      <c r="U102" s="19"/>
      <c r="V102" s="21"/>
      <c r="W102" s="18">
        <f t="shared" si="22"/>
        <v>0</v>
      </c>
      <c r="X102" s="18">
        <f t="shared" si="23"/>
        <v>0</v>
      </c>
      <c r="Y102" s="21"/>
      <c r="Z102" s="18"/>
    </row>
    <row r="103" spans="16:26" hidden="1" x14ac:dyDescent="0.45">
      <c r="P103" s="18"/>
      <c r="Q103" s="19"/>
      <c r="R103" s="19"/>
      <c r="S103" s="19"/>
      <c r="T103" s="20"/>
      <c r="U103" s="19"/>
      <c r="V103" s="21"/>
      <c r="W103" s="18">
        <f t="shared" si="22"/>
        <v>0</v>
      </c>
      <c r="X103" s="18">
        <f t="shared" si="23"/>
        <v>0</v>
      </c>
      <c r="Y103" s="21"/>
      <c r="Z103" s="18"/>
    </row>
    <row r="104" spans="16:26" hidden="1" x14ac:dyDescent="0.45">
      <c r="P104" s="18"/>
      <c r="Q104" s="19"/>
      <c r="R104" s="19"/>
      <c r="S104" s="19"/>
      <c r="T104" s="20"/>
      <c r="U104" s="19"/>
      <c r="V104" s="21"/>
      <c r="W104" s="18">
        <f t="shared" si="22"/>
        <v>0</v>
      </c>
      <c r="X104" s="18">
        <f t="shared" si="23"/>
        <v>0</v>
      </c>
      <c r="Y104" s="21"/>
      <c r="Z104" s="18"/>
    </row>
    <row r="105" spans="16:26" hidden="1" x14ac:dyDescent="0.45">
      <c r="P105" s="18"/>
      <c r="Q105" s="19"/>
      <c r="R105" s="19"/>
      <c r="S105" s="19"/>
      <c r="T105" s="20"/>
      <c r="U105" s="19"/>
      <c r="V105" s="21"/>
      <c r="W105" s="18">
        <f t="shared" si="22"/>
        <v>0</v>
      </c>
      <c r="X105" s="18">
        <f t="shared" si="23"/>
        <v>0</v>
      </c>
      <c r="Y105" s="21"/>
      <c r="Z105" s="18"/>
    </row>
    <row r="106" spans="16:26" hidden="1" x14ac:dyDescent="0.45">
      <c r="P106" s="18"/>
      <c r="Q106" s="19"/>
      <c r="R106" s="19"/>
      <c r="S106" s="19"/>
      <c r="T106" s="20"/>
      <c r="U106" s="19"/>
      <c r="V106" s="21"/>
      <c r="W106" s="18">
        <f t="shared" si="22"/>
        <v>0</v>
      </c>
      <c r="X106" s="18">
        <f t="shared" si="23"/>
        <v>0</v>
      </c>
      <c r="Y106" s="21"/>
      <c r="Z106" s="18"/>
    </row>
    <row r="107" spans="16:26" hidden="1" x14ac:dyDescent="0.45">
      <c r="P107" s="18"/>
      <c r="Q107" s="19"/>
      <c r="R107" s="19"/>
      <c r="S107" s="19"/>
      <c r="T107" s="20"/>
      <c r="U107" s="19"/>
      <c r="V107" s="21"/>
      <c r="W107" s="18">
        <f t="shared" si="22"/>
        <v>0</v>
      </c>
      <c r="X107" s="18">
        <f t="shared" si="23"/>
        <v>0</v>
      </c>
      <c r="Y107" s="21"/>
      <c r="Z107" s="18"/>
    </row>
    <row r="108" spans="16:26" hidden="1" x14ac:dyDescent="0.45">
      <c r="P108" s="18"/>
      <c r="Q108" s="19"/>
      <c r="R108" s="19"/>
      <c r="S108" s="19"/>
      <c r="T108" s="20"/>
      <c r="U108" s="19"/>
      <c r="V108" s="21"/>
      <c r="W108" s="18">
        <f t="shared" si="22"/>
        <v>0</v>
      </c>
      <c r="X108" s="18">
        <f t="shared" si="23"/>
        <v>0</v>
      </c>
      <c r="Y108" s="21"/>
      <c r="Z108" s="18"/>
    </row>
    <row r="109" spans="16:26" hidden="1" x14ac:dyDescent="0.45">
      <c r="P109" s="18"/>
      <c r="Q109" s="19"/>
      <c r="R109" s="19"/>
      <c r="S109" s="19"/>
      <c r="T109" s="20"/>
      <c r="U109" s="19"/>
      <c r="V109" s="21"/>
      <c r="W109" s="18">
        <f t="shared" si="22"/>
        <v>0</v>
      </c>
      <c r="X109" s="18">
        <f t="shared" si="23"/>
        <v>0</v>
      </c>
      <c r="Y109" s="21"/>
      <c r="Z109" s="18"/>
    </row>
    <row r="110" spans="16:26" hidden="1" x14ac:dyDescent="0.45">
      <c r="P110" s="18"/>
      <c r="Q110" s="19"/>
      <c r="R110" s="19"/>
      <c r="S110" s="19"/>
      <c r="T110" s="20"/>
      <c r="U110" s="19"/>
      <c r="V110" s="21"/>
      <c r="W110" s="18">
        <f t="shared" si="22"/>
        <v>0</v>
      </c>
      <c r="X110" s="18">
        <f t="shared" si="23"/>
        <v>0</v>
      </c>
      <c r="Y110" s="21"/>
      <c r="Z110" s="18"/>
    </row>
    <row r="111" spans="16:26" hidden="1" x14ac:dyDescent="0.45">
      <c r="P111" s="18"/>
      <c r="Q111" s="19"/>
      <c r="R111" s="19"/>
      <c r="S111" s="19"/>
      <c r="T111" s="20"/>
      <c r="U111" s="19"/>
      <c r="V111" s="21"/>
      <c r="W111" s="18">
        <f t="shared" si="22"/>
        <v>0</v>
      </c>
      <c r="X111" s="18">
        <f t="shared" si="23"/>
        <v>0</v>
      </c>
      <c r="Y111" s="21"/>
      <c r="Z111" s="18"/>
    </row>
    <row r="112" spans="16:26" hidden="1" x14ac:dyDescent="0.45">
      <c r="P112" s="18"/>
      <c r="Q112" s="19"/>
      <c r="R112" s="19"/>
      <c r="S112" s="19"/>
      <c r="T112" s="20"/>
      <c r="U112" s="19"/>
      <c r="V112" s="21"/>
      <c r="W112" s="18">
        <f t="shared" si="22"/>
        <v>0</v>
      </c>
      <c r="X112" s="18">
        <f t="shared" si="23"/>
        <v>0</v>
      </c>
      <c r="Y112" s="21"/>
      <c r="Z112" s="18"/>
    </row>
    <row r="113" spans="16:26" hidden="1" x14ac:dyDescent="0.45">
      <c r="P113" s="18"/>
      <c r="Q113" s="19"/>
      <c r="R113" s="19"/>
      <c r="S113" s="19"/>
      <c r="T113" s="20"/>
      <c r="U113" s="19"/>
      <c r="V113" s="21"/>
      <c r="W113" s="18">
        <f t="shared" si="22"/>
        <v>0</v>
      </c>
      <c r="X113" s="18">
        <f t="shared" si="23"/>
        <v>0</v>
      </c>
      <c r="Y113" s="21"/>
      <c r="Z113" s="18"/>
    </row>
    <row r="114" spans="16:26" hidden="1" x14ac:dyDescent="0.45">
      <c r="P114" s="18"/>
      <c r="Q114" s="19"/>
      <c r="R114" s="19"/>
      <c r="S114" s="19"/>
      <c r="T114" s="20"/>
      <c r="U114" s="19"/>
      <c r="V114" s="21"/>
      <c r="W114" s="18">
        <f t="shared" si="22"/>
        <v>0</v>
      </c>
      <c r="X114" s="18">
        <f t="shared" si="23"/>
        <v>0</v>
      </c>
      <c r="Y114" s="21"/>
      <c r="Z114" s="18"/>
    </row>
    <row r="115" spans="16:26" hidden="1" x14ac:dyDescent="0.45">
      <c r="P115" s="18"/>
      <c r="Q115" s="19"/>
      <c r="R115" s="19"/>
      <c r="S115" s="19"/>
      <c r="T115" s="20"/>
      <c r="U115" s="19"/>
      <c r="V115" s="21"/>
      <c r="W115" s="18">
        <f t="shared" si="22"/>
        <v>0</v>
      </c>
      <c r="X115" s="18">
        <f t="shared" si="23"/>
        <v>0</v>
      </c>
      <c r="Y115" s="21"/>
      <c r="Z115" s="18"/>
    </row>
    <row r="116" spans="16:26" hidden="1" x14ac:dyDescent="0.45">
      <c r="P116" s="18"/>
      <c r="Q116" s="19"/>
      <c r="R116" s="19"/>
      <c r="S116" s="19"/>
      <c r="T116" s="20"/>
      <c r="U116" s="19"/>
      <c r="V116" s="21"/>
      <c r="W116" s="18">
        <f t="shared" si="22"/>
        <v>0</v>
      </c>
      <c r="X116" s="18">
        <f t="shared" si="23"/>
        <v>0</v>
      </c>
      <c r="Y116" s="21"/>
      <c r="Z116" s="18"/>
    </row>
    <row r="117" spans="16:26" hidden="1" x14ac:dyDescent="0.45">
      <c r="P117" s="18"/>
      <c r="Q117" s="19"/>
      <c r="R117" s="19"/>
      <c r="S117" s="19"/>
      <c r="T117" s="20"/>
      <c r="U117" s="19"/>
      <c r="V117" s="21"/>
      <c r="W117" s="18">
        <f t="shared" si="22"/>
        <v>0</v>
      </c>
      <c r="X117" s="18">
        <f t="shared" si="23"/>
        <v>0</v>
      </c>
      <c r="Y117" s="21"/>
      <c r="Z117" s="18"/>
    </row>
    <row r="118" spans="16:26" hidden="1" x14ac:dyDescent="0.45">
      <c r="P118" s="18"/>
      <c r="Q118" s="19"/>
      <c r="R118" s="19"/>
      <c r="S118" s="19"/>
      <c r="T118" s="20"/>
      <c r="U118" s="19"/>
      <c r="V118" s="21"/>
      <c r="W118" s="18">
        <f t="shared" si="22"/>
        <v>0</v>
      </c>
      <c r="X118" s="18">
        <f t="shared" si="23"/>
        <v>0</v>
      </c>
      <c r="Y118" s="21"/>
      <c r="Z118" s="18"/>
    </row>
    <row r="119" spans="16:26" hidden="1" x14ac:dyDescent="0.45">
      <c r="P119" s="18"/>
      <c r="Q119" s="19"/>
      <c r="R119" s="19"/>
      <c r="S119" s="19"/>
      <c r="T119" s="20"/>
      <c r="U119" s="19"/>
      <c r="V119" s="21"/>
      <c r="W119" s="18">
        <f t="shared" si="22"/>
        <v>0</v>
      </c>
      <c r="X119" s="18">
        <f t="shared" si="23"/>
        <v>0</v>
      </c>
      <c r="Y119" s="21"/>
      <c r="Z119" s="18"/>
    </row>
    <row r="120" spans="16:26" hidden="1" x14ac:dyDescent="0.45">
      <c r="P120" s="18"/>
      <c r="Q120" s="19"/>
      <c r="R120" s="19"/>
      <c r="S120" s="19"/>
      <c r="T120" s="20"/>
      <c r="U120" s="19"/>
      <c r="V120" s="21"/>
      <c r="W120" s="18">
        <f t="shared" si="22"/>
        <v>0</v>
      </c>
      <c r="X120" s="18">
        <f t="shared" si="23"/>
        <v>0</v>
      </c>
      <c r="Y120" s="21"/>
      <c r="Z120" s="18"/>
    </row>
    <row r="121" spans="16:26" hidden="1" x14ac:dyDescent="0.45">
      <c r="P121" s="18"/>
      <c r="Q121" s="19"/>
      <c r="R121" s="19"/>
      <c r="S121" s="19"/>
      <c r="T121" s="20"/>
      <c r="U121" s="19"/>
      <c r="V121" s="21"/>
      <c r="W121" s="18">
        <f t="shared" si="22"/>
        <v>0</v>
      </c>
      <c r="X121" s="18">
        <f t="shared" si="23"/>
        <v>0</v>
      </c>
      <c r="Y121" s="21"/>
      <c r="Z121" s="18"/>
    </row>
    <row r="122" spans="16:26" hidden="1" x14ac:dyDescent="0.45">
      <c r="P122" s="18"/>
      <c r="Q122" s="19"/>
      <c r="R122" s="19"/>
      <c r="S122" s="19"/>
      <c r="T122" s="20"/>
      <c r="U122" s="19"/>
      <c r="V122" s="21"/>
      <c r="W122" s="18">
        <f t="shared" si="22"/>
        <v>0</v>
      </c>
      <c r="X122" s="18">
        <f t="shared" si="23"/>
        <v>0</v>
      </c>
      <c r="Y122" s="21"/>
      <c r="Z122" s="18"/>
    </row>
    <row r="123" spans="16:26" hidden="1" x14ac:dyDescent="0.45">
      <c r="P123" s="18"/>
      <c r="Q123" s="19"/>
      <c r="R123" s="19"/>
      <c r="S123" s="19"/>
      <c r="T123" s="20"/>
      <c r="U123" s="19"/>
      <c r="V123" s="21"/>
      <c r="W123" s="18">
        <f t="shared" si="22"/>
        <v>0</v>
      </c>
      <c r="X123" s="18">
        <f t="shared" si="23"/>
        <v>0</v>
      </c>
      <c r="Y123" s="21"/>
      <c r="Z123" s="18"/>
    </row>
    <row r="124" spans="16:26" hidden="1" x14ac:dyDescent="0.45">
      <c r="P124" s="18"/>
      <c r="Q124" s="19"/>
      <c r="R124" s="19"/>
      <c r="S124" s="19"/>
      <c r="T124" s="20"/>
      <c r="U124" s="19"/>
      <c r="V124" s="21"/>
      <c r="W124" s="18">
        <f t="shared" si="22"/>
        <v>0</v>
      </c>
      <c r="X124" s="18">
        <f t="shared" si="23"/>
        <v>0</v>
      </c>
      <c r="Y124" s="21"/>
      <c r="Z124" s="18"/>
    </row>
    <row r="125" spans="16:26" hidden="1" x14ac:dyDescent="0.45">
      <c r="P125" s="18"/>
      <c r="Q125" s="19"/>
      <c r="R125" s="19"/>
      <c r="S125" s="19"/>
      <c r="T125" s="20"/>
      <c r="U125" s="19"/>
      <c r="V125" s="21"/>
      <c r="W125" s="18">
        <f t="shared" si="22"/>
        <v>0</v>
      </c>
      <c r="X125" s="18">
        <f t="shared" si="23"/>
        <v>0</v>
      </c>
      <c r="Y125" s="21"/>
      <c r="Z125" s="18"/>
    </row>
    <row r="126" spans="16:26" hidden="1" x14ac:dyDescent="0.45">
      <c r="P126" s="18"/>
      <c r="Q126" s="19"/>
      <c r="R126" s="19"/>
      <c r="S126" s="19"/>
      <c r="T126" s="20"/>
      <c r="U126" s="19"/>
      <c r="V126" s="21"/>
      <c r="W126" s="18">
        <f t="shared" si="22"/>
        <v>0</v>
      </c>
      <c r="X126" s="18">
        <f t="shared" si="23"/>
        <v>0</v>
      </c>
      <c r="Y126" s="21"/>
      <c r="Z126" s="18"/>
    </row>
    <row r="127" spans="16:26" hidden="1" x14ac:dyDescent="0.45">
      <c r="P127" s="18"/>
      <c r="Q127" s="19"/>
      <c r="R127" s="19"/>
      <c r="S127" s="19"/>
      <c r="T127" s="20"/>
      <c r="U127" s="19"/>
      <c r="V127" s="21"/>
      <c r="W127" s="18">
        <f t="shared" si="22"/>
        <v>0</v>
      </c>
      <c r="X127" s="18">
        <f t="shared" si="23"/>
        <v>0</v>
      </c>
      <c r="Y127" s="21"/>
      <c r="Z127" s="18"/>
    </row>
    <row r="128" spans="16:26" hidden="1" x14ac:dyDescent="0.45">
      <c r="P128" s="18"/>
      <c r="Q128" s="19"/>
      <c r="R128" s="19"/>
      <c r="S128" s="19"/>
      <c r="T128" s="20"/>
      <c r="U128" s="19"/>
      <c r="V128" s="21"/>
      <c r="W128" s="18">
        <f t="shared" si="22"/>
        <v>0</v>
      </c>
      <c r="X128" s="18">
        <f t="shared" si="23"/>
        <v>0</v>
      </c>
      <c r="Y128" s="21"/>
      <c r="Z128" s="18"/>
    </row>
    <row r="129" spans="16:26" hidden="1" x14ac:dyDescent="0.45">
      <c r="P129" s="18"/>
      <c r="Q129" s="19"/>
      <c r="R129" s="19"/>
      <c r="S129" s="19"/>
      <c r="T129" s="20"/>
      <c r="U129" s="19"/>
      <c r="V129" s="21"/>
      <c r="W129" s="18">
        <f t="shared" si="22"/>
        <v>0</v>
      </c>
      <c r="X129" s="18">
        <f t="shared" si="23"/>
        <v>0</v>
      </c>
      <c r="Y129" s="21"/>
      <c r="Z129" s="18"/>
    </row>
    <row r="130" spans="16:26" hidden="1" x14ac:dyDescent="0.45">
      <c r="P130" s="18"/>
      <c r="Q130" s="19"/>
      <c r="R130" s="19"/>
      <c r="S130" s="19"/>
      <c r="T130" s="20"/>
      <c r="U130" s="19"/>
      <c r="V130" s="21"/>
      <c r="W130" s="34"/>
      <c r="X130" s="34"/>
      <c r="Y130" s="21"/>
      <c r="Z130" s="18"/>
    </row>
    <row r="131" spans="16:26" hidden="1" x14ac:dyDescent="0.45">
      <c r="P131" s="18"/>
      <c r="Q131" s="19"/>
      <c r="R131" s="19"/>
      <c r="S131" s="19"/>
      <c r="T131" s="20"/>
      <c r="U131" s="19"/>
      <c r="V131" s="21"/>
      <c r="W131" s="35"/>
      <c r="X131" s="35"/>
      <c r="Y131" s="21"/>
      <c r="Z131" s="18"/>
    </row>
    <row r="132" spans="16:26" hidden="1" x14ac:dyDescent="0.45">
      <c r="P132" s="18"/>
      <c r="Q132" s="19"/>
      <c r="R132" s="19"/>
      <c r="S132" s="19"/>
      <c r="T132" s="20"/>
      <c r="U132" s="19"/>
      <c r="V132" s="21"/>
      <c r="W132" s="35"/>
      <c r="X132" s="35"/>
      <c r="Y132" s="21"/>
      <c r="Z132" s="18"/>
    </row>
    <row r="133" spans="16:26" hidden="1" x14ac:dyDescent="0.45">
      <c r="P133" s="18"/>
      <c r="Q133" s="19"/>
      <c r="R133" s="19"/>
      <c r="S133" s="19"/>
      <c r="T133" s="20"/>
      <c r="U133" s="19"/>
      <c r="V133" s="21"/>
      <c r="W133" s="35"/>
      <c r="X133" s="35"/>
      <c r="Y133" s="21"/>
      <c r="Z133" s="18"/>
    </row>
    <row r="134" spans="16:26" hidden="1" x14ac:dyDescent="0.45">
      <c r="P134" s="18"/>
      <c r="Q134" s="19"/>
      <c r="R134" s="19"/>
      <c r="S134" s="19"/>
      <c r="T134" s="20"/>
      <c r="U134" s="19"/>
      <c r="V134" s="21"/>
      <c r="W134" s="35"/>
      <c r="X134" s="35"/>
      <c r="Y134" s="21"/>
      <c r="Z134" s="18"/>
    </row>
    <row r="135" spans="16:26" hidden="1" x14ac:dyDescent="0.45">
      <c r="P135" s="18"/>
      <c r="Q135" s="19"/>
      <c r="R135" s="19"/>
      <c r="S135" s="19"/>
      <c r="T135" s="20"/>
      <c r="U135" s="19"/>
      <c r="V135" s="21"/>
      <c r="W135" s="35"/>
      <c r="X135" s="35"/>
      <c r="Y135" s="21"/>
      <c r="Z135" s="18"/>
    </row>
    <row r="136" spans="16:26" hidden="1" x14ac:dyDescent="0.45">
      <c r="P136" s="18"/>
      <c r="Q136" s="19"/>
      <c r="R136" s="19"/>
      <c r="S136" s="19"/>
      <c r="T136" s="20"/>
      <c r="U136" s="19"/>
      <c r="V136" s="21"/>
      <c r="W136" s="35"/>
      <c r="X136" s="35"/>
      <c r="Y136" s="21"/>
      <c r="Z136" s="18"/>
    </row>
    <row r="137" spans="16:26" hidden="1" x14ac:dyDescent="0.45">
      <c r="P137" s="18"/>
      <c r="Q137" s="19"/>
      <c r="R137" s="19"/>
      <c r="S137" s="19"/>
      <c r="T137" s="20"/>
      <c r="U137" s="19"/>
      <c r="V137" s="21"/>
      <c r="W137" s="35"/>
      <c r="X137" s="35"/>
      <c r="Y137" s="21"/>
      <c r="Z137" s="18"/>
    </row>
    <row r="138" spans="16:26" hidden="1" x14ac:dyDescent="0.45">
      <c r="P138" s="18"/>
      <c r="Q138" s="19"/>
      <c r="R138" s="19"/>
      <c r="S138" s="19"/>
      <c r="T138" s="20"/>
      <c r="U138" s="19"/>
      <c r="V138" s="21"/>
      <c r="W138" s="35"/>
      <c r="X138" s="35"/>
      <c r="Y138" s="21"/>
      <c r="Z138" s="18"/>
    </row>
    <row r="139" spans="16:26" hidden="1" x14ac:dyDescent="0.45">
      <c r="P139" s="18"/>
      <c r="Q139" s="19"/>
      <c r="R139" s="19"/>
      <c r="S139" s="19"/>
      <c r="T139" s="20"/>
      <c r="U139" s="19"/>
      <c r="V139" s="21"/>
      <c r="W139" s="35"/>
      <c r="X139" s="35"/>
      <c r="Y139" s="21"/>
      <c r="Z139" s="18"/>
    </row>
    <row r="140" spans="16:26" hidden="1" x14ac:dyDescent="0.45">
      <c r="P140" s="18"/>
      <c r="Q140" s="19"/>
      <c r="R140" s="19"/>
      <c r="S140" s="19"/>
      <c r="T140" s="20"/>
      <c r="U140" s="19"/>
      <c r="V140" s="21"/>
      <c r="W140" s="35"/>
      <c r="X140" s="35"/>
      <c r="Y140" s="21"/>
      <c r="Z140" s="18"/>
    </row>
    <row r="141" spans="16:26" hidden="1" x14ac:dyDescent="0.45">
      <c r="P141" s="18"/>
      <c r="Q141" s="19"/>
      <c r="R141" s="19"/>
      <c r="S141" s="19"/>
      <c r="T141" s="20"/>
      <c r="U141" s="19"/>
      <c r="V141" s="21"/>
      <c r="W141" s="35"/>
      <c r="X141" s="35"/>
      <c r="Y141" s="21"/>
      <c r="Z141" s="18"/>
    </row>
    <row r="142" spans="16:26" hidden="1" x14ac:dyDescent="0.45">
      <c r="P142" s="18"/>
      <c r="Q142" s="19"/>
      <c r="R142" s="19"/>
      <c r="S142" s="19"/>
      <c r="T142" s="20"/>
      <c r="U142" s="19"/>
      <c r="V142" s="21"/>
      <c r="W142" s="35"/>
      <c r="X142" s="35"/>
      <c r="Y142" s="21"/>
      <c r="Z142" s="18"/>
    </row>
    <row r="143" spans="16:26" hidden="1" x14ac:dyDescent="0.45">
      <c r="P143" s="18"/>
      <c r="Q143" s="19"/>
      <c r="R143" s="19"/>
      <c r="S143" s="19"/>
      <c r="T143" s="20"/>
      <c r="U143" s="19"/>
      <c r="V143" s="21"/>
      <c r="W143" s="35"/>
      <c r="X143" s="35"/>
      <c r="Y143" s="21"/>
      <c r="Z143" s="18"/>
    </row>
    <row r="144" spans="16:26" hidden="1" x14ac:dyDescent="0.45">
      <c r="P144" s="18"/>
      <c r="Q144" s="19"/>
      <c r="R144" s="19"/>
      <c r="S144" s="19"/>
      <c r="T144" s="20"/>
      <c r="U144" s="19"/>
      <c r="V144" s="21"/>
      <c r="W144" s="35"/>
      <c r="X144" s="35"/>
      <c r="Y144" s="21"/>
      <c r="Z144" s="18"/>
    </row>
    <row r="145" spans="16:26" hidden="1" x14ac:dyDescent="0.45">
      <c r="P145" s="18"/>
      <c r="Q145" s="19"/>
      <c r="R145" s="19"/>
      <c r="S145" s="19"/>
      <c r="T145" s="20"/>
      <c r="U145" s="19"/>
      <c r="V145" s="21"/>
      <c r="W145" s="35"/>
      <c r="X145" s="35"/>
      <c r="Y145" s="21"/>
      <c r="Z145" s="18"/>
    </row>
    <row r="146" spans="16:26" hidden="1" x14ac:dyDescent="0.45">
      <c r="P146" s="18"/>
      <c r="Q146" s="19"/>
      <c r="R146" s="19"/>
      <c r="S146" s="19"/>
      <c r="T146" s="20"/>
      <c r="U146" s="19"/>
      <c r="V146" s="21"/>
      <c r="W146" s="35"/>
      <c r="X146" s="35"/>
      <c r="Y146" s="21"/>
      <c r="Z146" s="18"/>
    </row>
    <row r="147" spans="16:26" hidden="1" x14ac:dyDescent="0.45">
      <c r="P147" s="18"/>
      <c r="Q147" s="19"/>
      <c r="R147" s="19"/>
      <c r="S147" s="19"/>
      <c r="T147" s="20"/>
      <c r="U147" s="19"/>
      <c r="V147" s="21"/>
      <c r="W147" s="35"/>
      <c r="X147" s="35"/>
      <c r="Y147" s="21"/>
      <c r="Z147" s="18"/>
    </row>
    <row r="148" spans="16:26" hidden="1" x14ac:dyDescent="0.45">
      <c r="P148" s="18"/>
      <c r="Q148" s="19"/>
      <c r="R148" s="19"/>
      <c r="S148" s="19"/>
      <c r="T148" s="20"/>
      <c r="U148" s="19"/>
      <c r="V148" s="21"/>
      <c r="W148" s="35"/>
      <c r="X148" s="35"/>
      <c r="Y148" s="21"/>
      <c r="Z148" s="18"/>
    </row>
    <row r="149" spans="16:26" hidden="1" x14ac:dyDescent="0.45">
      <c r="P149" s="18"/>
      <c r="Q149" s="19"/>
      <c r="R149" s="19"/>
      <c r="S149" s="19"/>
      <c r="T149" s="20"/>
      <c r="U149" s="19"/>
      <c r="V149" s="21"/>
      <c r="W149" s="35"/>
      <c r="X149" s="35"/>
      <c r="Y149" s="21"/>
      <c r="Z149" s="18"/>
    </row>
    <row r="150" spans="16:26" hidden="1" x14ac:dyDescent="0.45">
      <c r="P150" s="18"/>
      <c r="Q150" s="19"/>
      <c r="R150" s="19"/>
      <c r="S150" s="19"/>
      <c r="T150" s="20"/>
      <c r="U150" s="19"/>
      <c r="V150" s="21"/>
      <c r="W150" s="35"/>
      <c r="X150" s="35"/>
      <c r="Y150" s="21"/>
      <c r="Z150" s="18"/>
    </row>
    <row r="151" spans="16:26" hidden="1" x14ac:dyDescent="0.45">
      <c r="P151" s="18"/>
      <c r="Q151" s="19"/>
      <c r="R151" s="19"/>
      <c r="S151" s="19"/>
      <c r="T151" s="20"/>
      <c r="U151" s="19"/>
      <c r="V151" s="21"/>
      <c r="W151" s="35"/>
      <c r="X151" s="35"/>
      <c r="Y151" s="21"/>
      <c r="Z151" s="18"/>
    </row>
    <row r="152" spans="16:26" hidden="1" x14ac:dyDescent="0.45">
      <c r="P152" s="18"/>
      <c r="Q152" s="19"/>
      <c r="R152" s="19"/>
      <c r="S152" s="19"/>
      <c r="T152" s="20"/>
      <c r="U152" s="19"/>
      <c r="V152" s="21"/>
      <c r="W152" s="35"/>
      <c r="X152" s="35"/>
      <c r="Y152" s="21"/>
      <c r="Z152" s="18"/>
    </row>
    <row r="153" spans="16:26" hidden="1" x14ac:dyDescent="0.45">
      <c r="P153" s="18"/>
      <c r="Q153" s="19"/>
      <c r="R153" s="19"/>
      <c r="S153" s="19"/>
      <c r="T153" s="20"/>
      <c r="U153" s="19"/>
      <c r="V153" s="21"/>
      <c r="W153" s="35"/>
      <c r="X153" s="35"/>
      <c r="Y153" s="21"/>
      <c r="Z153" s="18"/>
    </row>
    <row r="154" spans="16:26" hidden="1" x14ac:dyDescent="0.45">
      <c r="P154" s="18"/>
      <c r="Q154" s="19"/>
      <c r="R154" s="19"/>
      <c r="S154" s="19"/>
      <c r="T154" s="20"/>
      <c r="U154" s="19"/>
      <c r="V154" s="21"/>
      <c r="W154" s="35"/>
      <c r="X154" s="35"/>
      <c r="Y154" s="21"/>
      <c r="Z154" s="18"/>
    </row>
    <row r="155" spans="16:26" hidden="1" x14ac:dyDescent="0.45">
      <c r="P155" s="18"/>
      <c r="Q155" s="19"/>
      <c r="R155" s="19"/>
      <c r="S155" s="19"/>
      <c r="T155" s="20"/>
      <c r="U155" s="19"/>
      <c r="V155" s="21"/>
      <c r="W155" s="35"/>
      <c r="X155" s="35"/>
      <c r="Y155" s="21"/>
      <c r="Z155" s="18"/>
    </row>
    <row r="156" spans="16:26" hidden="1" x14ac:dyDescent="0.45">
      <c r="P156" s="18"/>
      <c r="Q156" s="19"/>
      <c r="R156" s="19"/>
      <c r="S156" s="19"/>
      <c r="T156" s="20"/>
      <c r="U156" s="19"/>
      <c r="V156" s="21"/>
      <c r="W156" s="35"/>
      <c r="X156" s="35"/>
      <c r="Y156" s="21"/>
      <c r="Z156" s="18"/>
    </row>
    <row r="157" spans="16:26" hidden="1" x14ac:dyDescent="0.45">
      <c r="P157" s="18"/>
      <c r="Q157" s="19"/>
      <c r="R157" s="19"/>
      <c r="S157" s="19"/>
      <c r="T157" s="20"/>
      <c r="U157" s="19"/>
      <c r="V157" s="21"/>
      <c r="W157" s="35"/>
      <c r="X157" s="35"/>
      <c r="Y157" s="21"/>
      <c r="Z157" s="18"/>
    </row>
    <row r="158" spans="16:26" hidden="1" x14ac:dyDescent="0.45">
      <c r="P158" s="18"/>
      <c r="Q158" s="19"/>
      <c r="R158" s="19"/>
      <c r="S158" s="19"/>
      <c r="T158" s="20"/>
      <c r="U158" s="19"/>
      <c r="V158" s="21"/>
      <c r="W158" s="35"/>
      <c r="X158" s="35"/>
      <c r="Y158" s="21"/>
      <c r="Z158" s="18"/>
    </row>
    <row r="159" spans="16:26" hidden="1" x14ac:dyDescent="0.45">
      <c r="P159" s="18"/>
      <c r="Q159" s="19"/>
      <c r="R159" s="19"/>
      <c r="S159" s="19"/>
      <c r="T159" s="20"/>
      <c r="U159" s="19"/>
      <c r="V159" s="21"/>
      <c r="W159" s="35"/>
      <c r="X159" s="35"/>
      <c r="Y159" s="21"/>
      <c r="Z159" s="18"/>
    </row>
    <row r="160" spans="16:26" hidden="1" x14ac:dyDescent="0.45">
      <c r="P160" s="18"/>
      <c r="Q160" s="19"/>
      <c r="R160" s="19"/>
      <c r="S160" s="19"/>
      <c r="T160" s="20"/>
      <c r="U160" s="19"/>
      <c r="V160" s="21"/>
      <c r="W160" s="35"/>
      <c r="X160" s="35"/>
      <c r="Y160" s="21"/>
      <c r="Z160" s="18"/>
    </row>
    <row r="161" spans="16:26" hidden="1" x14ac:dyDescent="0.45">
      <c r="P161" s="18"/>
      <c r="Q161" s="19"/>
      <c r="R161" s="19"/>
      <c r="S161" s="19"/>
      <c r="T161" s="20"/>
      <c r="U161" s="19"/>
      <c r="V161" s="21"/>
      <c r="W161" s="35"/>
      <c r="X161" s="35"/>
      <c r="Y161" s="21"/>
      <c r="Z161" s="18"/>
    </row>
    <row r="162" spans="16:26" hidden="1" x14ac:dyDescent="0.45">
      <c r="P162" s="18"/>
      <c r="Q162" s="19"/>
      <c r="R162" s="19"/>
      <c r="S162" s="19"/>
      <c r="T162" s="20"/>
      <c r="U162" s="19"/>
      <c r="V162" s="21"/>
      <c r="W162" s="35"/>
      <c r="X162" s="35"/>
      <c r="Y162" s="21"/>
      <c r="Z162" s="18"/>
    </row>
    <row r="163" spans="16:26" hidden="1" x14ac:dyDescent="0.45">
      <c r="P163" s="18"/>
      <c r="Q163" s="19"/>
      <c r="R163" s="19"/>
      <c r="S163" s="19"/>
      <c r="T163" s="20"/>
      <c r="U163" s="19"/>
      <c r="V163" s="21"/>
      <c r="W163" s="35"/>
      <c r="X163" s="35"/>
      <c r="Y163" s="21"/>
      <c r="Z163" s="18"/>
    </row>
    <row r="164" spans="16:26" hidden="1" x14ac:dyDescent="0.45">
      <c r="P164" s="18"/>
      <c r="Q164" s="19"/>
      <c r="R164" s="19"/>
      <c r="S164" s="19"/>
      <c r="T164" s="20"/>
      <c r="U164" s="19"/>
      <c r="V164" s="21"/>
      <c r="W164" s="35"/>
      <c r="X164" s="35"/>
      <c r="Y164" s="21"/>
      <c r="Z164" s="18"/>
    </row>
    <row r="165" spans="16:26" hidden="1" x14ac:dyDescent="0.45">
      <c r="P165" s="18"/>
      <c r="Q165" s="19"/>
      <c r="R165" s="19"/>
      <c r="S165" s="19"/>
      <c r="T165" s="20"/>
      <c r="U165" s="19"/>
      <c r="V165" s="21"/>
      <c r="W165" s="35"/>
      <c r="X165" s="35"/>
      <c r="Y165" s="21"/>
      <c r="Z165" s="18"/>
    </row>
    <row r="166" spans="16:26" hidden="1" x14ac:dyDescent="0.45">
      <c r="P166" s="18"/>
      <c r="Q166" s="19"/>
      <c r="R166" s="19"/>
      <c r="S166" s="19"/>
      <c r="T166" s="20"/>
      <c r="U166" s="19"/>
      <c r="V166" s="21"/>
      <c r="W166" s="35"/>
      <c r="X166" s="35"/>
      <c r="Y166" s="21"/>
      <c r="Z166" s="18"/>
    </row>
    <row r="167" spans="16:26" hidden="1" x14ac:dyDescent="0.45">
      <c r="P167" s="18"/>
      <c r="Q167" s="19"/>
      <c r="R167" s="19"/>
      <c r="S167" s="19"/>
      <c r="T167" s="20"/>
      <c r="U167" s="19"/>
      <c r="V167" s="21"/>
      <c r="W167" s="35"/>
      <c r="X167" s="35"/>
      <c r="Y167" s="21"/>
      <c r="Z167" s="18"/>
    </row>
    <row r="168" spans="16:26" hidden="1" x14ac:dyDescent="0.45">
      <c r="P168" s="18"/>
      <c r="Q168" s="19"/>
      <c r="R168" s="19"/>
      <c r="S168" s="19"/>
      <c r="T168" s="20"/>
      <c r="U168" s="19"/>
      <c r="V168" s="21"/>
      <c r="W168" s="35"/>
      <c r="X168" s="35"/>
      <c r="Y168" s="21"/>
      <c r="Z168" s="18"/>
    </row>
    <row r="169" spans="16:26" hidden="1" x14ac:dyDescent="0.45">
      <c r="P169" s="18"/>
      <c r="Q169" s="19"/>
      <c r="R169" s="19"/>
      <c r="S169" s="19"/>
      <c r="T169" s="20"/>
      <c r="U169" s="19"/>
      <c r="V169" s="21"/>
      <c r="W169" s="35"/>
      <c r="X169" s="35"/>
      <c r="Y169" s="21"/>
      <c r="Z169" s="18"/>
    </row>
    <row r="170" spans="16:26" hidden="1" x14ac:dyDescent="0.45">
      <c r="P170" s="18"/>
      <c r="Q170" s="19"/>
      <c r="R170" s="19"/>
      <c r="S170" s="19"/>
      <c r="T170" s="20"/>
      <c r="U170" s="19"/>
      <c r="V170" s="21"/>
      <c r="W170" s="35"/>
      <c r="X170" s="35"/>
      <c r="Y170" s="21"/>
      <c r="Z170" s="18"/>
    </row>
    <row r="171" spans="16:26" hidden="1" x14ac:dyDescent="0.45">
      <c r="P171" s="18"/>
      <c r="Q171" s="19"/>
      <c r="R171" s="19"/>
      <c r="S171" s="19"/>
      <c r="T171" s="20"/>
      <c r="U171" s="19"/>
      <c r="V171" s="21"/>
      <c r="W171" s="35"/>
      <c r="X171" s="35"/>
      <c r="Y171" s="21"/>
      <c r="Z171" s="18"/>
    </row>
    <row r="172" spans="16:26" hidden="1" x14ac:dyDescent="0.45">
      <c r="P172" s="18"/>
      <c r="Q172" s="19"/>
      <c r="R172" s="19"/>
      <c r="S172" s="19"/>
      <c r="T172" s="20"/>
      <c r="U172" s="19"/>
      <c r="V172" s="21"/>
      <c r="W172" s="35"/>
      <c r="X172" s="35"/>
      <c r="Y172" s="21"/>
      <c r="Z172" s="18"/>
    </row>
    <row r="173" spans="16:26" hidden="1" x14ac:dyDescent="0.45">
      <c r="P173" s="18"/>
      <c r="Q173" s="19"/>
      <c r="R173" s="19"/>
      <c r="S173" s="19"/>
      <c r="T173" s="20"/>
      <c r="U173" s="19"/>
      <c r="V173" s="21"/>
      <c r="W173" s="35"/>
      <c r="X173" s="35"/>
      <c r="Y173" s="21"/>
      <c r="Z173" s="18"/>
    </row>
    <row r="174" spans="16:26" hidden="1" x14ac:dyDescent="0.45">
      <c r="P174" s="18"/>
      <c r="Q174" s="19"/>
      <c r="R174" s="19"/>
      <c r="S174" s="19"/>
      <c r="T174" s="20"/>
      <c r="U174" s="19"/>
      <c r="V174" s="21"/>
      <c r="W174" s="35"/>
      <c r="X174" s="35"/>
      <c r="Y174" s="21"/>
      <c r="Z174" s="18"/>
    </row>
    <row r="175" spans="16:26" hidden="1" x14ac:dyDescent="0.45">
      <c r="P175" s="18"/>
      <c r="Q175" s="19"/>
      <c r="R175" s="19"/>
      <c r="S175" s="19"/>
      <c r="T175" s="20"/>
      <c r="U175" s="19"/>
      <c r="V175" s="21"/>
      <c r="W175" s="35"/>
      <c r="X175" s="35"/>
      <c r="Y175" s="21"/>
      <c r="Z175" s="18"/>
    </row>
    <row r="176" spans="16:26" hidden="1" x14ac:dyDescent="0.45">
      <c r="P176" s="18"/>
      <c r="Q176" s="19"/>
      <c r="R176" s="19"/>
      <c r="S176" s="19"/>
      <c r="T176" s="20"/>
      <c r="U176" s="19"/>
      <c r="V176" s="21"/>
      <c r="W176" s="35"/>
      <c r="X176" s="35"/>
      <c r="Y176" s="21"/>
      <c r="Z176" s="18"/>
    </row>
    <row r="177" spans="16:26" hidden="1" x14ac:dyDescent="0.45">
      <c r="P177" s="18"/>
      <c r="Q177" s="19"/>
      <c r="R177" s="19"/>
      <c r="S177" s="19"/>
      <c r="T177" s="20"/>
      <c r="U177" s="19"/>
      <c r="V177" s="21"/>
      <c r="W177" s="35"/>
      <c r="X177" s="35"/>
      <c r="Y177" s="21"/>
      <c r="Z177" s="18"/>
    </row>
    <row r="178" spans="16:26" hidden="1" x14ac:dyDescent="0.45">
      <c r="P178" s="18"/>
      <c r="Q178" s="19"/>
      <c r="R178" s="19"/>
      <c r="S178" s="19"/>
      <c r="T178" s="20"/>
      <c r="U178" s="19"/>
      <c r="V178" s="21"/>
      <c r="W178" s="35"/>
      <c r="X178" s="35"/>
      <c r="Y178" s="21"/>
      <c r="Z178" s="18"/>
    </row>
    <row r="179" spans="16:26" hidden="1" x14ac:dyDescent="0.45">
      <c r="P179" s="18"/>
      <c r="Q179" s="19"/>
      <c r="R179" s="19"/>
      <c r="S179" s="19"/>
      <c r="T179" s="20"/>
      <c r="U179" s="19"/>
      <c r="V179" s="21"/>
      <c r="W179" s="35"/>
      <c r="X179" s="35"/>
      <c r="Y179" s="21"/>
      <c r="Z179" s="18"/>
    </row>
    <row r="180" spans="16:26" hidden="1" x14ac:dyDescent="0.45">
      <c r="P180" s="18"/>
      <c r="Q180" s="19"/>
      <c r="R180" s="19"/>
      <c r="S180" s="19"/>
      <c r="T180" s="20"/>
      <c r="U180" s="19"/>
      <c r="V180" s="21"/>
      <c r="W180" s="35"/>
      <c r="X180" s="35"/>
      <c r="Y180" s="21"/>
      <c r="Z180" s="18"/>
    </row>
    <row r="181" spans="16:26" hidden="1" x14ac:dyDescent="0.45">
      <c r="P181" s="18"/>
      <c r="Q181" s="19"/>
      <c r="R181" s="19"/>
      <c r="S181" s="19"/>
      <c r="T181" s="20"/>
      <c r="U181" s="19"/>
      <c r="V181" s="21"/>
      <c r="W181" s="35"/>
      <c r="X181" s="35"/>
      <c r="Y181" s="21"/>
      <c r="Z181" s="18"/>
    </row>
    <row r="182" spans="16:26" hidden="1" x14ac:dyDescent="0.45">
      <c r="P182" s="18"/>
      <c r="Q182" s="19"/>
      <c r="R182" s="19"/>
      <c r="S182" s="19"/>
      <c r="T182" s="20"/>
      <c r="U182" s="19"/>
      <c r="V182" s="21"/>
      <c r="W182" s="35"/>
      <c r="X182" s="35"/>
      <c r="Y182" s="21"/>
      <c r="Z182" s="18"/>
    </row>
    <row r="183" spans="16:26" hidden="1" x14ac:dyDescent="0.45">
      <c r="P183" s="18"/>
      <c r="Q183" s="19"/>
      <c r="R183" s="19"/>
      <c r="S183" s="19"/>
      <c r="T183" s="20"/>
      <c r="U183" s="19"/>
      <c r="V183" s="21"/>
      <c r="W183" s="35"/>
      <c r="X183" s="35"/>
      <c r="Y183" s="21"/>
      <c r="Z183" s="18"/>
    </row>
    <row r="184" spans="16:26" hidden="1" x14ac:dyDescent="0.45">
      <c r="P184" s="18"/>
      <c r="Q184" s="19"/>
      <c r="R184" s="19"/>
      <c r="S184" s="19"/>
      <c r="T184" s="20"/>
      <c r="U184" s="19"/>
      <c r="V184" s="21"/>
      <c r="W184" s="35"/>
      <c r="X184" s="35"/>
      <c r="Y184" s="21"/>
      <c r="Z184" s="18"/>
    </row>
    <row r="185" spans="16:26" hidden="1" x14ac:dyDescent="0.45">
      <c r="P185" s="18"/>
      <c r="Q185" s="19"/>
      <c r="R185" s="19"/>
      <c r="S185" s="19"/>
      <c r="T185" s="20"/>
      <c r="U185" s="19"/>
      <c r="V185" s="21"/>
      <c r="W185" s="35"/>
      <c r="X185" s="35"/>
      <c r="Y185" s="21"/>
      <c r="Z185" s="18"/>
    </row>
    <row r="186" spans="16:26" hidden="1" x14ac:dyDescent="0.45">
      <c r="P186" s="18"/>
      <c r="Q186" s="19"/>
      <c r="R186" s="19"/>
      <c r="S186" s="19"/>
      <c r="T186" s="20"/>
      <c r="U186" s="19"/>
      <c r="V186" s="21"/>
      <c r="W186" s="35"/>
      <c r="X186" s="35"/>
      <c r="Y186" s="21"/>
      <c r="Z186" s="18"/>
    </row>
    <row r="187" spans="16:26" hidden="1" x14ac:dyDescent="0.45">
      <c r="P187" s="18"/>
      <c r="Q187" s="19"/>
      <c r="R187" s="19"/>
      <c r="S187" s="19"/>
      <c r="T187" s="20"/>
      <c r="U187" s="19"/>
      <c r="V187" s="21"/>
      <c r="W187" s="35"/>
      <c r="X187" s="35"/>
      <c r="Y187" s="21"/>
      <c r="Z187" s="18"/>
    </row>
    <row r="188" spans="16:26" hidden="1" x14ac:dyDescent="0.45">
      <c r="P188" s="18"/>
      <c r="Q188" s="19"/>
      <c r="R188" s="19"/>
      <c r="S188" s="19"/>
      <c r="T188" s="20"/>
      <c r="U188" s="19"/>
      <c r="V188" s="21"/>
      <c r="W188" s="35"/>
      <c r="X188" s="35"/>
      <c r="Y188" s="21"/>
      <c r="Z188" s="18"/>
    </row>
    <row r="189" spans="16:26" hidden="1" x14ac:dyDescent="0.45">
      <c r="P189" s="18"/>
      <c r="Q189" s="19"/>
      <c r="R189" s="19"/>
      <c r="S189" s="19"/>
      <c r="T189" s="20"/>
      <c r="U189" s="19"/>
      <c r="V189" s="21"/>
      <c r="W189" s="35"/>
      <c r="X189" s="35"/>
      <c r="Y189" s="21"/>
      <c r="Z189" s="18"/>
    </row>
    <row r="190" spans="16:26" hidden="1" x14ac:dyDescent="0.45">
      <c r="P190" s="18"/>
      <c r="Q190" s="19"/>
      <c r="R190" s="19"/>
      <c r="S190" s="19"/>
      <c r="T190" s="20"/>
      <c r="U190" s="19"/>
      <c r="V190" s="21"/>
      <c r="W190" s="35"/>
      <c r="X190" s="35"/>
      <c r="Y190" s="21"/>
      <c r="Z190" s="18"/>
    </row>
    <row r="191" spans="16:26" hidden="1" x14ac:dyDescent="0.45">
      <c r="P191" s="18"/>
      <c r="Q191" s="19"/>
      <c r="R191" s="19"/>
      <c r="S191" s="19"/>
      <c r="T191" s="20"/>
      <c r="U191" s="19"/>
      <c r="V191" s="21"/>
      <c r="W191" s="35"/>
      <c r="X191" s="35"/>
      <c r="Y191" s="21"/>
      <c r="Z191" s="18"/>
    </row>
    <row r="192" spans="16:26" hidden="1" x14ac:dyDescent="0.45">
      <c r="P192" s="18"/>
      <c r="Q192" s="19"/>
      <c r="R192" s="19"/>
      <c r="S192" s="19"/>
      <c r="T192" s="20"/>
      <c r="U192" s="19"/>
      <c r="V192" s="21"/>
      <c r="W192" s="35"/>
      <c r="X192" s="35"/>
      <c r="Y192" s="21"/>
      <c r="Z192" s="18"/>
    </row>
    <row r="193" spans="16:26" hidden="1" x14ac:dyDescent="0.45">
      <c r="P193" s="18"/>
      <c r="Q193" s="19"/>
      <c r="R193" s="19"/>
      <c r="S193" s="19"/>
      <c r="T193" s="20"/>
      <c r="U193" s="19"/>
      <c r="V193" s="21"/>
      <c r="W193" s="35"/>
      <c r="X193" s="35"/>
      <c r="Y193" s="21"/>
      <c r="Z193" s="18"/>
    </row>
    <row r="194" spans="16:26" hidden="1" x14ac:dyDescent="0.45">
      <c r="P194" s="18"/>
      <c r="Q194" s="19"/>
      <c r="R194" s="19"/>
      <c r="S194" s="19"/>
      <c r="T194" s="20"/>
      <c r="U194" s="19"/>
      <c r="V194" s="21"/>
      <c r="W194" s="35"/>
      <c r="X194" s="35"/>
      <c r="Y194" s="21"/>
      <c r="Z194" s="18"/>
    </row>
    <row r="195" spans="16:26" hidden="1" x14ac:dyDescent="0.45">
      <c r="P195" s="18"/>
      <c r="Q195" s="19"/>
      <c r="R195" s="19"/>
      <c r="S195" s="19"/>
      <c r="T195" s="20"/>
      <c r="U195" s="19"/>
      <c r="V195" s="21"/>
      <c r="W195" s="35"/>
      <c r="X195" s="35"/>
      <c r="Y195" s="21"/>
      <c r="Z195" s="18"/>
    </row>
    <row r="196" spans="16:26" hidden="1" x14ac:dyDescent="0.45">
      <c r="P196" s="18"/>
      <c r="Q196" s="19"/>
      <c r="R196" s="19"/>
      <c r="S196" s="19"/>
      <c r="T196" s="20"/>
      <c r="U196" s="19"/>
      <c r="V196" s="21"/>
      <c r="W196" s="35"/>
      <c r="X196" s="35"/>
      <c r="Y196" s="21"/>
      <c r="Z196" s="18"/>
    </row>
    <row r="197" spans="16:26" hidden="1" x14ac:dyDescent="0.45">
      <c r="P197" s="18"/>
      <c r="Q197" s="19"/>
      <c r="R197" s="19"/>
      <c r="S197" s="19"/>
      <c r="T197" s="20"/>
      <c r="U197" s="19"/>
      <c r="V197" s="21"/>
      <c r="W197" s="35"/>
      <c r="X197" s="35"/>
      <c r="Y197" s="21"/>
      <c r="Z197" s="18"/>
    </row>
    <row r="198" spans="16:26" hidden="1" x14ac:dyDescent="0.45">
      <c r="P198" s="18"/>
      <c r="Q198" s="19"/>
      <c r="R198" s="19"/>
      <c r="S198" s="19"/>
      <c r="T198" s="20"/>
      <c r="U198" s="19"/>
      <c r="V198" s="21"/>
      <c r="W198" s="35"/>
      <c r="X198" s="35"/>
      <c r="Y198" s="21"/>
      <c r="Z198" s="18"/>
    </row>
    <row r="199" spans="16:26" hidden="1" x14ac:dyDescent="0.45">
      <c r="P199" s="18"/>
      <c r="Q199" s="19"/>
      <c r="R199" s="19"/>
      <c r="S199" s="19"/>
      <c r="T199" s="20"/>
      <c r="U199" s="19"/>
      <c r="V199" s="21"/>
      <c r="W199" s="35"/>
      <c r="X199" s="35"/>
      <c r="Y199" s="21"/>
      <c r="Z199" s="18"/>
    </row>
    <row r="200" spans="16:26" hidden="1" x14ac:dyDescent="0.45">
      <c r="P200" s="18"/>
      <c r="Q200" s="19"/>
      <c r="R200" s="19"/>
      <c r="S200" s="19"/>
      <c r="T200" s="20"/>
      <c r="U200" s="19"/>
      <c r="V200" s="21"/>
      <c r="W200" s="35"/>
      <c r="X200" s="35"/>
      <c r="Y200" s="21"/>
      <c r="Z200" s="18"/>
    </row>
    <row r="201" spans="16:26" hidden="1" x14ac:dyDescent="0.45">
      <c r="P201" s="18"/>
      <c r="Q201" s="19"/>
      <c r="R201" s="19"/>
      <c r="S201" s="19"/>
      <c r="T201" s="20"/>
      <c r="U201" s="19"/>
      <c r="V201" s="21"/>
      <c r="W201" s="35"/>
      <c r="X201" s="35"/>
      <c r="Y201" s="21"/>
      <c r="Z201" s="18"/>
    </row>
    <row r="202" spans="16:26" hidden="1" x14ac:dyDescent="0.45">
      <c r="P202" s="18"/>
      <c r="Q202" s="19"/>
      <c r="R202" s="19"/>
      <c r="S202" s="19"/>
      <c r="T202" s="20"/>
      <c r="U202" s="19"/>
      <c r="V202" s="21"/>
      <c r="W202" s="35"/>
      <c r="X202" s="35"/>
      <c r="Y202" s="21"/>
      <c r="Z202" s="18"/>
    </row>
    <row r="203" spans="16:26" hidden="1" x14ac:dyDescent="0.45">
      <c r="P203" s="18"/>
      <c r="Q203" s="19"/>
      <c r="R203" s="19"/>
      <c r="S203" s="19"/>
      <c r="T203" s="20"/>
      <c r="U203" s="19"/>
      <c r="V203" s="21"/>
      <c r="W203" s="35"/>
      <c r="X203" s="35"/>
      <c r="Y203" s="21"/>
      <c r="Z203" s="18"/>
    </row>
    <row r="204" spans="16:26" hidden="1" x14ac:dyDescent="0.45">
      <c r="P204" s="18"/>
      <c r="Q204" s="19"/>
      <c r="R204" s="19"/>
      <c r="S204" s="19"/>
      <c r="T204" s="20"/>
      <c r="U204" s="19"/>
      <c r="V204" s="21"/>
      <c r="W204" s="35"/>
      <c r="X204" s="35"/>
      <c r="Y204" s="21"/>
      <c r="Z204" s="18"/>
    </row>
    <row r="205" spans="16:26" hidden="1" x14ac:dyDescent="0.45">
      <c r="P205" s="18"/>
      <c r="Q205" s="19"/>
      <c r="R205" s="19"/>
      <c r="S205" s="19"/>
      <c r="T205" s="20"/>
      <c r="U205" s="19"/>
      <c r="V205" s="21"/>
      <c r="W205" s="35"/>
      <c r="X205" s="35"/>
      <c r="Y205" s="21"/>
      <c r="Z205" s="18"/>
    </row>
    <row r="206" spans="16:26" hidden="1" x14ac:dyDescent="0.45">
      <c r="P206" s="18"/>
      <c r="Q206" s="19"/>
      <c r="R206" s="19"/>
      <c r="S206" s="19"/>
      <c r="T206" s="20"/>
      <c r="U206" s="19"/>
      <c r="V206" s="21"/>
      <c r="W206" s="35"/>
      <c r="X206" s="35"/>
      <c r="Y206" s="21"/>
      <c r="Z206" s="18"/>
    </row>
    <row r="207" spans="16:26" hidden="1" x14ac:dyDescent="0.45">
      <c r="P207" s="18"/>
      <c r="Q207" s="19"/>
      <c r="R207" s="19"/>
      <c r="S207" s="19"/>
      <c r="T207" s="20"/>
      <c r="U207" s="19"/>
      <c r="V207" s="21"/>
      <c r="W207" s="35"/>
      <c r="X207" s="35"/>
      <c r="Y207" s="21"/>
      <c r="Z207" s="18"/>
    </row>
    <row r="208" spans="16:26" hidden="1" x14ac:dyDescent="0.45">
      <c r="P208" s="18"/>
      <c r="Q208" s="19"/>
      <c r="R208" s="19"/>
      <c r="S208" s="19"/>
      <c r="T208" s="20"/>
      <c r="U208" s="19"/>
      <c r="V208" s="21"/>
      <c r="W208" s="35"/>
      <c r="X208" s="35"/>
      <c r="Y208" s="21"/>
      <c r="Z208" s="18"/>
    </row>
    <row r="209" spans="16:26" hidden="1" x14ac:dyDescent="0.45">
      <c r="P209" s="18"/>
      <c r="Q209" s="19"/>
      <c r="R209" s="19"/>
      <c r="S209" s="19"/>
      <c r="T209" s="20"/>
      <c r="U209" s="19"/>
      <c r="V209" s="21"/>
      <c r="W209" s="35"/>
      <c r="X209" s="35"/>
      <c r="Y209" s="21"/>
      <c r="Z209" s="18"/>
    </row>
    <row r="210" spans="16:26" hidden="1" x14ac:dyDescent="0.45">
      <c r="P210" s="18"/>
      <c r="Q210" s="19"/>
      <c r="R210" s="19"/>
      <c r="S210" s="19"/>
      <c r="T210" s="20"/>
      <c r="U210" s="19"/>
      <c r="V210" s="21"/>
      <c r="W210" s="35"/>
      <c r="X210" s="35"/>
      <c r="Y210" s="21"/>
      <c r="Z210" s="18"/>
    </row>
    <row r="211" spans="16:26" hidden="1" x14ac:dyDescent="0.45">
      <c r="P211" s="18"/>
      <c r="Q211" s="19"/>
      <c r="R211" s="19"/>
      <c r="S211" s="19"/>
      <c r="T211" s="20"/>
      <c r="U211" s="19"/>
      <c r="V211" s="21"/>
      <c r="W211" s="35"/>
      <c r="X211" s="35"/>
      <c r="Y211" s="21"/>
      <c r="Z211" s="18"/>
    </row>
    <row r="212" spans="16:26" hidden="1" x14ac:dyDescent="0.45">
      <c r="P212" s="18"/>
      <c r="Q212" s="19"/>
      <c r="R212" s="19"/>
      <c r="S212" s="19"/>
      <c r="T212" s="20"/>
      <c r="U212" s="19"/>
      <c r="V212" s="21"/>
      <c r="W212" s="35"/>
      <c r="X212" s="35"/>
      <c r="Y212" s="21"/>
      <c r="Z212" s="18"/>
    </row>
    <row r="213" spans="16:26" hidden="1" x14ac:dyDescent="0.45">
      <c r="P213" s="18"/>
      <c r="Q213" s="19"/>
      <c r="R213" s="19"/>
      <c r="S213" s="19"/>
      <c r="T213" s="20"/>
      <c r="U213" s="19"/>
      <c r="V213" s="21"/>
      <c r="W213" s="35"/>
      <c r="X213" s="35"/>
      <c r="Y213" s="21"/>
      <c r="Z213" s="18"/>
    </row>
    <row r="214" spans="16:26" hidden="1" x14ac:dyDescent="0.45">
      <c r="P214" s="18"/>
      <c r="Q214" s="19"/>
      <c r="R214" s="19"/>
      <c r="S214" s="19"/>
      <c r="T214" s="20"/>
      <c r="U214" s="19"/>
      <c r="V214" s="21"/>
      <c r="W214" s="35"/>
      <c r="X214" s="35"/>
      <c r="Y214" s="21"/>
      <c r="Z214" s="18"/>
    </row>
    <row r="215" spans="16:26" hidden="1" x14ac:dyDescent="0.45">
      <c r="P215" s="18"/>
      <c r="Q215" s="19"/>
      <c r="R215" s="19"/>
      <c r="S215" s="19"/>
      <c r="T215" s="20"/>
      <c r="U215" s="19"/>
      <c r="V215" s="21"/>
      <c r="W215" s="35"/>
      <c r="X215" s="35"/>
      <c r="Y215" s="21"/>
      <c r="Z215" s="18"/>
    </row>
    <row r="216" spans="16:26" hidden="1" x14ac:dyDescent="0.45">
      <c r="P216" s="18"/>
      <c r="Q216" s="19"/>
      <c r="R216" s="19"/>
      <c r="S216" s="19"/>
      <c r="T216" s="20"/>
      <c r="U216" s="19"/>
      <c r="V216" s="21"/>
      <c r="W216" s="35"/>
      <c r="X216" s="35"/>
      <c r="Y216" s="21"/>
      <c r="Z216" s="18"/>
    </row>
    <row r="217" spans="16:26" hidden="1" x14ac:dyDescent="0.45">
      <c r="P217" s="18"/>
      <c r="Q217" s="19"/>
      <c r="R217" s="19"/>
      <c r="S217" s="19"/>
      <c r="T217" s="20"/>
      <c r="U217" s="19"/>
      <c r="V217" s="21"/>
      <c r="W217" s="35"/>
      <c r="X217" s="35"/>
      <c r="Y217" s="21"/>
      <c r="Z217" s="18"/>
    </row>
    <row r="218" spans="16:26" hidden="1" x14ac:dyDescent="0.45">
      <c r="P218" s="18"/>
      <c r="Q218" s="19"/>
      <c r="R218" s="19"/>
      <c r="S218" s="19"/>
      <c r="T218" s="20"/>
      <c r="U218" s="19"/>
      <c r="V218" s="21"/>
      <c r="W218" s="35"/>
      <c r="X218" s="35"/>
      <c r="Y218" s="21"/>
      <c r="Z218" s="18"/>
    </row>
    <row r="219" spans="16:26" hidden="1" x14ac:dyDescent="0.45">
      <c r="P219" s="18"/>
      <c r="Q219" s="19"/>
      <c r="R219" s="19"/>
      <c r="S219" s="19"/>
      <c r="T219" s="20"/>
      <c r="U219" s="19"/>
      <c r="V219" s="21"/>
      <c r="W219" s="35"/>
      <c r="X219" s="35"/>
      <c r="Y219" s="21"/>
      <c r="Z219" s="18"/>
    </row>
    <row r="220" spans="16:26" hidden="1" x14ac:dyDescent="0.45">
      <c r="P220" s="18"/>
      <c r="Q220" s="19"/>
      <c r="R220" s="19"/>
      <c r="S220" s="19"/>
      <c r="T220" s="20"/>
      <c r="U220" s="19"/>
      <c r="V220" s="21"/>
      <c r="W220" s="35"/>
      <c r="X220" s="35"/>
      <c r="Y220" s="21"/>
      <c r="Z220" s="18"/>
    </row>
    <row r="221" spans="16:26" hidden="1" x14ac:dyDescent="0.45">
      <c r="P221" s="18"/>
      <c r="Q221" s="19"/>
      <c r="R221" s="19"/>
      <c r="S221" s="19"/>
      <c r="T221" s="20"/>
      <c r="U221" s="19"/>
      <c r="V221" s="21"/>
      <c r="W221" s="35"/>
      <c r="X221" s="35"/>
      <c r="Y221" s="21"/>
      <c r="Z221" s="18"/>
    </row>
    <row r="222" spans="16:26" hidden="1" x14ac:dyDescent="0.45">
      <c r="P222" s="18"/>
      <c r="Q222" s="19"/>
      <c r="R222" s="19"/>
      <c r="S222" s="19"/>
      <c r="T222" s="20"/>
      <c r="U222" s="19"/>
      <c r="V222" s="21"/>
      <c r="W222" s="35"/>
      <c r="X222" s="35"/>
      <c r="Y222" s="21"/>
      <c r="Z222" s="18"/>
    </row>
    <row r="223" spans="16:26" hidden="1" x14ac:dyDescent="0.45">
      <c r="P223" s="18"/>
      <c r="Q223" s="19"/>
      <c r="R223" s="19"/>
      <c r="S223" s="19"/>
      <c r="T223" s="20"/>
      <c r="U223" s="19"/>
      <c r="V223" s="21"/>
      <c r="W223" s="35"/>
      <c r="X223" s="35"/>
      <c r="Y223" s="21"/>
      <c r="Z223" s="18"/>
    </row>
    <row r="224" spans="16:26" hidden="1" x14ac:dyDescent="0.45">
      <c r="P224" s="18"/>
      <c r="Q224" s="19"/>
      <c r="R224" s="19"/>
      <c r="S224" s="19"/>
      <c r="T224" s="20"/>
      <c r="U224" s="19"/>
      <c r="V224" s="21"/>
      <c r="W224" s="35"/>
      <c r="X224" s="35"/>
      <c r="Y224" s="21"/>
      <c r="Z224" s="18"/>
    </row>
    <row r="225" spans="16:26" hidden="1" x14ac:dyDescent="0.45">
      <c r="P225" s="18"/>
      <c r="Q225" s="19"/>
      <c r="R225" s="19"/>
      <c r="S225" s="19"/>
      <c r="T225" s="20"/>
      <c r="U225" s="19"/>
      <c r="V225" s="21"/>
      <c r="W225" s="35"/>
      <c r="X225" s="35"/>
      <c r="Y225" s="21"/>
      <c r="Z225" s="18"/>
    </row>
    <row r="226" spans="16:26" hidden="1" x14ac:dyDescent="0.45">
      <c r="P226" s="18"/>
      <c r="Q226" s="19"/>
      <c r="R226" s="19"/>
      <c r="S226" s="19"/>
      <c r="T226" s="20"/>
      <c r="U226" s="19"/>
      <c r="V226" s="21"/>
      <c r="W226" s="35"/>
      <c r="X226" s="35"/>
      <c r="Y226" s="21"/>
      <c r="Z226" s="18"/>
    </row>
    <row r="227" spans="16:26" hidden="1" x14ac:dyDescent="0.45">
      <c r="P227" s="18"/>
      <c r="Q227" s="19"/>
      <c r="R227" s="19"/>
      <c r="S227" s="19"/>
      <c r="T227" s="20"/>
      <c r="U227" s="19"/>
      <c r="V227" s="21"/>
      <c r="W227" s="35"/>
      <c r="X227" s="35"/>
      <c r="Y227" s="21"/>
      <c r="Z227" s="18"/>
    </row>
    <row r="228" spans="16:26" hidden="1" x14ac:dyDescent="0.45">
      <c r="P228" s="18"/>
      <c r="Q228" s="19"/>
      <c r="R228" s="19"/>
      <c r="S228" s="19"/>
      <c r="T228" s="20"/>
      <c r="U228" s="19"/>
      <c r="V228" s="21"/>
      <c r="W228" s="35"/>
      <c r="X228" s="35"/>
      <c r="Y228" s="21"/>
      <c r="Z228" s="18"/>
    </row>
    <row r="229" spans="16:26" hidden="1" x14ac:dyDescent="0.45">
      <c r="P229" s="18"/>
      <c r="Q229" s="19"/>
      <c r="R229" s="19"/>
      <c r="S229" s="19"/>
      <c r="T229" s="20"/>
      <c r="U229" s="19"/>
      <c r="V229" s="21"/>
      <c r="W229" s="35"/>
      <c r="X229" s="35"/>
      <c r="Y229" s="21"/>
      <c r="Z229" s="18"/>
    </row>
    <row r="230" spans="16:26" hidden="1" x14ac:dyDescent="0.45">
      <c r="P230" s="18"/>
      <c r="Q230" s="19"/>
      <c r="R230" s="19"/>
      <c r="S230" s="19"/>
      <c r="T230" s="20"/>
      <c r="U230" s="19"/>
      <c r="V230" s="21"/>
      <c r="W230" s="35"/>
      <c r="X230" s="35"/>
      <c r="Y230" s="21"/>
      <c r="Z230" s="18"/>
    </row>
    <row r="231" spans="16:26" hidden="1" x14ac:dyDescent="0.45">
      <c r="P231" s="18"/>
      <c r="Q231" s="19"/>
      <c r="R231" s="19"/>
      <c r="S231" s="19"/>
      <c r="T231" s="20"/>
      <c r="U231" s="19"/>
      <c r="V231" s="21"/>
      <c r="W231" s="35"/>
      <c r="X231" s="35"/>
      <c r="Y231" s="21"/>
      <c r="Z231" s="18"/>
    </row>
    <row r="232" spans="16:26" hidden="1" x14ac:dyDescent="0.45">
      <c r="P232" s="18"/>
      <c r="Q232" s="19"/>
      <c r="R232" s="19"/>
      <c r="S232" s="19"/>
      <c r="T232" s="20"/>
      <c r="U232" s="19"/>
      <c r="V232" s="21"/>
      <c r="W232" s="35"/>
      <c r="X232" s="35"/>
      <c r="Y232" s="21"/>
      <c r="Z232" s="18"/>
    </row>
    <row r="233" spans="16:26" hidden="1" x14ac:dyDescent="0.45">
      <c r="P233" s="18"/>
      <c r="Q233" s="19"/>
      <c r="R233" s="19"/>
      <c r="S233" s="19"/>
      <c r="T233" s="20"/>
      <c r="U233" s="19"/>
      <c r="V233" s="21"/>
      <c r="W233" s="35"/>
      <c r="X233" s="35"/>
      <c r="Y233" s="21"/>
      <c r="Z233" s="18"/>
    </row>
    <row r="234" spans="16:26" hidden="1" x14ac:dyDescent="0.45">
      <c r="P234" s="18"/>
      <c r="Q234" s="19"/>
      <c r="R234" s="19"/>
      <c r="S234" s="19"/>
      <c r="T234" s="20"/>
      <c r="U234" s="19"/>
      <c r="V234" s="21"/>
      <c r="W234" s="35"/>
      <c r="X234" s="35"/>
      <c r="Y234" s="21"/>
      <c r="Z234" s="18"/>
    </row>
    <row r="235" spans="16:26" hidden="1" x14ac:dyDescent="0.45">
      <c r="P235" s="18"/>
      <c r="Q235" s="19"/>
      <c r="R235" s="19"/>
      <c r="S235" s="19"/>
      <c r="T235" s="20"/>
      <c r="U235" s="19"/>
      <c r="V235" s="21"/>
      <c r="W235" s="35"/>
      <c r="X235" s="35"/>
      <c r="Y235" s="21"/>
      <c r="Z235" s="18"/>
    </row>
    <row r="236" spans="16:26" hidden="1" x14ac:dyDescent="0.45">
      <c r="P236" s="18"/>
      <c r="Q236" s="19"/>
      <c r="R236" s="19"/>
      <c r="S236" s="19"/>
      <c r="T236" s="20"/>
      <c r="U236" s="19"/>
      <c r="V236" s="21"/>
      <c r="W236" s="35"/>
      <c r="X236" s="35"/>
      <c r="Y236" s="21"/>
      <c r="Z236" s="18"/>
    </row>
    <row r="237" spans="16:26" hidden="1" x14ac:dyDescent="0.45">
      <c r="P237" s="18"/>
      <c r="Q237" s="19"/>
      <c r="R237" s="19"/>
      <c r="S237" s="19"/>
      <c r="T237" s="20"/>
      <c r="U237" s="19"/>
      <c r="V237" s="21"/>
      <c r="W237" s="35"/>
      <c r="X237" s="35"/>
      <c r="Y237" s="21"/>
      <c r="Z237" s="18"/>
    </row>
    <row r="238" spans="16:26" hidden="1" x14ac:dyDescent="0.45">
      <c r="P238" s="18"/>
      <c r="Q238" s="19"/>
      <c r="R238" s="19"/>
      <c r="S238" s="19"/>
      <c r="T238" s="20"/>
      <c r="U238" s="19"/>
      <c r="V238" s="21"/>
      <c r="W238" s="35"/>
      <c r="X238" s="35"/>
      <c r="Y238" s="21"/>
      <c r="Z238" s="18"/>
    </row>
    <row r="239" spans="16:26" hidden="1" x14ac:dyDescent="0.45">
      <c r="P239" s="18"/>
      <c r="Q239" s="19"/>
      <c r="R239" s="19"/>
      <c r="S239" s="19"/>
      <c r="T239" s="20"/>
      <c r="U239" s="19"/>
      <c r="V239" s="21"/>
      <c r="W239" s="35"/>
      <c r="X239" s="35"/>
      <c r="Y239" s="21"/>
      <c r="Z239" s="18"/>
    </row>
    <row r="240" spans="16:26" hidden="1" x14ac:dyDescent="0.45">
      <c r="P240" s="18"/>
      <c r="Q240" s="19"/>
      <c r="R240" s="19"/>
      <c r="S240" s="19"/>
      <c r="T240" s="20"/>
      <c r="U240" s="19"/>
      <c r="V240" s="21"/>
      <c r="W240" s="35"/>
      <c r="X240" s="35"/>
      <c r="Y240" s="21"/>
      <c r="Z240" s="18"/>
    </row>
    <row r="241" spans="16:26" hidden="1" x14ac:dyDescent="0.45">
      <c r="P241" s="18"/>
      <c r="Q241" s="19"/>
      <c r="R241" s="19"/>
      <c r="S241" s="19"/>
      <c r="T241" s="20"/>
      <c r="U241" s="19"/>
      <c r="V241" s="21"/>
      <c r="W241" s="35"/>
      <c r="X241" s="35"/>
      <c r="Y241" s="21"/>
      <c r="Z241" s="18"/>
    </row>
    <row r="242" spans="16:26" hidden="1" x14ac:dyDescent="0.45">
      <c r="P242" s="18"/>
      <c r="Q242" s="19"/>
      <c r="R242" s="19"/>
      <c r="S242" s="19"/>
      <c r="T242" s="20"/>
      <c r="U242" s="19"/>
      <c r="V242" s="21"/>
      <c r="W242" s="35"/>
      <c r="X242" s="35"/>
      <c r="Y242" s="21"/>
      <c r="Z242" s="18"/>
    </row>
    <row r="243" spans="16:26" hidden="1" x14ac:dyDescent="0.45">
      <c r="P243" s="18"/>
      <c r="Q243" s="19"/>
      <c r="R243" s="19"/>
      <c r="S243" s="19"/>
      <c r="T243" s="20"/>
      <c r="U243" s="19"/>
      <c r="V243" s="21"/>
      <c r="W243" s="35"/>
      <c r="X243" s="35"/>
      <c r="Y243" s="21"/>
      <c r="Z243" s="18"/>
    </row>
    <row r="244" spans="16:26" hidden="1" x14ac:dyDescent="0.45">
      <c r="P244" s="18"/>
      <c r="Q244" s="19"/>
      <c r="R244" s="19"/>
      <c r="S244" s="19"/>
      <c r="T244" s="20"/>
      <c r="U244" s="19"/>
      <c r="V244" s="21"/>
      <c r="W244" s="35"/>
      <c r="X244" s="35"/>
      <c r="Y244" s="21"/>
      <c r="Z244" s="18"/>
    </row>
    <row r="245" spans="16:26" hidden="1" x14ac:dyDescent="0.45">
      <c r="P245" s="18"/>
      <c r="Q245" s="19"/>
      <c r="R245" s="19"/>
      <c r="S245" s="19"/>
      <c r="T245" s="20"/>
      <c r="U245" s="19"/>
      <c r="V245" s="21"/>
      <c r="W245" s="35"/>
      <c r="X245" s="35"/>
      <c r="Y245" s="21"/>
      <c r="Z245" s="18"/>
    </row>
    <row r="246" spans="16:26" hidden="1" x14ac:dyDescent="0.45">
      <c r="P246" s="18"/>
      <c r="Q246" s="19"/>
      <c r="R246" s="19"/>
      <c r="S246" s="19"/>
      <c r="T246" s="20"/>
      <c r="U246" s="19"/>
      <c r="V246" s="21"/>
      <c r="W246" s="35"/>
      <c r="X246" s="35"/>
      <c r="Y246" s="21"/>
      <c r="Z246" s="18"/>
    </row>
    <row r="247" spans="16:26" hidden="1" x14ac:dyDescent="0.45">
      <c r="P247" s="18"/>
      <c r="Q247" s="19"/>
      <c r="R247" s="19"/>
      <c r="S247" s="19"/>
      <c r="T247" s="20"/>
      <c r="U247" s="19"/>
      <c r="V247" s="21"/>
      <c r="W247" s="35"/>
      <c r="X247" s="35"/>
      <c r="Y247" s="21"/>
      <c r="Z247" s="18"/>
    </row>
    <row r="248" spans="16:26" hidden="1" x14ac:dyDescent="0.45">
      <c r="P248" s="18"/>
      <c r="Q248" s="19"/>
      <c r="R248" s="19"/>
      <c r="S248" s="19"/>
      <c r="T248" s="20"/>
      <c r="U248" s="19"/>
      <c r="V248" s="21"/>
      <c r="W248" s="35"/>
      <c r="X248" s="35"/>
      <c r="Y248" s="21"/>
      <c r="Z248" s="18"/>
    </row>
    <row r="249" spans="16:26" hidden="1" x14ac:dyDescent="0.45">
      <c r="P249" s="18"/>
      <c r="Q249" s="19"/>
      <c r="R249" s="19"/>
      <c r="S249" s="19"/>
      <c r="T249" s="20"/>
      <c r="U249" s="19"/>
      <c r="V249" s="21"/>
      <c r="W249" s="35"/>
      <c r="X249" s="35"/>
      <c r="Y249" s="21"/>
      <c r="Z249" s="18"/>
    </row>
    <row r="250" spans="16:26" hidden="1" x14ac:dyDescent="0.45">
      <c r="P250" s="18"/>
      <c r="Q250" s="19"/>
      <c r="R250" s="19"/>
      <c r="S250" s="19"/>
      <c r="T250" s="20"/>
      <c r="U250" s="19"/>
      <c r="V250" s="21"/>
      <c r="W250" s="35"/>
      <c r="X250" s="35"/>
      <c r="Y250" s="21"/>
      <c r="Z250" s="18"/>
    </row>
    <row r="251" spans="16:26" hidden="1" x14ac:dyDescent="0.45">
      <c r="P251" s="18"/>
      <c r="Q251" s="19"/>
      <c r="R251" s="19"/>
      <c r="S251" s="19"/>
      <c r="T251" s="20"/>
      <c r="U251" s="19"/>
      <c r="V251" s="21"/>
      <c r="W251" s="35"/>
      <c r="X251" s="35"/>
      <c r="Y251" s="21"/>
      <c r="Z251" s="18"/>
    </row>
    <row r="252" spans="16:26" hidden="1" x14ac:dyDescent="0.45">
      <c r="P252" s="18"/>
      <c r="Q252" s="19"/>
      <c r="R252" s="19"/>
      <c r="S252" s="19"/>
      <c r="T252" s="20"/>
      <c r="U252" s="19"/>
      <c r="V252" s="21"/>
      <c r="W252" s="35"/>
      <c r="X252" s="35"/>
      <c r="Y252" s="21"/>
      <c r="Z252" s="18"/>
    </row>
    <row r="253" spans="16:26" hidden="1" x14ac:dyDescent="0.45">
      <c r="P253" s="18"/>
      <c r="Q253" s="19"/>
      <c r="R253" s="19"/>
      <c r="S253" s="19"/>
      <c r="T253" s="20"/>
      <c r="U253" s="19"/>
      <c r="V253" s="21"/>
      <c r="W253" s="35"/>
      <c r="X253" s="35"/>
      <c r="Y253" s="21"/>
      <c r="Z253" s="18"/>
    </row>
    <row r="254" spans="16:26" hidden="1" x14ac:dyDescent="0.45">
      <c r="P254" s="18"/>
      <c r="Q254" s="19"/>
      <c r="R254" s="19"/>
      <c r="S254" s="19"/>
      <c r="T254" s="20"/>
      <c r="U254" s="19"/>
      <c r="V254" s="21"/>
      <c r="W254" s="35"/>
      <c r="X254" s="35"/>
      <c r="Y254" s="21"/>
      <c r="Z254" s="18"/>
    </row>
    <row r="255" spans="16:26" hidden="1" x14ac:dyDescent="0.45">
      <c r="P255" s="18"/>
      <c r="Q255" s="19"/>
      <c r="R255" s="19"/>
      <c r="S255" s="19"/>
      <c r="T255" s="20"/>
      <c r="U255" s="19"/>
      <c r="V255" s="21"/>
      <c r="W255" s="35"/>
      <c r="X255" s="35"/>
      <c r="Y255" s="21"/>
      <c r="Z255" s="18"/>
    </row>
    <row r="256" spans="16:26" hidden="1" x14ac:dyDescent="0.45">
      <c r="P256" s="18"/>
      <c r="Q256" s="19"/>
      <c r="R256" s="19"/>
      <c r="S256" s="19"/>
      <c r="T256" s="20"/>
      <c r="U256" s="19"/>
      <c r="V256" s="21"/>
      <c r="W256" s="35"/>
      <c r="X256" s="35"/>
      <c r="Y256" s="21"/>
      <c r="Z256" s="18"/>
    </row>
    <row r="257" spans="16:26" hidden="1" x14ac:dyDescent="0.45">
      <c r="P257" s="18"/>
      <c r="Q257" s="19"/>
      <c r="R257" s="19"/>
      <c r="S257" s="19"/>
      <c r="T257" s="20"/>
      <c r="U257" s="19"/>
      <c r="V257" s="21"/>
      <c r="W257" s="35"/>
      <c r="X257" s="35"/>
      <c r="Y257" s="21"/>
      <c r="Z257" s="18"/>
    </row>
    <row r="258" spans="16:26" hidden="1" x14ac:dyDescent="0.45">
      <c r="P258" s="18"/>
      <c r="Q258" s="19"/>
      <c r="R258" s="19"/>
      <c r="S258" s="19"/>
      <c r="T258" s="20"/>
      <c r="U258" s="19"/>
      <c r="V258" s="21"/>
      <c r="W258" s="35"/>
      <c r="X258" s="35"/>
      <c r="Y258" s="21"/>
      <c r="Z258" s="18"/>
    </row>
    <row r="259" spans="16:26" hidden="1" x14ac:dyDescent="0.45">
      <c r="P259" s="18"/>
      <c r="Q259" s="19"/>
      <c r="R259" s="19"/>
      <c r="S259" s="19"/>
      <c r="T259" s="20"/>
      <c r="U259" s="19"/>
      <c r="V259" s="21"/>
      <c r="W259" s="35"/>
      <c r="X259" s="35"/>
      <c r="Y259" s="21"/>
      <c r="Z259" s="18"/>
    </row>
    <row r="260" spans="16:26" hidden="1" x14ac:dyDescent="0.45">
      <c r="P260" s="18"/>
      <c r="Q260" s="19"/>
      <c r="R260" s="19"/>
      <c r="S260" s="19"/>
      <c r="T260" s="20"/>
      <c r="U260" s="19"/>
      <c r="V260" s="21"/>
      <c r="W260" s="35"/>
      <c r="X260" s="35"/>
      <c r="Y260" s="21"/>
      <c r="Z260" s="18"/>
    </row>
    <row r="261" spans="16:26" hidden="1" x14ac:dyDescent="0.45">
      <c r="P261" s="18"/>
      <c r="Q261" s="19"/>
      <c r="R261" s="19"/>
      <c r="S261" s="19"/>
      <c r="T261" s="20"/>
      <c r="U261" s="19"/>
      <c r="V261" s="21"/>
      <c r="W261" s="35"/>
      <c r="X261" s="35"/>
      <c r="Y261" s="21"/>
      <c r="Z261" s="18"/>
    </row>
    <row r="262" spans="16:26" hidden="1" x14ac:dyDescent="0.45">
      <c r="P262" s="18"/>
      <c r="Q262" s="19"/>
      <c r="R262" s="19"/>
      <c r="S262" s="19"/>
      <c r="T262" s="20"/>
      <c r="U262" s="19"/>
      <c r="V262" s="21"/>
      <c r="W262" s="35"/>
      <c r="X262" s="35"/>
      <c r="Y262" s="21"/>
      <c r="Z262" s="18"/>
    </row>
    <row r="263" spans="16:26" hidden="1" x14ac:dyDescent="0.45">
      <c r="P263" s="18"/>
      <c r="Q263" s="19"/>
      <c r="R263" s="19"/>
      <c r="S263" s="19"/>
      <c r="T263" s="20"/>
      <c r="U263" s="19"/>
      <c r="V263" s="21"/>
      <c r="W263" s="35"/>
      <c r="X263" s="35"/>
      <c r="Y263" s="21"/>
      <c r="Z263" s="18"/>
    </row>
    <row r="264" spans="16:26" hidden="1" x14ac:dyDescent="0.45">
      <c r="P264" s="18"/>
      <c r="Q264" s="19"/>
      <c r="R264" s="19"/>
      <c r="S264" s="19"/>
      <c r="T264" s="20"/>
      <c r="U264" s="19"/>
      <c r="V264" s="21"/>
      <c r="W264" s="35"/>
      <c r="X264" s="35"/>
      <c r="Y264" s="21"/>
      <c r="Z264" s="18"/>
    </row>
    <row r="265" spans="16:26" hidden="1" x14ac:dyDescent="0.45">
      <c r="P265" s="18"/>
      <c r="Q265" s="19"/>
      <c r="R265" s="19"/>
      <c r="S265" s="19"/>
      <c r="T265" s="20"/>
      <c r="U265" s="19"/>
      <c r="V265" s="21"/>
      <c r="W265" s="35"/>
      <c r="X265" s="35"/>
      <c r="Y265" s="21"/>
      <c r="Z265" s="18"/>
    </row>
    <row r="266" spans="16:26" hidden="1" x14ac:dyDescent="0.45">
      <c r="P266" s="18"/>
      <c r="Q266" s="19"/>
      <c r="R266" s="19"/>
      <c r="S266" s="19"/>
      <c r="T266" s="20"/>
      <c r="U266" s="19"/>
      <c r="V266" s="21"/>
      <c r="W266" s="35"/>
      <c r="X266" s="35"/>
      <c r="Y266" s="21"/>
      <c r="Z266" s="18"/>
    </row>
    <row r="267" spans="16:26" hidden="1" x14ac:dyDescent="0.45">
      <c r="P267" s="18"/>
      <c r="Q267" s="19"/>
      <c r="R267" s="19"/>
      <c r="S267" s="19"/>
      <c r="T267" s="20"/>
      <c r="U267" s="19"/>
      <c r="V267" s="21"/>
      <c r="W267" s="35"/>
      <c r="X267" s="35"/>
      <c r="Y267" s="21"/>
      <c r="Z267" s="18"/>
    </row>
    <row r="268" spans="16:26" hidden="1" x14ac:dyDescent="0.45">
      <c r="P268" s="18"/>
      <c r="Q268" s="19"/>
      <c r="R268" s="19"/>
      <c r="S268" s="19"/>
      <c r="T268" s="20"/>
      <c r="U268" s="19"/>
      <c r="V268" s="21"/>
      <c r="W268" s="35"/>
      <c r="X268" s="35"/>
      <c r="Y268" s="21"/>
      <c r="Z268" s="18"/>
    </row>
    <row r="269" spans="16:26" ht="6" customHeight="1" x14ac:dyDescent="0.45">
      <c r="P269" s="18"/>
      <c r="Q269" s="19"/>
      <c r="R269" s="19"/>
      <c r="S269" s="19"/>
      <c r="T269" s="20"/>
      <c r="U269" s="19"/>
      <c r="V269" s="21"/>
      <c r="W269" s="35"/>
      <c r="X269" s="35"/>
      <c r="Y269" s="21"/>
      <c r="Z269" s="18"/>
    </row>
    <row r="270" spans="16:26" x14ac:dyDescent="0.45">
      <c r="U270" s="19"/>
    </row>
    <row r="271" spans="16:26" x14ac:dyDescent="0.45">
      <c r="U271" s="19"/>
    </row>
    <row r="272" spans="16:26" x14ac:dyDescent="0.45"/>
    <row r="273" x14ac:dyDescent="0.45"/>
    <row r="274" x14ac:dyDescent="0.45"/>
    <row r="275" x14ac:dyDescent="0.45"/>
    <row r="276" x14ac:dyDescent="0.45"/>
    <row r="277" x14ac:dyDescent="0.45"/>
  </sheetData>
  <sheetProtection algorithmName="SHA-512" hashValue="Bxpqs2SRLetzGi1D6ZruvlMpkf7xhS0jz0XMQdkTC9qae169KJQ35U6hOK+bxqbBxM02pMlCQOZf7qtrggnnhQ==" saltValue="pwSDOQknOp7Pg1WLT5ECkQ==" spinCount="100000" sheet="1" objects="1" scenarios="1"/>
  <mergeCells count="31">
    <mergeCell ref="I4:N4"/>
    <mergeCell ref="A63:B63"/>
    <mergeCell ref="W2:X2"/>
    <mergeCell ref="A40:B40"/>
    <mergeCell ref="A38:B38"/>
    <mergeCell ref="A10:B10"/>
    <mergeCell ref="A30:B30"/>
    <mergeCell ref="A50:B50"/>
    <mergeCell ref="A14:B14"/>
    <mergeCell ref="A5:B5"/>
    <mergeCell ref="A25:B25"/>
    <mergeCell ref="A8:B8"/>
    <mergeCell ref="A17:B17"/>
    <mergeCell ref="A28:B28"/>
    <mergeCell ref="B33:C33"/>
    <mergeCell ref="A68:B68"/>
    <mergeCell ref="AI1:AM1"/>
    <mergeCell ref="P1:T1"/>
    <mergeCell ref="Q2:R2"/>
    <mergeCell ref="AB2:AC2"/>
    <mergeCell ref="AJ2:AK2"/>
    <mergeCell ref="Z1:AE1"/>
    <mergeCell ref="W1:X1"/>
    <mergeCell ref="AL2:AN2"/>
    <mergeCell ref="AD2:AF2"/>
    <mergeCell ref="S2:U2"/>
    <mergeCell ref="A1:F1"/>
    <mergeCell ref="D4:F4"/>
    <mergeCell ref="A34:B34"/>
    <mergeCell ref="A18:B18"/>
    <mergeCell ref="A20:B20"/>
  </mergeCells>
  <conditionalFormatting sqref="D6">
    <cfRule type="cellIs" dxfId="186" priority="28" operator="lessThanOrEqual">
      <formula>0</formula>
    </cfRule>
    <cfRule type="containsBlanks" dxfId="185" priority="5" stopIfTrue="1">
      <formula>LEN(TRIM(D6))=0</formula>
    </cfRule>
  </conditionalFormatting>
  <conditionalFormatting sqref="D11">
    <cfRule type="cellIs" dxfId="184" priority="22" operator="lessThan">
      <formula>$D$6</formula>
    </cfRule>
  </conditionalFormatting>
  <conditionalFormatting sqref="D11:D12">
    <cfRule type="containsBlanks" dxfId="183" priority="4" stopIfTrue="1">
      <formula>LEN(TRIM(D11))=0</formula>
    </cfRule>
    <cfRule type="cellIs" dxfId="182" priority="23" operator="lessThan">
      <formula>0</formula>
    </cfRule>
    <cfRule type="expression" dxfId="181" priority="24">
      <formula>SUM($D$11:$D$12)&lt;$D$6</formula>
    </cfRule>
  </conditionalFormatting>
  <conditionalFormatting sqref="D15">
    <cfRule type="expression" dxfId="180" priority="68">
      <formula>$D$15&gt;$D$6</formula>
    </cfRule>
  </conditionalFormatting>
  <conditionalFormatting sqref="D15:D16 D21:D22 D26 D32">
    <cfRule type="containsBlanks" dxfId="179" priority="3">
      <formula>LEN(TRIM(D15))=0</formula>
    </cfRule>
  </conditionalFormatting>
  <conditionalFormatting sqref="D16">
    <cfRule type="expression" dxfId="178" priority="66">
      <formula>$D$16&gt;$D$6</formula>
    </cfRule>
  </conditionalFormatting>
  <conditionalFormatting sqref="D21">
    <cfRule type="expression" dxfId="177" priority="62">
      <formula>IF($D$21&lt;&gt;0,($D$21+$D$22)&lt;&gt;$D$19)</formula>
    </cfRule>
    <cfRule type="expression" dxfId="176" priority="64">
      <formula>$D$21&gt;$D$19</formula>
    </cfRule>
  </conditionalFormatting>
  <conditionalFormatting sqref="D22">
    <cfRule type="expression" dxfId="175" priority="63">
      <formula>$D$22&gt;$D$19</formula>
    </cfRule>
    <cfRule type="expression" dxfId="174" priority="61">
      <formula>IF($D$22&lt;&gt;0,($D$22+$D$21)&lt;&gt;$D$19)</formula>
    </cfRule>
  </conditionalFormatting>
  <conditionalFormatting sqref="D26">
    <cfRule type="expression" dxfId="173" priority="164">
      <formula>$D$39&gt;$D$26</formula>
    </cfRule>
  </conditionalFormatting>
  <conditionalFormatting sqref="D31">
    <cfRule type="containsBlanks" dxfId="172" priority="11" stopIfTrue="1">
      <formula>LEN(TRIM(D31))=0</formula>
    </cfRule>
    <cfRule type="cellIs" dxfId="171" priority="13" operator="lessThan">
      <formula>$D$26</formula>
    </cfRule>
  </conditionalFormatting>
  <conditionalFormatting sqref="D31:D32 F11:F12 F35:F36 F31:F32 D11:D12 D15:D16 F15:F16 D35:D36">
    <cfRule type="expression" dxfId="170" priority="14">
      <formula>IF($AA11=1,TRUE,FALSE)</formula>
    </cfRule>
  </conditionalFormatting>
  <conditionalFormatting sqref="D32">
    <cfRule type="expression" dxfId="169" priority="43">
      <formula>$D$32&gt;$D$26</formula>
    </cfRule>
  </conditionalFormatting>
  <conditionalFormatting sqref="D35">
    <cfRule type="expression" dxfId="168" priority="49">
      <formula>$D$35&gt;$D$26</formula>
    </cfRule>
  </conditionalFormatting>
  <conditionalFormatting sqref="D35:D36">
    <cfRule type="containsBlanks" dxfId="167" priority="17" stopIfTrue="1">
      <formula>LEN(TRIM(D35))=0</formula>
    </cfRule>
    <cfRule type="cellIs" dxfId="166" priority="18" operator="lessThan">
      <formula>0</formula>
    </cfRule>
  </conditionalFormatting>
  <conditionalFormatting sqref="D36">
    <cfRule type="expression" dxfId="165" priority="48">
      <formula>$D$36&gt;$D$26</formula>
    </cfRule>
  </conditionalFormatting>
  <conditionalFormatting sqref="D41">
    <cfRule type="expression" dxfId="164" priority="53">
      <formula>$D$41&gt;$D$39</formula>
    </cfRule>
    <cfRule type="expression" dxfId="163" priority="54">
      <formula>($D$41+$D$42)&lt;&gt;$D$39</formula>
    </cfRule>
  </conditionalFormatting>
  <conditionalFormatting sqref="D41:D42">
    <cfRule type="containsBlanks" dxfId="162" priority="19" stopIfTrue="1">
      <formula>LEN(TRIM(D41))=0</formula>
    </cfRule>
    <cfRule type="cellIs" dxfId="161" priority="20" operator="lessThan">
      <formula>0</formula>
    </cfRule>
  </conditionalFormatting>
  <conditionalFormatting sqref="D42">
    <cfRule type="expression" dxfId="160" priority="50">
      <formula>($D$42+$D$41)&lt;&gt;$D$39</formula>
    </cfRule>
    <cfRule type="expression" dxfId="159" priority="52">
      <formula>$D$42&gt;$D$39</formula>
    </cfRule>
  </conditionalFormatting>
  <conditionalFormatting sqref="F11">
    <cfRule type="expression" dxfId="158" priority="65">
      <formula>$F$11&gt;$F$9</formula>
    </cfRule>
    <cfRule type="expression" dxfId="157" priority="91">
      <formula>$F$9&lt;&gt;$F$11+$F$12</formula>
    </cfRule>
  </conditionalFormatting>
  <conditionalFormatting sqref="F11:F12 F15:F16">
    <cfRule type="expression" dxfId="156" priority="15">
      <formula>IF(AND($F$26=0,$F$6&gt;1000000),TRUE,FALSE)</formula>
    </cfRule>
  </conditionalFormatting>
  <conditionalFormatting sqref="F11:F12 F35:F36 F31:F32 F15:F16">
    <cfRule type="expression" dxfId="155" priority="16">
      <formula>SUM($F$6,$F$26)&gt;1200000</formula>
    </cfRule>
    <cfRule type="expression" dxfId="154" priority="21">
      <formula>SUM($F$6,$F$26)&lt;200000</formula>
    </cfRule>
  </conditionalFormatting>
  <conditionalFormatting sqref="F11:F12">
    <cfRule type="containsBlanks" dxfId="153" priority="10">
      <formula>LEN(TRIM(F11))=0</formula>
    </cfRule>
  </conditionalFormatting>
  <conditionalFormatting sqref="F12">
    <cfRule type="cellIs" dxfId="152" priority="141" operator="greaterThan">
      <formula>$M$12</formula>
    </cfRule>
  </conditionalFormatting>
  <conditionalFormatting sqref="F15">
    <cfRule type="expression" dxfId="151" priority="69">
      <formula>$F$15&gt;$F$6</formula>
    </cfRule>
  </conditionalFormatting>
  <conditionalFormatting sqref="F15:F16">
    <cfRule type="containsBlanks" dxfId="150" priority="1">
      <formula>LEN(TRIM(F15))=0</formula>
    </cfRule>
  </conditionalFormatting>
  <conditionalFormatting sqref="F16">
    <cfRule type="expression" dxfId="149" priority="67">
      <formula>$F$16&gt;$F$6</formula>
    </cfRule>
  </conditionalFormatting>
  <conditionalFormatting sqref="F31">
    <cfRule type="expression" dxfId="148" priority="144">
      <formula>$F$31+$F$35+$F$36&gt;400000</formula>
    </cfRule>
  </conditionalFormatting>
  <conditionalFormatting sqref="F31:F32">
    <cfRule type="containsBlanks" dxfId="147" priority="7">
      <formula>LEN(TRIM(F31))=0</formula>
    </cfRule>
    <cfRule type="expression" dxfId="146" priority="56">
      <formula>$F$31+$F$32&lt;&gt;$F$29</formula>
    </cfRule>
  </conditionalFormatting>
  <conditionalFormatting sqref="F32">
    <cfRule type="cellIs" dxfId="145" priority="99" operator="greaterThan">
      <formula>$M$32</formula>
    </cfRule>
  </conditionalFormatting>
  <conditionalFormatting sqref="F35">
    <cfRule type="expression" dxfId="144" priority="146">
      <formula>$F$35&gt;($F$26-$F$39)</formula>
    </cfRule>
    <cfRule type="expression" dxfId="143" priority="147">
      <formula>$F$35&gt;$F$26</formula>
    </cfRule>
    <cfRule type="expression" dxfId="142" priority="145">
      <formula>$F$35+$F$36&gt;($F$26-$F$39)</formula>
    </cfRule>
  </conditionalFormatting>
  <conditionalFormatting sqref="F35:F36">
    <cfRule type="containsBlanks" dxfId="141" priority="8">
      <formula>LEN(TRIM(F35))=0</formula>
    </cfRule>
    <cfRule type="cellIs" dxfId="140" priority="27" operator="lessThan">
      <formula>0</formula>
    </cfRule>
    <cfRule type="expression" dxfId="139" priority="26">
      <formula>SUM($F$31,$F$35:$F$36)&gt;$M$31</formula>
    </cfRule>
  </conditionalFormatting>
  <conditionalFormatting sqref="F36">
    <cfRule type="expression" dxfId="138" priority="148">
      <formula>$F$36&gt;($F$26-$F$39)</formula>
    </cfRule>
    <cfRule type="expression" dxfId="137" priority="149">
      <formula>$F$36+$F$35&gt;($F$26-$F$39)</formula>
    </cfRule>
    <cfRule type="expression" dxfId="136" priority="152">
      <formula>$F$36&gt;$F$26</formula>
    </cfRule>
  </conditionalFormatting>
  <dataValidations count="1">
    <dataValidation type="whole" operator="greaterThanOrEqual" allowBlank="1" showInputMessage="1" showErrorMessage="1" errorTitle="Whole numbers only" error="Only whole numbers greater than or equal to zero are accepted inputs" sqref="D6 F6 D21:D22 D15:D16 F15:F16 D11:D12 D26 D41:D42 D35:D36 F35:F36 F26 F11:F12 F31:F32 D31:D32" xr:uid="{E2CCF29F-7A11-48DD-8BB2-46FB93B5E901}">
      <formula1>0</formula1>
    </dataValidation>
  </dataValidations>
  <pageMargins left="0.7" right="0.7" top="0.75" bottom="0.75" header="0.3" footer="0.3"/>
  <pageSetup paperSize="9"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84E73-1425-4007-B440-7103CE50C090}">
  <dimension ref="A1:AY279"/>
  <sheetViews>
    <sheetView showGridLines="0" zoomScale="80" zoomScaleNormal="80" workbookViewId="0"/>
  </sheetViews>
  <sheetFormatPr defaultColWidth="0" defaultRowHeight="18" zeroHeight="1" x14ac:dyDescent="0.55000000000000004"/>
  <cols>
    <col min="1" max="1" width="10.265625" style="207" customWidth="1"/>
    <col min="2" max="2" width="80.73046875" style="207" customWidth="1"/>
    <col min="3" max="3" width="4.3984375" style="207" customWidth="1"/>
    <col min="4" max="4" width="17.73046875" style="256" customWidth="1"/>
    <col min="5" max="5" width="17.73046875" style="235" customWidth="1"/>
    <col min="6" max="6" width="8.3984375" style="207" customWidth="1"/>
    <col min="7" max="12" width="255.59765625" style="224" customWidth="1"/>
    <col min="13" max="13" width="26.1328125" style="206" hidden="1" customWidth="1"/>
    <col min="14" max="16" width="26.1328125" style="207" hidden="1" customWidth="1"/>
    <col min="17" max="17" width="138.59765625" style="276" hidden="1" customWidth="1"/>
    <col min="18" max="18" width="54.265625" style="276" hidden="1" customWidth="1"/>
    <col min="19" max="20" width="26.86328125" style="218" hidden="1" customWidth="1"/>
    <col min="21" max="21" width="41.59765625" style="218" hidden="1" customWidth="1"/>
    <col min="22" max="26" width="26.1328125" style="218" hidden="1" customWidth="1"/>
    <col min="27" max="27" width="26.1328125" style="209" hidden="1" customWidth="1"/>
    <col min="28" max="29" width="26.1328125" style="218" hidden="1" customWidth="1"/>
    <col min="30" max="33" width="26.1328125" style="209" hidden="1" customWidth="1"/>
    <col min="34" max="34" width="31.59765625" style="217" hidden="1" customWidth="1"/>
    <col min="35" max="39" width="26.1328125" style="218" hidden="1" customWidth="1"/>
    <col min="40" max="41" width="26.1328125" style="209" hidden="1" customWidth="1"/>
    <col min="42" max="43" width="26.86328125" style="218" hidden="1" customWidth="1"/>
    <col min="44" max="44" width="41.59765625" style="219" hidden="1" customWidth="1"/>
    <col min="45" max="50" width="26.1328125" style="218" hidden="1" customWidth="1"/>
    <col min="51" max="51" width="0" style="207" hidden="1" customWidth="1"/>
    <col min="52" max="16384" width="26.1328125" style="207" hidden="1"/>
  </cols>
  <sheetData>
    <row r="1" spans="1:50" ht="20.100000000000001" customHeight="1" x14ac:dyDescent="0.55000000000000004">
      <c r="A1" s="201" t="s">
        <v>290</v>
      </c>
      <c r="B1" s="202"/>
      <c r="C1" s="202"/>
      <c r="D1" s="203"/>
      <c r="E1" s="204"/>
      <c r="F1" s="202"/>
      <c r="G1" s="205"/>
      <c r="H1" s="205"/>
      <c r="I1" s="205"/>
      <c r="J1" s="205"/>
      <c r="K1" s="205"/>
      <c r="L1" s="205"/>
      <c r="Q1" s="208" t="s">
        <v>291</v>
      </c>
      <c r="R1" s="440" t="s">
        <v>195</v>
      </c>
      <c r="S1" s="441"/>
      <c r="T1" s="441"/>
      <c r="U1" s="441"/>
      <c r="V1" s="441"/>
      <c r="W1" s="441"/>
      <c r="X1" s="441"/>
      <c r="Y1" s="442"/>
      <c r="Z1" s="344"/>
      <c r="AA1" s="344"/>
      <c r="AB1" s="438" t="s">
        <v>292</v>
      </c>
      <c r="AC1" s="439"/>
      <c r="AD1" s="344"/>
      <c r="AE1" s="344"/>
      <c r="AF1" s="436" t="s">
        <v>197</v>
      </c>
      <c r="AG1" s="436"/>
      <c r="AH1" s="436"/>
      <c r="AI1" s="436"/>
      <c r="AJ1" s="436"/>
      <c r="AK1" s="436"/>
      <c r="AL1" s="436"/>
      <c r="AM1" s="209"/>
      <c r="AP1" s="436" t="s">
        <v>195</v>
      </c>
      <c r="AQ1" s="436"/>
      <c r="AR1" s="436"/>
      <c r="AS1" s="436"/>
      <c r="AT1" s="436"/>
      <c r="AU1" s="436"/>
      <c r="AV1" s="437"/>
      <c r="AW1" s="207"/>
      <c r="AX1" s="207"/>
    </row>
    <row r="2" spans="1:50" ht="20.100000000000001" customHeight="1" x14ac:dyDescent="0.55000000000000004">
      <c r="A2" s="201"/>
      <c r="B2" s="202"/>
      <c r="C2" s="202"/>
      <c r="D2" s="203"/>
      <c r="E2" s="204"/>
      <c r="F2" s="202"/>
      <c r="G2" s="205"/>
      <c r="H2" s="205"/>
      <c r="I2" s="205"/>
      <c r="J2" s="205"/>
      <c r="K2" s="205"/>
      <c r="L2" s="205"/>
      <c r="Q2" s="208"/>
      <c r="R2" s="347"/>
      <c r="S2" s="445" t="s">
        <v>199</v>
      </c>
      <c r="T2" s="445"/>
      <c r="U2" s="446" t="s">
        <v>200</v>
      </c>
      <c r="V2" s="447"/>
      <c r="W2" s="448"/>
      <c r="X2" s="449" t="s">
        <v>201</v>
      </c>
      <c r="Y2" s="450"/>
      <c r="Z2" s="450"/>
      <c r="AA2" s="344"/>
      <c r="AB2" s="345"/>
      <c r="AC2" s="346"/>
      <c r="AD2" s="344"/>
      <c r="AE2" s="344"/>
      <c r="AF2" s="445" t="s">
        <v>199</v>
      </c>
      <c r="AG2" s="445"/>
      <c r="AH2" s="446" t="s">
        <v>200</v>
      </c>
      <c r="AI2" s="447"/>
      <c r="AJ2" s="448"/>
      <c r="AK2" s="449" t="s">
        <v>201</v>
      </c>
      <c r="AL2" s="450"/>
      <c r="AM2" s="450"/>
      <c r="AP2" s="445" t="s">
        <v>199</v>
      </c>
      <c r="AQ2" s="445"/>
      <c r="AR2" s="446" t="s">
        <v>200</v>
      </c>
      <c r="AS2" s="447"/>
      <c r="AT2" s="448"/>
      <c r="AU2" s="449" t="s">
        <v>201</v>
      </c>
      <c r="AV2" s="450"/>
      <c r="AW2" s="450"/>
      <c r="AX2" s="207"/>
    </row>
    <row r="3" spans="1:50" ht="20.100000000000001" customHeight="1" x14ac:dyDescent="0.55000000000000004">
      <c r="A3" s="215" t="s">
        <v>293</v>
      </c>
      <c r="B3" s="342" t="s">
        <v>294</v>
      </c>
      <c r="C3" s="342" t="s">
        <v>295</v>
      </c>
      <c r="D3" s="444" t="s">
        <v>210</v>
      </c>
      <c r="E3" s="444"/>
      <c r="F3" s="202"/>
      <c r="G3" s="423" t="s">
        <v>211</v>
      </c>
      <c r="H3" s="423"/>
      <c r="I3" s="423"/>
      <c r="J3" s="423"/>
      <c r="K3" s="423"/>
      <c r="L3" s="423"/>
      <c r="M3" s="423"/>
      <c r="Q3" s="216"/>
      <c r="R3" s="216"/>
      <c r="S3" s="217" t="s">
        <v>205</v>
      </c>
      <c r="T3" s="218" t="s">
        <v>206</v>
      </c>
      <c r="U3" s="217" t="s">
        <v>205</v>
      </c>
      <c r="V3" s="218" t="s">
        <v>206</v>
      </c>
      <c r="W3" s="218" t="s">
        <v>207</v>
      </c>
      <c r="X3" s="217" t="s">
        <v>205</v>
      </c>
      <c r="Y3" s="218" t="s">
        <v>206</v>
      </c>
      <c r="Z3" s="218" t="s">
        <v>207</v>
      </c>
      <c r="AE3" s="218"/>
      <c r="AF3" s="218" t="s">
        <v>205</v>
      </c>
      <c r="AG3" s="218" t="s">
        <v>206</v>
      </c>
      <c r="AH3" s="218" t="s">
        <v>205</v>
      </c>
      <c r="AI3" s="218" t="s">
        <v>206</v>
      </c>
      <c r="AJ3" s="218" t="s">
        <v>207</v>
      </c>
      <c r="AK3" s="218" t="s">
        <v>205</v>
      </c>
      <c r="AL3" s="218" t="s">
        <v>206</v>
      </c>
      <c r="AM3" s="218" t="s">
        <v>207</v>
      </c>
      <c r="AO3" s="214" t="s">
        <v>296</v>
      </c>
      <c r="AP3" s="217" t="s">
        <v>205</v>
      </c>
      <c r="AQ3" s="218" t="s">
        <v>206</v>
      </c>
      <c r="AR3" s="219" t="s">
        <v>205</v>
      </c>
      <c r="AS3" s="218" t="s">
        <v>206</v>
      </c>
      <c r="AT3" s="218" t="s">
        <v>207</v>
      </c>
      <c r="AU3" s="217" t="s">
        <v>205</v>
      </c>
      <c r="AV3" s="218" t="s">
        <v>206</v>
      </c>
      <c r="AW3" s="218" t="s">
        <v>207</v>
      </c>
      <c r="AX3" s="218" t="s">
        <v>297</v>
      </c>
    </row>
    <row r="4" spans="1:50" ht="20.100000000000001" customHeight="1" x14ac:dyDescent="0.55000000000000004">
      <c r="A4" s="220"/>
      <c r="B4" s="221"/>
      <c r="C4" s="221"/>
      <c r="D4" s="222"/>
      <c r="E4" s="223"/>
      <c r="Q4" s="216" t="str">
        <f t="shared" ref="Q4:Q5" si="0">S4&amp;T4&amp;U4&amp;V4&amp;W4&amp;X4&amp;Y4</f>
        <v/>
      </c>
      <c r="R4" s="216"/>
      <c r="S4" s="225"/>
      <c r="T4" s="225"/>
      <c r="U4" s="225" t="str">
        <f>IF(AH4=1,IF(SUM($AF4:AH4)&gt;1," ; "&amp;AR4,AR4),"")</f>
        <v/>
      </c>
      <c r="V4" s="225" t="str">
        <f>IF(AI4=1,IF(SUM($AF4:AI4)&gt;1," ; "&amp;AS4,AS4),"")</f>
        <v/>
      </c>
      <c r="W4" s="225" t="str">
        <f>IF(AJ4=1,IF(SUM($AF4:AJ4)&gt;1," ; "&amp;AT4,AT4),"")</f>
        <v/>
      </c>
      <c r="X4" s="225" t="str">
        <f>IF(AK4=1,IF(SUM($AF4:AK4)&gt;1," ; "&amp;AU4,AU4),"")</f>
        <v/>
      </c>
      <c r="Y4" s="225" t="str">
        <f>IF(AL4=1,IF(SUM($AF4:AL4)&gt;1," ; "&amp;AV4,AV4),"")</f>
        <v/>
      </c>
      <c r="Z4" s="225" t="str">
        <f>IF(AM4=1,IF(SUM($AF4:AM4)&gt;1," ; "&amp;AW4,AW4),"")</f>
        <v/>
      </c>
      <c r="AA4" s="226"/>
      <c r="AB4" s="225"/>
      <c r="AE4" s="218"/>
      <c r="AF4" s="217"/>
      <c r="AG4" s="217"/>
    </row>
    <row r="5" spans="1:50" ht="20.100000000000001" customHeight="1" x14ac:dyDescent="0.55000000000000004">
      <c r="A5" s="431" t="s">
        <v>298</v>
      </c>
      <c r="B5" s="443"/>
      <c r="C5" s="221"/>
      <c r="D5" s="227" t="s">
        <v>214</v>
      </c>
      <c r="E5" s="227" t="s">
        <v>224</v>
      </c>
      <c r="Q5" s="216" t="str">
        <f t="shared" si="0"/>
        <v/>
      </c>
      <c r="R5" s="216"/>
      <c r="S5" s="225"/>
      <c r="T5" s="225"/>
      <c r="U5" s="225" t="str">
        <f>IF(AH5=1,IF(SUM($AF5:AH5)&gt;1," ; "&amp;AR5,AR5),"")</f>
        <v/>
      </c>
      <c r="V5" s="225" t="str">
        <f>IF(AI5=1,IF(SUM($AF5:AI5)&gt;1," ; "&amp;AS5,AS5),"")</f>
        <v/>
      </c>
      <c r="W5" s="225" t="str">
        <f>IF(AJ5=1,IF(SUM($AF5:AJ5)&gt;1," ; "&amp;AT5,AT5),"")</f>
        <v/>
      </c>
      <c r="X5" s="225" t="str">
        <f>IF(AK5=1,IF(SUM($AF5:AK5)&gt;1," ; "&amp;AU5,AU5),"")</f>
        <v/>
      </c>
      <c r="Y5" s="225" t="str">
        <f>IF(AL5=1,IF(SUM($AF5:AL5)&gt;1," ; "&amp;AV5,AV5),"")</f>
        <v/>
      </c>
      <c r="Z5" s="225" t="str">
        <f>IF(AM5=1,IF(SUM($AF5:AM5)&gt;1," ; "&amp;AW5,AW5),"")</f>
        <v/>
      </c>
      <c r="AA5" s="226"/>
      <c r="AB5" s="225"/>
      <c r="AE5" s="218"/>
      <c r="AF5" s="217"/>
      <c r="AG5" s="217"/>
    </row>
    <row r="6" spans="1:50" ht="20.100000000000001" customHeight="1" x14ac:dyDescent="0.55000000000000004">
      <c r="A6" s="236" t="s">
        <v>41</v>
      </c>
      <c r="B6" s="236" t="s">
        <v>217</v>
      </c>
      <c r="C6" s="221"/>
      <c r="D6" s="372">
        <f>Summary!$D$6</f>
        <v>0</v>
      </c>
      <c r="E6" s="375">
        <f>Summary!$F$6</f>
        <v>0</v>
      </c>
      <c r="F6" s="228"/>
      <c r="G6" s="229" t="str">
        <f>Q6</f>
        <v/>
      </c>
      <c r="H6" s="229"/>
      <c r="I6" s="229"/>
      <c r="J6" s="229"/>
      <c r="K6" s="229"/>
      <c r="L6" s="229"/>
      <c r="Q6" s="216" t="str">
        <f>R6&amp;S6&amp;T6&amp;U6&amp;V6&amp;W6&amp;X6&amp;Y6</f>
        <v/>
      </c>
      <c r="R6" s="230" t="str">
        <f>IF(OR(AB6*AE6=1,AC6*AE6=1),AO6,"")</f>
        <v/>
      </c>
      <c r="S6" s="225" t="str">
        <f>IF(OR(AF6*$AB6=1,AF6*$AC6=1),IF(SUM($AE6:AF6)&gt;1," ; "&amp;AP6,AP6),"")</f>
        <v/>
      </c>
      <c r="T6" s="225" t="str">
        <f>IF(OR(AG6*$AB6=1,AG6*$AC6=1),IF(SUM($AE6:AG6)&gt;1," ; "&amp;AQ6,AQ6),"")</f>
        <v/>
      </c>
      <c r="U6" s="225" t="str">
        <f>IF(AH6*$AB6=1,IF(SUM($AE6:AH6)&gt;1," ; "&amp;AR6,AR6),"")</f>
        <v/>
      </c>
      <c r="V6" s="225" t="str">
        <f>IF(AI6*$AB6=1,IF(SUM($AE6:AI6)&gt;1," ; "&amp;AS6,AS6),"")</f>
        <v/>
      </c>
      <c r="W6" s="225" t="str">
        <f>IF(AJ6*$AB6=1,IF(SUM($AE6:AJ6)&gt;1," ; "&amp;AT6,AT6),"")</f>
        <v/>
      </c>
      <c r="X6" s="225" t="str">
        <f>IF(AK6*$AC6=1,IF(SUM($AE6:AK6)&gt;1," ; "&amp;AU6,AU6),"")</f>
        <v/>
      </c>
      <c r="Y6" s="225" t="str">
        <f>IF(AL6*$AC6=1,IF(SUM($AE6:AL6)&gt;1," ; "&amp;AV6,AV6),"")</f>
        <v/>
      </c>
      <c r="Z6" s="225" t="str">
        <f>IF(AM6*$AC6=1,IF(SUM($AE6:AM6)&gt;1," ; "&amp;AW6,AW6),"")</f>
        <v/>
      </c>
      <c r="AA6" s="226"/>
      <c r="AB6" s="225">
        <f>IF(ISBLANK(D6),0,1)</f>
        <v>1</v>
      </c>
      <c r="AC6" s="225">
        <f>IF(ISBLANK(E6),0,1)</f>
        <v>1</v>
      </c>
      <c r="AE6" s="218">
        <f>IF(OR(D6&lt;0,E6&lt;0),1,0)</f>
        <v>0</v>
      </c>
      <c r="AF6" s="217"/>
      <c r="AG6" s="217"/>
      <c r="AO6" s="225" t="s">
        <v>212</v>
      </c>
      <c r="AP6" s="225"/>
      <c r="AQ6" s="225"/>
      <c r="AR6" s="231"/>
      <c r="AS6" s="225"/>
      <c r="AT6" s="225"/>
      <c r="AU6" s="225"/>
      <c r="AV6" s="225"/>
      <c r="AW6" s="225"/>
      <c r="AX6" s="225"/>
    </row>
    <row r="7" spans="1:50" ht="20.100000000000001" customHeight="1" x14ac:dyDescent="0.55000000000000004">
      <c r="A7" s="232" t="s">
        <v>299</v>
      </c>
      <c r="B7" s="233" t="s">
        <v>300</v>
      </c>
      <c r="C7" s="221"/>
      <c r="D7" s="234"/>
      <c r="F7" s="228"/>
      <c r="G7" s="229" t="str">
        <f t="shared" ref="G7:G64" si="1">Q7</f>
        <v/>
      </c>
      <c r="H7" s="229"/>
      <c r="I7" s="229"/>
      <c r="J7" s="229"/>
      <c r="K7" s="229"/>
      <c r="L7" s="229"/>
      <c r="Q7" s="216" t="str">
        <f t="shared" ref="Q7" si="2">R7&amp;S7&amp;T7&amp;U7&amp;V7&amp;W7&amp;X7&amp;Y7</f>
        <v/>
      </c>
      <c r="R7" s="230" t="str">
        <f t="shared" ref="R7:R65" si="3">IF(OR(AB7*AE7=1,AC7*AE7=1),AO7,"")</f>
        <v/>
      </c>
      <c r="S7" s="225" t="str">
        <f>IF(OR(AF7*$AB7=1,AF7*$AC7=1),IF(SUM($AE7:AF7)&gt;1," ; "&amp;AP7,AP7),"")</f>
        <v/>
      </c>
      <c r="T7" s="225" t="str">
        <f>IF(OR(AG7*$AB7=1,AG7*$AC7=1),IF(SUM($AE7:AG7)&gt;1," ; "&amp;AQ7,AQ7),"")</f>
        <v/>
      </c>
      <c r="U7" s="225" t="str">
        <f>IF(AH7*$AB7=1,IF(SUM($AE7:AH7)&gt;1," ; "&amp;AR7,AR7),"")</f>
        <v/>
      </c>
      <c r="V7" s="225" t="str">
        <f>IF(AI7*$AB7=1,IF(SUM($AE7:AI7)&gt;1," ; "&amp;AS7,AS7),"")</f>
        <v/>
      </c>
      <c r="W7" s="225" t="str">
        <f>IF(AJ7*$AB7=1,IF(SUM($AE7:AJ7)&gt;1," ; "&amp;AT7,AT7),"")</f>
        <v/>
      </c>
      <c r="X7" s="225" t="str">
        <f>IF(AK7*$AC7=1,IF(SUM($AE7:AK7)&gt;1," ; "&amp;AU7,AU7),"")</f>
        <v/>
      </c>
      <c r="Y7" s="225" t="str">
        <f>IF(AL7*$AC7=1,IF(SUM($AE7:AL7)&gt;1," ; "&amp;AV7,AV7),"")</f>
        <v/>
      </c>
      <c r="Z7" s="225" t="str">
        <f>IF(AM7*$AC7=1,IF(SUM($AE7:AM7)&gt;1," ; "&amp;AW7,AW7),"")</f>
        <v/>
      </c>
      <c r="AA7" s="226"/>
      <c r="AB7" s="225">
        <f t="shared" ref="AB7:AB64" si="4">IF(ISBLANK(D7),0,1)</f>
        <v>0</v>
      </c>
      <c r="AC7" s="225">
        <f t="shared" ref="AC7:AC64" si="5">IF(ISBLANK(E7),0,1)</f>
        <v>0</v>
      </c>
      <c r="AE7" s="218">
        <f t="shared" ref="AE7:AE64" si="6">IF(OR(D7&lt;0,E7&lt;0),1,0)</f>
        <v>0</v>
      </c>
      <c r="AF7" s="217"/>
      <c r="AG7" s="217"/>
      <c r="AO7" s="225" t="s">
        <v>212</v>
      </c>
      <c r="AP7" s="225"/>
      <c r="AQ7" s="225"/>
      <c r="AR7" s="231"/>
      <c r="AS7" s="225"/>
      <c r="AT7" s="225"/>
      <c r="AU7" s="225"/>
      <c r="AV7" s="225"/>
      <c r="AW7" s="225"/>
      <c r="AX7" s="225"/>
    </row>
    <row r="8" spans="1:50" ht="20.100000000000001" customHeight="1" x14ac:dyDescent="0.55000000000000004">
      <c r="A8" s="236" t="s">
        <v>52</v>
      </c>
      <c r="B8" s="236" t="s">
        <v>53</v>
      </c>
      <c r="C8" s="221"/>
      <c r="D8" s="237"/>
      <c r="F8" s="228"/>
      <c r="G8" s="229" t="str">
        <f t="shared" si="1"/>
        <v/>
      </c>
      <c r="H8" s="229"/>
      <c r="I8" s="229"/>
      <c r="J8" s="229"/>
      <c r="K8" s="229"/>
      <c r="L8" s="229"/>
      <c r="Q8" s="216" t="str">
        <f>R8&amp;S8&amp;T8&amp;U8&amp;V8&amp;W8&amp;X8&amp;Y8&amp;Z8</f>
        <v/>
      </c>
      <c r="R8" s="230" t="str">
        <f t="shared" si="3"/>
        <v/>
      </c>
      <c r="S8" s="225" t="str">
        <f>IF(OR(AF8*$AB8=1,AF8*$AC8=1),IF(SUM($AE8:AF8)&gt;1," ; "&amp;AP8,AP8),"")</f>
        <v/>
      </c>
      <c r="T8" s="225" t="str">
        <f>IF(OR(AG8*$AB8=1,AG8*$AC8=1),IF(SUM($AE8:AG8)&gt;1," ; "&amp;AQ8,AQ8),"")</f>
        <v/>
      </c>
      <c r="U8" s="225" t="str">
        <f>IF(AH8*$AB8=1,IF(SUM($AE8:AH8)&gt;1," ; "&amp;AR8,AR8),"")</f>
        <v/>
      </c>
      <c r="V8" s="225" t="str">
        <f>IF(AI8*$AB8=1,IF(SUM($AE8:AI8)&gt;1," ; "&amp;AS8,AS8),"")</f>
        <v/>
      </c>
      <c r="W8" s="225" t="str">
        <f>IF(AJ8*$AB8=1,IF(SUM($AE8:AJ8)&gt;1," ; "&amp;AT8,AT8),"")</f>
        <v/>
      </c>
      <c r="X8" s="225" t="str">
        <f>IF(AK8*$AC8=1,IF(SUM($AE8:AK8)&gt;1," ; "&amp;AU8,AU8),"")</f>
        <v/>
      </c>
      <c r="Y8" s="225" t="str">
        <f>IF(AL8*$AC8=1,IF(SUM($AE8:AL8)&gt;1," ; "&amp;AV8,AV8),"")</f>
        <v/>
      </c>
      <c r="Z8" s="225" t="str">
        <f>IF(AM8*$AC8=1,IF(SUM($AE8:AM8)&gt;1," ; "&amp;AW8,AW8),"")</f>
        <v/>
      </c>
      <c r="AA8" s="226"/>
      <c r="AB8" s="225">
        <f t="shared" si="4"/>
        <v>0</v>
      </c>
      <c r="AC8" s="225">
        <f t="shared" si="5"/>
        <v>0</v>
      </c>
      <c r="AE8" s="218">
        <f t="shared" si="6"/>
        <v>0</v>
      </c>
      <c r="AF8" s="217"/>
      <c r="AG8" s="217"/>
      <c r="AH8" s="217">
        <f>IF(SUM($D$8:$D$10)&lt;&gt;$D$6,1,0)</f>
        <v>0</v>
      </c>
      <c r="AI8" s="218">
        <f>IF($D8&gt;$D$6,1,0)</f>
        <v>0</v>
      </c>
      <c r="AO8" s="225" t="s">
        <v>212</v>
      </c>
      <c r="AP8" s="225"/>
      <c r="AQ8" s="225"/>
      <c r="AR8" s="226" t="s">
        <v>301</v>
      </c>
      <c r="AS8" s="225" t="s">
        <v>302</v>
      </c>
      <c r="AT8" s="238"/>
      <c r="AU8" s="225"/>
      <c r="AV8" s="225"/>
      <c r="AW8" s="225"/>
      <c r="AX8" s="225"/>
    </row>
    <row r="9" spans="1:50" ht="20.100000000000001" customHeight="1" x14ac:dyDescent="0.55000000000000004">
      <c r="A9" s="236" t="s">
        <v>55</v>
      </c>
      <c r="B9" s="236" t="s">
        <v>303</v>
      </c>
      <c r="C9" s="221"/>
      <c r="D9" s="237"/>
      <c r="F9" s="228"/>
      <c r="G9" s="229" t="str">
        <f t="shared" si="1"/>
        <v/>
      </c>
      <c r="H9" s="229"/>
      <c r="I9" s="229"/>
      <c r="J9" s="229"/>
      <c r="K9" s="229"/>
      <c r="L9" s="229"/>
      <c r="Q9" s="216" t="str">
        <f t="shared" ref="Q9:Q64" si="7">R9&amp;S9&amp;T9&amp;U9&amp;V9&amp;W9&amp;X9&amp;Y9&amp;Z9</f>
        <v/>
      </c>
      <c r="R9" s="230" t="str">
        <f t="shared" si="3"/>
        <v/>
      </c>
      <c r="S9" s="225" t="str">
        <f>IF(OR(AF9*$AB9=1,AF9*$AC9=1),IF(SUM($AE9:AF9)&gt;1," ; "&amp;AP9,AP9),"")</f>
        <v/>
      </c>
      <c r="T9" s="225" t="str">
        <f>IF(OR(AG9*$AB9=1,AG9*$AC9=1),IF(SUM($AE9:AG9)&gt;1," ; "&amp;AQ9,AQ9),"")</f>
        <v/>
      </c>
      <c r="U9" s="225" t="str">
        <f>IF(AH9*$AB9=1,IF(SUM($AE9:AH9)&gt;1," ; "&amp;AR9,AR9),"")</f>
        <v/>
      </c>
      <c r="V9" s="225" t="str">
        <f>IF(AI9*$AB9=1,IF(SUM($AE9:AI9)&gt;1," ; "&amp;AS9,AS9),"")</f>
        <v/>
      </c>
      <c r="W9" s="225" t="str">
        <f>IF(AJ9*$AB9=1,IF(SUM($AE9:AJ9)&gt;1," ; "&amp;AT9,AT9),"")</f>
        <v/>
      </c>
      <c r="X9" s="225" t="str">
        <f>IF(AK9*$AC9=1,IF(SUM($AE9:AK9)&gt;1," ; "&amp;AU9,AU9),"")</f>
        <v/>
      </c>
      <c r="Y9" s="225" t="str">
        <f>IF(AL9*$AC9=1,IF(SUM($AE9:AL9)&gt;1," ; "&amp;AV9,AV9),"")</f>
        <v/>
      </c>
      <c r="Z9" s="225" t="str">
        <f>IF(AM9*$AC9=1,IF(SUM($AE9:AM9)&gt;1," ; "&amp;AW9,AW9),"")</f>
        <v/>
      </c>
      <c r="AA9" s="226"/>
      <c r="AB9" s="225">
        <f t="shared" si="4"/>
        <v>0</v>
      </c>
      <c r="AC9" s="225">
        <f t="shared" si="5"/>
        <v>0</v>
      </c>
      <c r="AE9" s="218">
        <f t="shared" si="6"/>
        <v>0</v>
      </c>
      <c r="AF9" s="217"/>
      <c r="AG9" s="217"/>
      <c r="AH9" s="217">
        <f t="shared" ref="AH9:AH10" si="8">IF(SUM($D$8:$D$10)&lt;&gt;$D$6,1,0)</f>
        <v>0</v>
      </c>
      <c r="AI9" s="218">
        <f t="shared" ref="AI9:AI10" si="9">IF($D9&gt;$D$6,1,0)</f>
        <v>0</v>
      </c>
      <c r="AO9" s="225" t="s">
        <v>212</v>
      </c>
      <c r="AP9" s="225"/>
      <c r="AQ9" s="225"/>
      <c r="AR9" s="226" t="s">
        <v>301</v>
      </c>
      <c r="AS9" s="225" t="s">
        <v>304</v>
      </c>
      <c r="AT9" s="238"/>
      <c r="AU9" s="225"/>
      <c r="AV9" s="225"/>
      <c r="AW9" s="225"/>
      <c r="AX9" s="225"/>
    </row>
    <row r="10" spans="1:50" ht="20.100000000000001" customHeight="1" x14ac:dyDescent="0.55000000000000004">
      <c r="A10" s="236" t="s">
        <v>59</v>
      </c>
      <c r="B10" s="236" t="s">
        <v>305</v>
      </c>
      <c r="C10" s="221"/>
      <c r="D10" s="237"/>
      <c r="F10" s="228"/>
      <c r="G10" s="229" t="str">
        <f t="shared" si="1"/>
        <v/>
      </c>
      <c r="H10" s="229"/>
      <c r="I10" s="229"/>
      <c r="J10" s="229"/>
      <c r="K10" s="229"/>
      <c r="L10" s="229"/>
      <c r="Q10" s="216" t="str">
        <f t="shared" si="7"/>
        <v/>
      </c>
      <c r="R10" s="230" t="str">
        <f t="shared" si="3"/>
        <v/>
      </c>
      <c r="S10" s="225" t="str">
        <f>IF(OR(AF10*$AB10=1,AF10*$AC10=1),IF(SUM($AE10:AF10)&gt;1," ; "&amp;AP10,AP10),"")</f>
        <v/>
      </c>
      <c r="T10" s="225" t="str">
        <f>IF(OR(AG10*$AB10=1,AG10*$AC10=1),IF(SUM($AE10:AG10)&gt;1," ; "&amp;AQ10,AQ10),"")</f>
        <v/>
      </c>
      <c r="U10" s="225" t="str">
        <f>IF(AH10*$AB10=1,IF(SUM($AE10:AH10)&gt;1," ; "&amp;AR10,AR10),"")</f>
        <v/>
      </c>
      <c r="V10" s="225" t="str">
        <f>IF(AI10*$AB10=1,IF(SUM($AE10:AI10)&gt;1," ; "&amp;AS10,AS10),"")</f>
        <v/>
      </c>
      <c r="W10" s="225" t="str">
        <f>IF(AJ10*$AB10=1,IF(SUM($AE10:AJ10)&gt;1," ; "&amp;AT10,AT10),"")</f>
        <v/>
      </c>
      <c r="X10" s="225" t="str">
        <f>IF(AK10*$AC10=1,IF(SUM($AE10:AK10)&gt;1," ; "&amp;AU10,AU10),"")</f>
        <v/>
      </c>
      <c r="Y10" s="225" t="str">
        <f>IF(AL10*$AC10=1,IF(SUM($AE10:AL10)&gt;1," ; "&amp;AV10,AV10),"")</f>
        <v/>
      </c>
      <c r="Z10" s="225" t="str">
        <f>IF(AM10*$AC10=1,IF(SUM($AE10:AM10)&gt;1," ; "&amp;AW10,AW10),"")</f>
        <v/>
      </c>
      <c r="AA10" s="226"/>
      <c r="AB10" s="225">
        <f t="shared" si="4"/>
        <v>0</v>
      </c>
      <c r="AC10" s="225">
        <f t="shared" si="5"/>
        <v>0</v>
      </c>
      <c r="AE10" s="218">
        <f t="shared" si="6"/>
        <v>0</v>
      </c>
      <c r="AF10" s="217"/>
      <c r="AG10" s="217"/>
      <c r="AH10" s="217">
        <f t="shared" si="8"/>
        <v>0</v>
      </c>
      <c r="AI10" s="218">
        <f t="shared" si="9"/>
        <v>0</v>
      </c>
      <c r="AO10" s="225" t="s">
        <v>212</v>
      </c>
      <c r="AP10" s="225"/>
      <c r="AQ10" s="225"/>
      <c r="AR10" s="226" t="s">
        <v>301</v>
      </c>
      <c r="AS10" s="225" t="s">
        <v>304</v>
      </c>
      <c r="AT10" s="225"/>
      <c r="AU10" s="225"/>
      <c r="AV10" s="225"/>
      <c r="AW10" s="225"/>
      <c r="AX10" s="225"/>
    </row>
    <row r="11" spans="1:50" ht="20.100000000000001" customHeight="1" x14ac:dyDescent="0.55000000000000004">
      <c r="A11" s="239"/>
      <c r="B11" s="239"/>
      <c r="C11" s="221"/>
      <c r="D11" s="240"/>
      <c r="F11" s="228"/>
      <c r="G11" s="229" t="str">
        <f t="shared" si="1"/>
        <v/>
      </c>
      <c r="H11" s="229"/>
      <c r="I11" s="229"/>
      <c r="J11" s="229"/>
      <c r="K11" s="229"/>
      <c r="L11" s="229"/>
      <c r="Q11" s="216" t="str">
        <f t="shared" si="7"/>
        <v/>
      </c>
      <c r="R11" s="230" t="str">
        <f t="shared" si="3"/>
        <v/>
      </c>
      <c r="S11" s="225" t="str">
        <f>IF(OR(AF11*$AB11=1,AF11*$AC11=1),IF(SUM($AE11:AF11)&gt;1," ; "&amp;AP11,AP11),"")</f>
        <v/>
      </c>
      <c r="T11" s="225" t="str">
        <f>IF(OR(AG11*$AB11=1,AG11*$AC11=1),IF(SUM($AE11:AG11)&gt;1," ; "&amp;AQ11,AQ11),"")</f>
        <v/>
      </c>
      <c r="U11" s="225" t="str">
        <f>IF(AH11*$AB11=1,IF(SUM($AE11:AH11)&gt;1," ; "&amp;AR11,AR11),"")</f>
        <v/>
      </c>
      <c r="V11" s="225" t="str">
        <f>IF(AI11*$AB11=1,IF(SUM($AE11:AI11)&gt;1," ; "&amp;AS11,AS11),"")</f>
        <v/>
      </c>
      <c r="W11" s="225" t="str">
        <f>IF(AJ11*$AB11=1,IF(SUM($AE11:AJ11)&gt;1," ; "&amp;AT11,AT11),"")</f>
        <v/>
      </c>
      <c r="X11" s="225" t="str">
        <f>IF(AK11*$AC11=1,IF(SUM($AE11:AK11)&gt;1," ; "&amp;AU11,AU11),"")</f>
        <v/>
      </c>
      <c r="Y11" s="225" t="str">
        <f>IF(AL11*$AC11=1,IF(SUM($AE11:AL11)&gt;1," ; "&amp;AV11,AV11),"")</f>
        <v/>
      </c>
      <c r="Z11" s="225" t="str">
        <f>IF(AM11*$AC11=1,IF(SUM($AE11:AM11)&gt;1," ; "&amp;AW11,AW11),"")</f>
        <v/>
      </c>
      <c r="AA11" s="226"/>
      <c r="AB11" s="225">
        <f t="shared" si="4"/>
        <v>0</v>
      </c>
      <c r="AC11" s="225">
        <f t="shared" si="5"/>
        <v>0</v>
      </c>
      <c r="AE11" s="218">
        <f t="shared" si="6"/>
        <v>0</v>
      </c>
      <c r="AF11" s="217"/>
      <c r="AG11" s="217"/>
      <c r="AO11" s="225" t="s">
        <v>212</v>
      </c>
      <c r="AP11" s="225"/>
      <c r="AQ11" s="225"/>
      <c r="AR11" s="231"/>
      <c r="AS11" s="225"/>
      <c r="AT11" s="225"/>
      <c r="AU11" s="225"/>
      <c r="AV11" s="225"/>
      <c r="AW11" s="225"/>
      <c r="AX11" s="225"/>
    </row>
    <row r="12" spans="1:50" ht="20.100000000000001" customHeight="1" x14ac:dyDescent="0.55000000000000004">
      <c r="A12" s="232" t="s">
        <v>299</v>
      </c>
      <c r="B12" s="233" t="s">
        <v>306</v>
      </c>
      <c r="C12" s="221"/>
      <c r="D12" s="241"/>
      <c r="F12" s="228"/>
      <c r="G12" s="229" t="str">
        <f t="shared" si="1"/>
        <v/>
      </c>
      <c r="H12" s="229"/>
      <c r="I12" s="229"/>
      <c r="J12" s="229"/>
      <c r="K12" s="229"/>
      <c r="L12" s="229"/>
      <c r="Q12" s="216" t="str">
        <f t="shared" si="7"/>
        <v/>
      </c>
      <c r="R12" s="230" t="str">
        <f t="shared" si="3"/>
        <v/>
      </c>
      <c r="S12" s="225" t="str">
        <f>IF(OR(AF12*$AB12=1,AF12*$AC12=1),IF(SUM($AE12:AF12)&gt;1," ; "&amp;AP12,AP12),"")</f>
        <v/>
      </c>
      <c r="T12" s="225" t="str">
        <f>IF(OR(AG12*$AB12=1,AG12*$AC12=1),IF(SUM($AE12:AG12)&gt;1," ; "&amp;AQ12,AQ12),"")</f>
        <v/>
      </c>
      <c r="U12" s="225" t="str">
        <f>IF(AH12*$AB12=1,IF(SUM($AE12:AH12)&gt;1," ; "&amp;AR12,AR12),"")</f>
        <v/>
      </c>
      <c r="V12" s="225" t="str">
        <f>IF(AI12*$AB12=1,IF(SUM($AE12:AI12)&gt;1," ; "&amp;AS12,AS12),"")</f>
        <v/>
      </c>
      <c r="W12" s="225" t="str">
        <f>IF(AJ12*$AB12=1,IF(SUM($AE12:AJ12)&gt;1," ; "&amp;AT12,AT12),"")</f>
        <v/>
      </c>
      <c r="X12" s="225" t="str">
        <f>IF(AK12*$AC12=1,IF(SUM($AE12:AK12)&gt;1," ; "&amp;AU12,AU12),"")</f>
        <v/>
      </c>
      <c r="Y12" s="225" t="str">
        <f>IF(AL12*$AC12=1,IF(SUM($AE12:AL12)&gt;1," ; "&amp;AV12,AV12),"")</f>
        <v/>
      </c>
      <c r="Z12" s="225" t="str">
        <f>IF(AM12*$AC12=1,IF(SUM($AE12:AM12)&gt;1," ; "&amp;AW12,AW12),"")</f>
        <v/>
      </c>
      <c r="AA12" s="226"/>
      <c r="AB12" s="225">
        <f t="shared" si="4"/>
        <v>0</v>
      </c>
      <c r="AC12" s="225">
        <f t="shared" si="5"/>
        <v>0</v>
      </c>
      <c r="AE12" s="218">
        <f t="shared" si="6"/>
        <v>0</v>
      </c>
      <c r="AF12" s="217"/>
      <c r="AG12" s="217"/>
      <c r="AO12" s="225" t="s">
        <v>212</v>
      </c>
      <c r="AP12" s="225"/>
      <c r="AQ12" s="225"/>
      <c r="AR12" s="231"/>
      <c r="AS12" s="225"/>
      <c r="AT12" s="225"/>
      <c r="AU12" s="225"/>
      <c r="AV12" s="225"/>
      <c r="AW12" s="225"/>
      <c r="AX12" s="225"/>
    </row>
    <row r="13" spans="1:50" ht="20.100000000000001" customHeight="1" x14ac:dyDescent="0.55000000000000004">
      <c r="A13" s="236" t="s">
        <v>68</v>
      </c>
      <c r="B13" s="351" t="s">
        <v>69</v>
      </c>
      <c r="C13" s="221"/>
      <c r="D13" s="237"/>
      <c r="F13" s="228"/>
      <c r="G13" s="229" t="str">
        <f t="shared" si="1"/>
        <v/>
      </c>
      <c r="H13" s="229"/>
      <c r="I13" s="229"/>
      <c r="J13" s="229"/>
      <c r="K13" s="229"/>
      <c r="L13" s="229"/>
      <c r="Q13" s="216" t="str">
        <f t="shared" si="7"/>
        <v/>
      </c>
      <c r="R13" s="230" t="str">
        <f t="shared" si="3"/>
        <v/>
      </c>
      <c r="S13" s="225" t="str">
        <f>IF(OR(AF13*$AB13=1,AF13*$AC13=1),IF(SUM($AE13:AF13)&gt;1," ; "&amp;AP13,AP13),"")</f>
        <v/>
      </c>
      <c r="T13" s="225" t="str">
        <f>IF(OR(AG13*$AB13=1,AG13*$AC13=1),IF(SUM($AE13:AG13)&gt;1," ; "&amp;AQ13,AQ13),"")</f>
        <v/>
      </c>
      <c r="U13" s="225" t="str">
        <f>IF(AH13*$AB13=1,IF(SUM($AE13:AH13)&gt;1," ; "&amp;AR13,AR13),"")</f>
        <v/>
      </c>
      <c r="V13" s="225" t="str">
        <f>IF(AI13*$AB13=1,IF(SUM($AE13:AI13)&gt;1," ; "&amp;AS13,AS13),"")</f>
        <v/>
      </c>
      <c r="W13" s="225" t="str">
        <f>IF(AJ13*$AB13=1,IF(SUM($AE13:AJ13)&gt;1," ; "&amp;AT13,AT13),"")</f>
        <v/>
      </c>
      <c r="X13" s="225" t="str">
        <f>IF(AK13*$AC13=1,IF(SUM($AE13:AK13)&gt;1," ; "&amp;AU13,AU13),"")</f>
        <v/>
      </c>
      <c r="Y13" s="225" t="str">
        <f>IF(AL13*$AC13=1,IF(SUM($AE13:AL13)&gt;1," ; "&amp;AV13,AV13),"")</f>
        <v/>
      </c>
      <c r="Z13" s="225" t="str">
        <f>IF(AM13*$AC13=1,IF(SUM($AE13:AM13)&gt;1," ; "&amp;AW13,AW13),"")</f>
        <v/>
      </c>
      <c r="AA13" s="226"/>
      <c r="AB13" s="225">
        <f t="shared" si="4"/>
        <v>0</v>
      </c>
      <c r="AC13" s="225">
        <f t="shared" si="5"/>
        <v>0</v>
      </c>
      <c r="AE13" s="218">
        <f t="shared" si="6"/>
        <v>0</v>
      </c>
      <c r="AF13" s="217"/>
      <c r="AG13" s="217"/>
      <c r="AH13" s="217">
        <f>IF($D13&gt;$D$6,1,0)</f>
        <v>0</v>
      </c>
      <c r="AI13" s="218">
        <f>IF(($D$13+$D$17)&gt;$D$6,1,0)</f>
        <v>0</v>
      </c>
      <c r="AO13" s="225" t="s">
        <v>212</v>
      </c>
      <c r="AP13" s="225"/>
      <c r="AQ13" s="225"/>
      <c r="AR13" s="242" t="s">
        <v>307</v>
      </c>
      <c r="AS13" s="225" t="s">
        <v>308</v>
      </c>
      <c r="AT13" s="225"/>
      <c r="AU13" s="225"/>
      <c r="AV13" s="225"/>
      <c r="AW13" s="225"/>
      <c r="AX13" s="225"/>
    </row>
    <row r="14" spans="1:50" ht="20.100000000000001" customHeight="1" x14ac:dyDescent="0.55000000000000004">
      <c r="A14" s="236" t="s">
        <v>74</v>
      </c>
      <c r="B14" s="236" t="s">
        <v>75</v>
      </c>
      <c r="C14" s="221"/>
      <c r="D14" s="237"/>
      <c r="F14" s="228"/>
      <c r="G14" s="229" t="str">
        <f t="shared" si="1"/>
        <v/>
      </c>
      <c r="H14" s="229"/>
      <c r="I14" s="229"/>
      <c r="J14" s="229"/>
      <c r="K14" s="229"/>
      <c r="L14" s="229"/>
      <c r="Q14" s="216" t="str">
        <f t="shared" si="7"/>
        <v/>
      </c>
      <c r="R14" s="230" t="str">
        <f t="shared" si="3"/>
        <v/>
      </c>
      <c r="S14" s="225" t="str">
        <f>IF(OR(AF14*$AB14=1,AF14*$AC14=1),IF(SUM($AE14:AF14)&gt;1," ; "&amp;AP14,AP14),"")</f>
        <v/>
      </c>
      <c r="T14" s="225" t="str">
        <f>IF(OR(AG14*$AB14=1,AG14*$AC14=1),IF(SUM($AE14:AG14)&gt;1," ; "&amp;AQ14,AQ14),"")</f>
        <v/>
      </c>
      <c r="U14" s="225" t="str">
        <f>IF(AH14*$AB14=1,IF(SUM($AE14:AH14)&gt;1," ; "&amp;AR14,AR14),"")</f>
        <v/>
      </c>
      <c r="V14" s="225" t="str">
        <f>IF(AI14*$AB14=1,IF(SUM($AE14:AI14)&gt;1," ; "&amp;AS14,AS14),"")</f>
        <v/>
      </c>
      <c r="W14" s="225" t="str">
        <f>IF(AJ14*$AB14=1,IF(SUM($AE14:AJ14)&gt;1," ; "&amp;AT14,AT14),"")</f>
        <v/>
      </c>
      <c r="X14" s="225" t="str">
        <f>IF(AK14*$AC14=1,IF(SUM($AE14:AK14)&gt;1," ; "&amp;AU14,AU14),"")</f>
        <v/>
      </c>
      <c r="Y14" s="225" t="str">
        <f>IF(AL14*$AC14=1,IF(SUM($AE14:AL14)&gt;1," ; "&amp;AV14,AV14),"")</f>
        <v/>
      </c>
      <c r="Z14" s="225" t="str">
        <f>IF(AM14*$AC14=1,IF(SUM($AE14:AM14)&gt;1," ; "&amp;AW14,AW14),"")</f>
        <v/>
      </c>
      <c r="AA14" s="226"/>
      <c r="AB14" s="225">
        <f t="shared" si="4"/>
        <v>0</v>
      </c>
      <c r="AC14" s="225">
        <f t="shared" si="5"/>
        <v>0</v>
      </c>
      <c r="AE14" s="218">
        <f t="shared" si="6"/>
        <v>0</v>
      </c>
      <c r="AF14" s="217"/>
      <c r="AG14" s="217"/>
      <c r="AH14" s="217">
        <f t="shared" ref="AH14:AH17" si="10">IF($D14&gt;$D$6,1,0)</f>
        <v>0</v>
      </c>
      <c r="AO14" s="225" t="s">
        <v>212</v>
      </c>
      <c r="AP14" s="225"/>
      <c r="AQ14" s="225"/>
      <c r="AR14" s="242" t="s">
        <v>309</v>
      </c>
      <c r="AS14" s="225"/>
      <c r="AT14" s="225"/>
      <c r="AU14" s="225"/>
      <c r="AV14" s="225"/>
      <c r="AW14" s="225"/>
      <c r="AX14" s="225"/>
    </row>
    <row r="15" spans="1:50" ht="20.100000000000001" customHeight="1" x14ac:dyDescent="0.55000000000000004">
      <c r="A15" s="236" t="s">
        <v>77</v>
      </c>
      <c r="B15" s="236" t="s">
        <v>78</v>
      </c>
      <c r="C15" s="221"/>
      <c r="D15" s="237"/>
      <c r="F15" s="228"/>
      <c r="G15" s="229" t="str">
        <f t="shared" si="1"/>
        <v/>
      </c>
      <c r="H15" s="229"/>
      <c r="I15" s="229"/>
      <c r="J15" s="229"/>
      <c r="K15" s="229"/>
      <c r="L15" s="229"/>
      <c r="Q15" s="216" t="str">
        <f t="shared" si="7"/>
        <v/>
      </c>
      <c r="R15" s="230" t="str">
        <f t="shared" si="3"/>
        <v/>
      </c>
      <c r="S15" s="225" t="str">
        <f>IF(OR(AF15*$AB15=1,AF15*$AC15=1),IF(SUM($AE15:AF15)&gt;1," ; "&amp;AP15,AP15),"")</f>
        <v/>
      </c>
      <c r="T15" s="225" t="str">
        <f>IF(OR(AG15*$AB15=1,AG15*$AC15=1),IF(SUM($AE15:AG15)&gt;1," ; "&amp;AQ15,AQ15),"")</f>
        <v/>
      </c>
      <c r="U15" s="225" t="str">
        <f>IF(AH15*$AB15=1,IF(SUM($AE15:AH15)&gt;1," ; "&amp;AR15,AR15),"")</f>
        <v/>
      </c>
      <c r="V15" s="225" t="str">
        <f>IF(AI15*$AB15=1,IF(SUM($AE15:AI15)&gt;1," ; "&amp;AS15,AS15),"")</f>
        <v/>
      </c>
      <c r="W15" s="225" t="str">
        <f>IF(AJ15*$AB15=1,IF(SUM($AE15:AJ15)&gt;1," ; "&amp;AT15,AT15),"")</f>
        <v/>
      </c>
      <c r="X15" s="225" t="str">
        <f>IF(AK15*$AC15=1,IF(SUM($AE15:AK15)&gt;1," ; "&amp;AU15,AU15),"")</f>
        <v/>
      </c>
      <c r="Y15" s="225" t="str">
        <f>IF(AL15*$AC15=1,IF(SUM($AE15:AL15)&gt;1," ; "&amp;AV15,AV15),"")</f>
        <v/>
      </c>
      <c r="Z15" s="225" t="str">
        <f>IF(AM15*$AC15=1,IF(SUM($AE15:AM15)&gt;1," ; "&amp;AW15,AW15),"")</f>
        <v/>
      </c>
      <c r="AA15" s="226"/>
      <c r="AB15" s="225">
        <f t="shared" si="4"/>
        <v>0</v>
      </c>
      <c r="AC15" s="225">
        <f t="shared" si="5"/>
        <v>0</v>
      </c>
      <c r="AE15" s="218">
        <f t="shared" si="6"/>
        <v>0</v>
      </c>
      <c r="AF15" s="217"/>
      <c r="AG15" s="217"/>
      <c r="AH15" s="217">
        <f t="shared" si="10"/>
        <v>0</v>
      </c>
      <c r="AO15" s="225" t="s">
        <v>212</v>
      </c>
      <c r="AP15" s="225"/>
      <c r="AQ15" s="225"/>
      <c r="AR15" s="242" t="s">
        <v>310</v>
      </c>
      <c r="AS15" s="225"/>
      <c r="AT15" s="225"/>
      <c r="AU15" s="225"/>
      <c r="AV15" s="225"/>
      <c r="AW15" s="225"/>
      <c r="AX15" s="225"/>
    </row>
    <row r="16" spans="1:50" ht="20.100000000000001" customHeight="1" x14ac:dyDescent="0.55000000000000004">
      <c r="A16" s="236" t="s">
        <v>81</v>
      </c>
      <c r="B16" s="236" t="s">
        <v>82</v>
      </c>
      <c r="C16" s="221"/>
      <c r="D16" s="237"/>
      <c r="F16" s="228"/>
      <c r="G16" s="229" t="str">
        <f t="shared" si="1"/>
        <v/>
      </c>
      <c r="H16" s="229"/>
      <c r="I16" s="229"/>
      <c r="J16" s="229"/>
      <c r="K16" s="229"/>
      <c r="L16" s="229"/>
      <c r="Q16" s="216" t="str">
        <f t="shared" si="7"/>
        <v/>
      </c>
      <c r="R16" s="230" t="str">
        <f t="shared" si="3"/>
        <v/>
      </c>
      <c r="S16" s="225" t="str">
        <f>IF(OR(AF16*$AB16=1,AF16*$AC16=1),IF(SUM($AE16:AF16)&gt;1," ; "&amp;AP16,AP16),"")</f>
        <v/>
      </c>
      <c r="T16" s="225" t="str">
        <f>IF(OR(AG16*$AB16=1,AG16*$AC16=1),IF(SUM($AE16:AG16)&gt;1," ; "&amp;AQ16,AQ16),"")</f>
        <v/>
      </c>
      <c r="U16" s="225" t="str">
        <f>IF(AH16*$AB16=1,IF(SUM($AE16:AH16)&gt;1," ; "&amp;AR16,AR16),"")</f>
        <v/>
      </c>
      <c r="V16" s="225" t="str">
        <f>IF(AI16*$AB16=1,IF(SUM($AE16:AI16)&gt;1," ; "&amp;AS16,AS16),"")</f>
        <v/>
      </c>
      <c r="W16" s="225" t="str">
        <f>IF(AJ16*$AB16=1,IF(SUM($AE16:AJ16)&gt;1," ; "&amp;AT16,AT16),"")</f>
        <v/>
      </c>
      <c r="X16" s="225" t="str">
        <f>IF(AK16*$AC16=1,IF(SUM($AE16:AK16)&gt;1," ; "&amp;AU16,AU16),"")</f>
        <v/>
      </c>
      <c r="Y16" s="225" t="str">
        <f>IF(AL16*$AC16=1,IF(SUM($AE16:AL16)&gt;1," ; "&amp;AV16,AV16),"")</f>
        <v/>
      </c>
      <c r="Z16" s="225" t="str">
        <f>IF(AM16*$AC16=1,IF(SUM($AE16:AM16)&gt;1," ; "&amp;AW16,AW16),"")</f>
        <v/>
      </c>
      <c r="AA16" s="226"/>
      <c r="AB16" s="225">
        <f t="shared" si="4"/>
        <v>0</v>
      </c>
      <c r="AC16" s="225">
        <f t="shared" si="5"/>
        <v>0</v>
      </c>
      <c r="AE16" s="218">
        <f t="shared" si="6"/>
        <v>0</v>
      </c>
      <c r="AF16" s="217"/>
      <c r="AG16" s="217"/>
      <c r="AH16" s="217">
        <f t="shared" si="10"/>
        <v>0</v>
      </c>
      <c r="AO16" s="225" t="s">
        <v>212</v>
      </c>
      <c r="AP16" s="225"/>
      <c r="AQ16" s="225"/>
      <c r="AR16" s="242" t="s">
        <v>311</v>
      </c>
      <c r="AS16" s="225"/>
      <c r="AT16" s="225"/>
      <c r="AU16" s="225"/>
      <c r="AV16" s="225"/>
      <c r="AW16" s="225"/>
      <c r="AX16" s="225"/>
    </row>
    <row r="17" spans="1:50" ht="20.100000000000001" customHeight="1" x14ac:dyDescent="0.55000000000000004">
      <c r="A17" s="236" t="s">
        <v>85</v>
      </c>
      <c r="B17" s="351" t="s">
        <v>86</v>
      </c>
      <c r="C17" s="221"/>
      <c r="D17" s="237"/>
      <c r="F17" s="228"/>
      <c r="G17" s="229" t="str">
        <f t="shared" si="1"/>
        <v/>
      </c>
      <c r="H17" s="229"/>
      <c r="I17" s="229"/>
      <c r="J17" s="229"/>
      <c r="K17" s="229"/>
      <c r="L17" s="229"/>
      <c r="Q17" s="216" t="str">
        <f t="shared" si="7"/>
        <v/>
      </c>
      <c r="R17" s="230" t="str">
        <f t="shared" si="3"/>
        <v/>
      </c>
      <c r="S17" s="225" t="str">
        <f>IF(OR(AF17*$AB17=1,AF17*$AC17=1),IF(SUM($AE17:AF17)&gt;1," ; "&amp;AP17,AP17),"")</f>
        <v/>
      </c>
      <c r="T17" s="225" t="str">
        <f>IF(OR(AG17*$AB17=1,AG17*$AC17=1),IF(SUM($AE17:AG17)&gt;1," ; "&amp;AQ17,AQ17),"")</f>
        <v/>
      </c>
      <c r="U17" s="225" t="str">
        <f>IF(AH17*$AB17=1,IF(SUM($AE17:AH17)&gt;1," ; "&amp;AR17,AR17),"")</f>
        <v/>
      </c>
      <c r="V17" s="225" t="str">
        <f>IF(AI17*$AB17=1,IF(SUM($AE17:AI17)&gt;1," ; "&amp;AS17,AS17),"")</f>
        <v/>
      </c>
      <c r="W17" s="225" t="str">
        <f>IF(AJ17*$AB17=1,IF(SUM($AE17:AJ17)&gt;1," ; "&amp;AT17,AT17),"")</f>
        <v/>
      </c>
      <c r="X17" s="225" t="str">
        <f>IF(AK17*$AC17=1,IF(SUM($AE17:AK17)&gt;1," ; "&amp;AU17,AU17),"")</f>
        <v/>
      </c>
      <c r="Y17" s="225" t="str">
        <f>IF(AL17*$AC17=1,IF(SUM($AE17:AL17)&gt;1," ; "&amp;AV17,AV17),"")</f>
        <v/>
      </c>
      <c r="Z17" s="225" t="str">
        <f>IF(AM17*$AC17=1,IF(SUM($AE17:AM17)&gt;1," ; "&amp;AW17,AW17),"")</f>
        <v/>
      </c>
      <c r="AA17" s="226"/>
      <c r="AB17" s="225">
        <f t="shared" si="4"/>
        <v>0</v>
      </c>
      <c r="AC17" s="225">
        <f t="shared" si="5"/>
        <v>0</v>
      </c>
      <c r="AE17" s="218">
        <f t="shared" si="6"/>
        <v>0</v>
      </c>
      <c r="AF17" s="217"/>
      <c r="AG17" s="217"/>
      <c r="AH17" s="217">
        <f t="shared" si="10"/>
        <v>0</v>
      </c>
      <c r="AI17" s="218">
        <f>IF(($D$13+$D$17)&gt;$D$6,1,0)</f>
        <v>0</v>
      </c>
      <c r="AO17" s="225" t="s">
        <v>212</v>
      </c>
      <c r="AP17" s="225"/>
      <c r="AQ17" s="225"/>
      <c r="AR17" s="242" t="s">
        <v>312</v>
      </c>
      <c r="AS17" s="225" t="s">
        <v>308</v>
      </c>
      <c r="AT17" s="225"/>
      <c r="AU17" s="225"/>
      <c r="AV17" s="225"/>
      <c r="AW17" s="225"/>
      <c r="AX17" s="225"/>
    </row>
    <row r="18" spans="1:50" ht="20.100000000000001" customHeight="1" x14ac:dyDescent="0.55000000000000004">
      <c r="A18" s="243"/>
      <c r="B18" s="243"/>
      <c r="C18" s="221"/>
      <c r="D18" s="244"/>
      <c r="E18" s="245"/>
      <c r="G18" s="229" t="str">
        <f t="shared" si="1"/>
        <v/>
      </c>
      <c r="H18" s="229"/>
      <c r="I18" s="229"/>
      <c r="J18" s="229"/>
      <c r="K18" s="229"/>
      <c r="L18" s="229"/>
      <c r="Q18" s="216" t="str">
        <f t="shared" si="7"/>
        <v/>
      </c>
      <c r="R18" s="230" t="str">
        <f t="shared" si="3"/>
        <v/>
      </c>
      <c r="S18" s="225" t="str">
        <f>IF(OR(AF18*$AB18=1,AF18*$AC18=1),IF(SUM($AE18:AF18)&gt;1," ; "&amp;AP18,AP18),"")</f>
        <v/>
      </c>
      <c r="T18" s="225" t="str">
        <f>IF(OR(AG18*$AB18=1,AG18*$AC18=1),IF(SUM($AE18:AG18)&gt;1," ; "&amp;AQ18,AQ18),"")</f>
        <v/>
      </c>
      <c r="U18" s="225" t="str">
        <f>IF(AH18*$AB18=1,IF(SUM($AE18:AH18)&gt;1," ; "&amp;AR18,AR18),"")</f>
        <v/>
      </c>
      <c r="V18" s="225" t="str">
        <f>IF(AI18*$AB18=1,IF(SUM($AE18:AI18)&gt;1," ; "&amp;AS18,AS18),"")</f>
        <v/>
      </c>
      <c r="W18" s="225" t="str">
        <f>IF(AJ18*$AB18=1,IF(SUM($AE18:AJ18)&gt;1," ; "&amp;AT18,AT18),"")</f>
        <v/>
      </c>
      <c r="X18" s="225" t="str">
        <f>IF(AK18*$AC18=1,IF(SUM($AE18:AK18)&gt;1," ; "&amp;AU18,AU18),"")</f>
        <v/>
      </c>
      <c r="Y18" s="225" t="str">
        <f>IF(AL18*$AC18=1,IF(SUM($AE18:AL18)&gt;1," ; "&amp;AV18,AV18),"")</f>
        <v/>
      </c>
      <c r="Z18" s="225" t="str">
        <f>IF(AM18*$AC18=1,IF(SUM($AE18:AM18)&gt;1," ; "&amp;AW18,AW18),"")</f>
        <v/>
      </c>
      <c r="AA18" s="226"/>
      <c r="AB18" s="225">
        <f t="shared" si="4"/>
        <v>0</v>
      </c>
      <c r="AC18" s="225">
        <f t="shared" si="5"/>
        <v>0</v>
      </c>
      <c r="AE18" s="218">
        <f t="shared" si="6"/>
        <v>0</v>
      </c>
      <c r="AF18" s="217"/>
      <c r="AG18" s="217"/>
      <c r="AO18" s="225" t="s">
        <v>212</v>
      </c>
      <c r="AP18" s="225"/>
      <c r="AQ18" s="225"/>
      <c r="AR18" s="231"/>
      <c r="AS18" s="225"/>
      <c r="AT18" s="225"/>
      <c r="AU18" s="225"/>
      <c r="AV18" s="225"/>
      <c r="AW18" s="225"/>
      <c r="AX18" s="225"/>
    </row>
    <row r="19" spans="1:50" ht="20.100000000000001" customHeight="1" x14ac:dyDescent="0.55000000000000004">
      <c r="A19" s="243"/>
      <c r="B19" s="243"/>
      <c r="C19" s="221"/>
      <c r="D19" s="281" t="s">
        <v>223</v>
      </c>
      <c r="E19" s="246" t="s">
        <v>224</v>
      </c>
      <c r="G19" s="229"/>
      <c r="H19" s="229"/>
      <c r="I19" s="229"/>
      <c r="J19" s="229"/>
      <c r="K19" s="229"/>
      <c r="L19" s="229"/>
      <c r="Q19" s="216"/>
      <c r="R19" s="230"/>
      <c r="S19" s="225"/>
      <c r="T19" s="225"/>
      <c r="U19" s="225"/>
      <c r="V19" s="225"/>
      <c r="W19" s="225"/>
      <c r="X19" s="225"/>
      <c r="Y19" s="225"/>
      <c r="Z19" s="225"/>
      <c r="AA19" s="226"/>
      <c r="AB19" s="225"/>
      <c r="AC19" s="225"/>
      <c r="AE19" s="218"/>
      <c r="AF19" s="217"/>
      <c r="AG19" s="217"/>
      <c r="AO19" s="225"/>
      <c r="AP19" s="225"/>
      <c r="AQ19" s="225"/>
      <c r="AR19" s="231"/>
      <c r="AS19" s="225"/>
      <c r="AT19" s="225"/>
      <c r="AU19" s="225"/>
      <c r="AV19" s="225"/>
      <c r="AW19" s="225"/>
      <c r="AX19" s="225"/>
    </row>
    <row r="20" spans="1:50" ht="20.100000000000001" customHeight="1" x14ac:dyDescent="0.55000000000000004">
      <c r="A20" s="348" t="s">
        <v>226</v>
      </c>
      <c r="C20" s="221"/>
      <c r="D20" s="374">
        <f>Summary!$D$9</f>
        <v>0</v>
      </c>
      <c r="E20" s="373">
        <f>Summary!$F$9</f>
        <v>0</v>
      </c>
      <c r="G20" s="229" t="str">
        <f t="shared" si="1"/>
        <v/>
      </c>
      <c r="H20" s="229"/>
      <c r="I20" s="229"/>
      <c r="J20" s="229"/>
      <c r="K20" s="229"/>
      <c r="L20" s="229"/>
      <c r="Q20" s="216" t="str">
        <f t="shared" si="7"/>
        <v/>
      </c>
      <c r="R20" s="230" t="str">
        <f t="shared" si="3"/>
        <v/>
      </c>
      <c r="S20" s="225" t="str">
        <f>IF(OR(AF20*$AB20=1,AF20*$AC20=1),IF(SUM($AE20:AF20)&gt;1," ; "&amp;AP20,AP20),"")</f>
        <v/>
      </c>
      <c r="T20" s="225" t="str">
        <f>IF(OR(AG20*$AB20=1,AG20*$AC20=1),IF(SUM($AE20:AG20)&gt;1," ; "&amp;AQ20,AQ20),"")</f>
        <v/>
      </c>
      <c r="U20" s="225" t="str">
        <f>IF(AH20*$AB20=1,IF(SUM($AE20:AH20)&gt;1," ; "&amp;AR20,AR20),"")</f>
        <v/>
      </c>
      <c r="V20" s="225" t="str">
        <f>IF(AI20*$AB20=1,IF(SUM($AE20:AI20)&gt;1," ; "&amp;AS20,AS20),"")</f>
        <v/>
      </c>
      <c r="W20" s="225" t="str">
        <f>IF(AJ20*$AB20=1,IF(SUM($AE20:AJ20)&gt;1," ; "&amp;AT20,AT20),"")</f>
        <v/>
      </c>
      <c r="X20" s="225" t="str">
        <f>IF(AK20*$AC20=1,IF(SUM($AE20:AK20)&gt;1," ; "&amp;AU20,AU20),"")</f>
        <v/>
      </c>
      <c r="Y20" s="225" t="str">
        <f>IF(AL20*$AC20=1,IF(SUM($AE20:AL20)&gt;1," ; "&amp;AV20,AV20),"")</f>
        <v/>
      </c>
      <c r="Z20" s="225" t="str">
        <f>IF(AM20*$AC20=1,IF(SUM($AE20:AM20)&gt;1," ; "&amp;AW20,AW20),"")</f>
        <v/>
      </c>
      <c r="AA20" s="226"/>
      <c r="AB20" s="225">
        <f t="shared" si="4"/>
        <v>1</v>
      </c>
      <c r="AC20" s="225">
        <f t="shared" si="5"/>
        <v>1</v>
      </c>
      <c r="AE20" s="218">
        <f t="shared" si="6"/>
        <v>0</v>
      </c>
      <c r="AF20" s="217"/>
      <c r="AG20" s="217"/>
      <c r="AO20" s="225" t="s">
        <v>212</v>
      </c>
      <c r="AP20" s="225"/>
      <c r="AQ20" s="225"/>
      <c r="AR20" s="231"/>
      <c r="AS20" s="225"/>
      <c r="AT20" s="225"/>
      <c r="AU20" s="225"/>
      <c r="AV20" s="225"/>
      <c r="AW20" s="225"/>
      <c r="AX20" s="225"/>
    </row>
    <row r="21" spans="1:50" ht="20.100000000000001" customHeight="1" x14ac:dyDescent="0.55000000000000004">
      <c r="A21" s="348"/>
      <c r="C21" s="221"/>
      <c r="D21" s="228"/>
      <c r="E21" s="223"/>
      <c r="G21" s="229" t="str">
        <f t="shared" si="1"/>
        <v/>
      </c>
      <c r="H21" s="229"/>
      <c r="I21" s="229"/>
      <c r="J21" s="229"/>
      <c r="K21" s="229"/>
      <c r="L21" s="229"/>
      <c r="Q21" s="216" t="str">
        <f t="shared" si="7"/>
        <v/>
      </c>
      <c r="R21" s="230" t="str">
        <f t="shared" si="3"/>
        <v/>
      </c>
      <c r="S21" s="225" t="str">
        <f>IF(OR(AF21*$AB21=1,AF21*$AC21=1),IF(SUM($AE21:AF21)&gt;1," ; "&amp;AP21,AP21),"")</f>
        <v/>
      </c>
      <c r="T21" s="225" t="str">
        <f>IF(OR(AG21*$AB21=1,AG21*$AC21=1),IF(SUM($AE21:AG21)&gt;1," ; "&amp;AQ21,AQ21),"")</f>
        <v/>
      </c>
      <c r="U21" s="225" t="str">
        <f>IF(AH21*$AB21=1,IF(SUM($AE21:AH21)&gt;1," ; "&amp;AR21,AR21),"")</f>
        <v/>
      </c>
      <c r="V21" s="225" t="str">
        <f>IF(AI21*$AB21=1,IF(SUM($AE21:AI21)&gt;1," ; "&amp;AS21,AS21),"")</f>
        <v/>
      </c>
      <c r="W21" s="225" t="str">
        <f>IF(AJ21*$AB21=1,IF(SUM($AE21:AJ21)&gt;1," ; "&amp;AT21,AT21),"")</f>
        <v/>
      </c>
      <c r="X21" s="225" t="str">
        <f>IF(AK21*$AC21=1,IF(SUM($AE21:AK21)&gt;1," ; "&amp;AU21,AU21),"")</f>
        <v/>
      </c>
      <c r="Y21" s="225" t="str">
        <f>IF(AL21*$AC21=1,IF(SUM($AE21:AL21)&gt;1," ; "&amp;AV21,AV21),"")</f>
        <v/>
      </c>
      <c r="Z21" s="225" t="str">
        <f>IF(AM21*$AC21=1,IF(SUM($AE21:AM21)&gt;1," ; "&amp;AW21,AW21),"")</f>
        <v/>
      </c>
      <c r="AA21" s="226"/>
      <c r="AB21" s="225">
        <f t="shared" si="4"/>
        <v>0</v>
      </c>
      <c r="AC21" s="225">
        <f t="shared" si="5"/>
        <v>0</v>
      </c>
      <c r="AE21" s="218">
        <f t="shared" si="6"/>
        <v>0</v>
      </c>
      <c r="AF21" s="217"/>
      <c r="AG21" s="217"/>
      <c r="AO21" s="225" t="s">
        <v>212</v>
      </c>
      <c r="AP21" s="225"/>
      <c r="AQ21" s="225"/>
      <c r="AR21" s="231"/>
      <c r="AS21" s="225"/>
      <c r="AT21" s="225"/>
      <c r="AU21" s="225"/>
      <c r="AV21" s="225"/>
      <c r="AW21" s="225"/>
      <c r="AX21" s="225"/>
    </row>
    <row r="22" spans="1:50" ht="20.100000000000001" customHeight="1" x14ac:dyDescent="0.55000000000000004">
      <c r="A22" s="433" t="s">
        <v>313</v>
      </c>
      <c r="B22" s="434"/>
      <c r="C22" s="221"/>
      <c r="D22" s="207"/>
      <c r="E22" s="207"/>
      <c r="G22" s="229" t="str">
        <f t="shared" si="1"/>
        <v/>
      </c>
      <c r="H22" s="229"/>
      <c r="I22" s="229"/>
      <c r="J22" s="229"/>
      <c r="K22" s="229"/>
      <c r="L22" s="229"/>
      <c r="Q22" s="216" t="str">
        <f t="shared" si="7"/>
        <v/>
      </c>
      <c r="R22" s="230" t="str">
        <f t="shared" si="3"/>
        <v/>
      </c>
      <c r="S22" s="225" t="str">
        <f>IF(OR(AF22*$AB22=1,AF22*$AC22=1),IF(SUM($AE22:AF22)&gt;1," ; "&amp;AP22,AP22),"")</f>
        <v/>
      </c>
      <c r="T22" s="225" t="str">
        <f>IF(OR(AG22*$AB22=1,AG22*$AC22=1),IF(SUM($AE22:AG22)&gt;1," ; "&amp;AQ22,AQ22),"")</f>
        <v/>
      </c>
      <c r="U22" s="225" t="str">
        <f>IF(AH22*$AB22=1,IF(SUM($AE22:AH22)&gt;1," ; "&amp;AR22,AR22),"")</f>
        <v/>
      </c>
      <c r="V22" s="225" t="str">
        <f>IF(AI22*$AB22=1,IF(SUM($AE22:AI22)&gt;1," ; "&amp;AS22,AS22),"")</f>
        <v/>
      </c>
      <c r="W22" s="225" t="str">
        <f>IF(AJ22*$AB22=1,IF(SUM($AE22:AJ22)&gt;1," ; "&amp;AT22,AT22),"")</f>
        <v/>
      </c>
      <c r="X22" s="225" t="str">
        <f>IF(AK22*$AC22=1,IF(SUM($AE22:AK22)&gt;1," ; "&amp;AU22,AU22),"")</f>
        <v/>
      </c>
      <c r="Y22" s="225" t="str">
        <f>IF(AL22*$AC22=1,IF(SUM($AE22:AL22)&gt;1," ; "&amp;AV22,AV22),"")</f>
        <v/>
      </c>
      <c r="Z22" s="225" t="str">
        <f>IF(AM22*$AC22=1,IF(SUM($AE22:AM22)&gt;1," ; "&amp;AW22,AW22),"")</f>
        <v/>
      </c>
      <c r="AA22" s="226"/>
      <c r="AB22" s="225">
        <f>IF(ISBLANK(D19),0,1)</f>
        <v>1</v>
      </c>
      <c r="AC22" s="225">
        <f>IF(ISBLANK(E19),0,1)</f>
        <v>1</v>
      </c>
      <c r="AE22" s="218">
        <f>IF(OR(D19&lt;0,E19&lt;0),1,0)</f>
        <v>0</v>
      </c>
      <c r="AF22" s="217"/>
      <c r="AG22" s="217"/>
      <c r="AO22" s="225" t="s">
        <v>212</v>
      </c>
      <c r="AP22" s="225"/>
      <c r="AQ22" s="225"/>
      <c r="AR22" s="231"/>
      <c r="AS22" s="225"/>
      <c r="AT22" s="225"/>
      <c r="AU22" s="225"/>
      <c r="AV22" s="225"/>
      <c r="AW22" s="225"/>
      <c r="AX22" s="225"/>
    </row>
    <row r="23" spans="1:50" ht="20.100000000000001" customHeight="1" x14ac:dyDescent="0.55000000000000004">
      <c r="A23" s="236" t="s">
        <v>96</v>
      </c>
      <c r="B23" s="236" t="s">
        <v>97</v>
      </c>
      <c r="C23" s="221"/>
      <c r="D23" s="372">
        <f>Summary!D11</f>
        <v>0</v>
      </c>
      <c r="E23" s="373">
        <f>Summary!F11</f>
        <v>0</v>
      </c>
      <c r="F23" s="247"/>
      <c r="G23" s="229" t="str">
        <f t="shared" si="1"/>
        <v/>
      </c>
      <c r="H23" s="229"/>
      <c r="I23" s="229"/>
      <c r="J23" s="229"/>
      <c r="K23" s="229"/>
      <c r="L23" s="229"/>
      <c r="Q23" s="216" t="str">
        <f t="shared" si="7"/>
        <v/>
      </c>
      <c r="R23" s="230" t="str">
        <f t="shared" si="3"/>
        <v/>
      </c>
      <c r="S23" s="225" t="str">
        <f>IF(OR(AF23*$AB23=1,AF23*$AC23=1),IF(SUM($AE23:AF23)&gt;1," ; "&amp;AP23,AP23),"")</f>
        <v/>
      </c>
      <c r="T23" s="225" t="str">
        <f>IF(OR(AG23*$AB23=1,AG23*$AC23=1),IF(SUM($AE23:AG23)&gt;1," ; "&amp;AQ23,AQ23),"")</f>
        <v/>
      </c>
      <c r="U23" s="225" t="str">
        <f>IF(AH23*$AB23=1,IF(SUM($AE23:AH23)&gt;1," ; "&amp;AR23,AR23),"")</f>
        <v/>
      </c>
      <c r="V23" s="225" t="str">
        <f>IF(AI23*$AB23=1,IF(SUM($AE23:AI23)&gt;1," ; "&amp;AS23,AS23),"")</f>
        <v/>
      </c>
      <c r="W23" s="225" t="str">
        <f>IF(AJ23*$AB23=1,IF(SUM($AE23:AJ23)&gt;1," ; "&amp;AT23,AT23),"")</f>
        <v/>
      </c>
      <c r="X23" s="225" t="str">
        <f>IF(AK23*$AC23=1,IF(SUM($AE23:AK23)&gt;1," ; "&amp;AU23,AU23),"")</f>
        <v/>
      </c>
      <c r="Y23" s="225" t="str">
        <f>IF(AL23*$AC23=1,IF(SUM($AE23:AL23)&gt;1," ; "&amp;AV23,AV23),"")</f>
        <v/>
      </c>
      <c r="Z23" s="225" t="str">
        <f>IF(AM23*$AC23=1,IF(SUM($AE23:AM23)&gt;1," ; "&amp;AW23,AW23),"")</f>
        <v/>
      </c>
      <c r="AA23" s="226"/>
      <c r="AB23" s="225">
        <f t="shared" si="4"/>
        <v>1</v>
      </c>
      <c r="AC23" s="225">
        <f t="shared" si="5"/>
        <v>1</v>
      </c>
      <c r="AE23" s="218">
        <f t="shared" si="6"/>
        <v>0</v>
      </c>
      <c r="AF23" s="217"/>
      <c r="AG23" s="217"/>
      <c r="AO23" s="225" t="s">
        <v>212</v>
      </c>
      <c r="AP23" s="225"/>
      <c r="AQ23" s="225"/>
      <c r="AR23" s="231"/>
      <c r="AS23" s="225"/>
      <c r="AT23" s="225"/>
      <c r="AU23" s="225"/>
      <c r="AV23" s="225"/>
      <c r="AW23" s="225"/>
      <c r="AX23" s="225"/>
    </row>
    <row r="24" spans="1:50" ht="20.100000000000001" customHeight="1" x14ac:dyDescent="0.55000000000000004">
      <c r="A24" s="232" t="s">
        <v>314</v>
      </c>
      <c r="B24" s="233" t="s">
        <v>315</v>
      </c>
      <c r="C24" s="248"/>
      <c r="D24" s="206"/>
      <c r="E24" s="249"/>
      <c r="F24" s="247"/>
      <c r="G24" s="229" t="str">
        <f t="shared" si="1"/>
        <v/>
      </c>
      <c r="H24" s="229"/>
      <c r="I24" s="229"/>
      <c r="J24" s="229"/>
      <c r="K24" s="229"/>
      <c r="L24" s="229"/>
      <c r="Q24" s="216" t="str">
        <f t="shared" si="7"/>
        <v/>
      </c>
      <c r="R24" s="230" t="str">
        <f t="shared" si="3"/>
        <v/>
      </c>
      <c r="S24" s="225" t="str">
        <f>IF(OR(AF24*$AB24=1,AF24*$AC24=1),IF(SUM($AE24:AF24)&gt;1," ; "&amp;AP24,AP24),"")</f>
        <v/>
      </c>
      <c r="T24" s="225" t="str">
        <f>IF(OR(AG24*$AB24=1,AG24*$AC24=1),IF(SUM($AE24:AG24)&gt;1," ; "&amp;AQ24,AQ24),"")</f>
        <v/>
      </c>
      <c r="U24" s="225" t="str">
        <f>IF(AH24*$AB24=1,IF(SUM($AE24:AH24)&gt;1," ; "&amp;AR24,AR24),"")</f>
        <v/>
      </c>
      <c r="V24" s="225" t="str">
        <f>IF(AI24*$AB24=1,IF(SUM($AE24:AI24)&gt;1," ; "&amp;AS24,AS24),"")</f>
        <v/>
      </c>
      <c r="W24" s="225" t="str">
        <f>IF(AJ24*$AB24=1,IF(SUM($AE24:AJ24)&gt;1," ; "&amp;AT24,AT24),"")</f>
        <v/>
      </c>
      <c r="X24" s="225" t="str">
        <f>IF(AK24*$AC24=1,IF(SUM($AE24:AK24)&gt;1," ; "&amp;AU24,AU24),"")</f>
        <v/>
      </c>
      <c r="Y24" s="225" t="str">
        <f>IF(AL24*$AC24=1,IF(SUM($AE24:AL24)&gt;1," ; "&amp;AV24,AV24),"")</f>
        <v/>
      </c>
      <c r="Z24" s="225" t="str">
        <f>IF(AM24*$AC24=1,IF(SUM($AE24:AM24)&gt;1," ; "&amp;AW24,AW24),"")</f>
        <v/>
      </c>
      <c r="AA24" s="226"/>
      <c r="AB24" s="225">
        <f t="shared" si="4"/>
        <v>0</v>
      </c>
      <c r="AC24" s="225">
        <f t="shared" si="5"/>
        <v>0</v>
      </c>
      <c r="AE24" s="218">
        <f t="shared" si="6"/>
        <v>0</v>
      </c>
      <c r="AF24" s="217"/>
      <c r="AG24" s="217"/>
      <c r="AO24" s="225" t="s">
        <v>212</v>
      </c>
      <c r="AP24" s="225"/>
      <c r="AQ24" s="225"/>
      <c r="AR24" s="231"/>
      <c r="AS24" s="225"/>
      <c r="AT24" s="225"/>
      <c r="AU24" s="225"/>
      <c r="AV24" s="225"/>
      <c r="AW24" s="225"/>
      <c r="AX24" s="225"/>
    </row>
    <row r="25" spans="1:50" ht="20.100000000000001" customHeight="1" x14ac:dyDescent="0.55000000000000004">
      <c r="A25" s="236" t="s">
        <v>100</v>
      </c>
      <c r="B25" s="236" t="s">
        <v>101</v>
      </c>
      <c r="C25" s="250"/>
      <c r="D25" s="237"/>
      <c r="E25" s="251"/>
      <c r="F25" s="247"/>
      <c r="G25" s="229" t="str">
        <f t="shared" si="1"/>
        <v/>
      </c>
      <c r="H25" s="229"/>
      <c r="I25" s="229"/>
      <c r="J25" s="229"/>
      <c r="K25" s="229"/>
      <c r="L25" s="229"/>
      <c r="M25" s="252">
        <f>ROUND(0.9*E23,0)</f>
        <v>0</v>
      </c>
      <c r="N25" s="253">
        <f>ASF!E25+FCfJ!E25</f>
        <v>0</v>
      </c>
      <c r="Q25" s="216" t="str">
        <f>R25&amp;S25&amp;T25&amp;U25&amp;V25&amp;W25&amp;X25&amp;Y25&amp;Z25</f>
        <v/>
      </c>
      <c r="R25" s="230" t="str">
        <f t="shared" si="3"/>
        <v/>
      </c>
      <c r="S25" s="225" t="str">
        <f>IF(OR(AF25*$AB25=1,AF25*$AC25=1),IF(SUM($AE25:AF25)&gt;1," ; "&amp;AP25,AP25),"")</f>
        <v/>
      </c>
      <c r="T25" s="225" t="str">
        <f>IF(OR(AG25*$AB25=1,AG25*$AC25=1),IF(SUM($AE25:AG25)&gt;1," ; "&amp;AQ25,AQ25),"")</f>
        <v/>
      </c>
      <c r="U25" s="225" t="str">
        <f>IF(AH25*$AB25=1,IF(SUM($AE25:AH25)&gt;1," ; "&amp;AR25,AR25),"")</f>
        <v/>
      </c>
      <c r="V25" s="225" t="str">
        <f>IF(AI25*$AB25=1,IF(SUM($AE25:AI25)&gt;1," ; "&amp;AS25,AS25),"")</f>
        <v/>
      </c>
      <c r="W25" s="225" t="str">
        <f>IF(AJ25*$AB25=1,IF(SUM($AE25:AJ25)&gt;1," ; "&amp;AT25,AT25),"")</f>
        <v/>
      </c>
      <c r="X25" s="225" t="str">
        <f>IF(AK25*$AC25=1,IF(SUM($AE25:AK25)&gt;1," ; "&amp;AU25,AU25),"")</f>
        <v/>
      </c>
      <c r="Y25" s="225" t="str">
        <f>IF(AL25*$AC25=1,IF(SUM($AE25:AL25)&gt;1," ; "&amp;AV25,AV25),"")</f>
        <v/>
      </c>
      <c r="Z25" s="225" t="str">
        <f>IF(AM25*$AC25=1,IF(SUM($AE25:AM25)&gt;1," ; "&amp;AW25,AW25),"")</f>
        <v/>
      </c>
      <c r="AA25" s="226"/>
      <c r="AB25" s="225">
        <f t="shared" ref="AB25:AB32" si="11">IF(ISBLANK(D25),0,1)</f>
        <v>0</v>
      </c>
      <c r="AC25" s="225">
        <f t="shared" si="5"/>
        <v>0</v>
      </c>
      <c r="AD25" s="226"/>
      <c r="AE25" s="218">
        <f t="shared" ref="AE25:AE32" si="12">IF(OR(D25&lt;0,E25&lt;0),1,0)</f>
        <v>0</v>
      </c>
      <c r="AF25" s="217">
        <f>IF(OR(AND($D25&gt;0,$E25&gt;0),AND($D25=0,$E25=0)),0,1)</f>
        <v>0</v>
      </c>
      <c r="AG25" s="217">
        <f>IF(OR(COUNTIFS($D$25:$D$32,"&gt;=1")&gt;4,COUNTIFS($E$25:$E$32,"&gt;=1")&gt;4),1,0)</f>
        <v>0</v>
      </c>
      <c r="AH25" s="217">
        <f>IF(SUM($D$25:$D$32)&lt;&gt;$D$23,1,0)</f>
        <v>0</v>
      </c>
      <c r="AL25" s="217">
        <f>IF(SUM($E$25:$E$32)&lt;&gt;$E$23,1,0)</f>
        <v>0</v>
      </c>
      <c r="AM25" s="217">
        <f>IF(N25&lt;&gt;0,IF(N25&lt;100000,1,0),0)</f>
        <v>0</v>
      </c>
      <c r="AO25" s="225" t="s">
        <v>212</v>
      </c>
      <c r="AP25" s="225" t="s">
        <v>231</v>
      </c>
      <c r="AQ25" s="225" t="s">
        <v>316</v>
      </c>
      <c r="AR25" s="231" t="s">
        <v>317</v>
      </c>
      <c r="AS25" s="225"/>
      <c r="AT25" s="225"/>
      <c r="AU25" s="225"/>
      <c r="AV25" s="231" t="s">
        <v>318</v>
      </c>
      <c r="AW25" s="231" t="s">
        <v>319</v>
      </c>
      <c r="AX25" s="231"/>
    </row>
    <row r="26" spans="1:50" ht="20.100000000000001" customHeight="1" x14ac:dyDescent="0.55000000000000004">
      <c r="A26" s="236" t="s">
        <v>103</v>
      </c>
      <c r="B26" s="236" t="s">
        <v>104</v>
      </c>
      <c r="C26" s="250"/>
      <c r="D26" s="237"/>
      <c r="E26" s="251"/>
      <c r="G26" s="229" t="str">
        <f t="shared" si="1"/>
        <v/>
      </c>
      <c r="H26" s="229"/>
      <c r="I26" s="229"/>
      <c r="J26" s="229"/>
      <c r="K26" s="229"/>
      <c r="L26" s="229"/>
      <c r="N26" s="253">
        <f>ASF!E26+FCfJ!E26</f>
        <v>0</v>
      </c>
      <c r="Q26" s="216" t="str">
        <f t="shared" si="7"/>
        <v/>
      </c>
      <c r="R26" s="230" t="str">
        <f t="shared" si="3"/>
        <v/>
      </c>
      <c r="S26" s="225" t="str">
        <f>IF(OR(AF26*$AB26=1,AF26*$AC26=1),IF(SUM($AE26:AF26)&gt;1," ; "&amp;AP26,AP26),"")</f>
        <v/>
      </c>
      <c r="T26" s="225" t="str">
        <f>IF(OR(AG26*$AB26=1,AG26*$AC26=1),IF(SUM($AE26:AG26)&gt;1," ; "&amp;AQ26,AQ26),"")</f>
        <v/>
      </c>
      <c r="U26" s="225" t="str">
        <f>IF(AH26*$AB26=1,IF(SUM($AE26:AH26)&gt;1," ; "&amp;AR26,AR26),"")</f>
        <v/>
      </c>
      <c r="V26" s="225" t="str">
        <f>IF(AI26*$AB26=1,IF(SUM($AE26:AI26)&gt;1," ; "&amp;AS26,AS26),"")</f>
        <v/>
      </c>
      <c r="W26" s="225" t="str">
        <f>IF(AJ26*$AB26=1,IF(SUM($AE26:AJ26)&gt;1," ; "&amp;AT26,AT26),"")</f>
        <v/>
      </c>
      <c r="X26" s="225" t="str">
        <f>IF(AK26*$AC26=1,IF(SUM($AE26:AK26)&gt;1," ; "&amp;AU26,AU26),"")</f>
        <v/>
      </c>
      <c r="Y26" s="225" t="str">
        <f>IF(AL26*$AC26=1,IF(SUM($AE26:AL26)&gt;1," ; "&amp;AV26,AV26),"")</f>
        <v/>
      </c>
      <c r="Z26" s="225" t="str">
        <f>IF(AM26*$AC26=1,IF(SUM($AE26:AM26)&gt;1," ; "&amp;AW26,AW26),"")</f>
        <v/>
      </c>
      <c r="AA26" s="226"/>
      <c r="AB26" s="225">
        <f t="shared" si="11"/>
        <v>0</v>
      </c>
      <c r="AC26" s="225">
        <f t="shared" si="5"/>
        <v>0</v>
      </c>
      <c r="AD26" s="226"/>
      <c r="AE26" s="218">
        <f t="shared" si="12"/>
        <v>0</v>
      </c>
      <c r="AF26" s="217">
        <f t="shared" ref="AF26:AF32" si="13">IF(OR(AND($D26&gt;0,$E26&gt;0),AND($D26=0,$E26=0)),0,1)</f>
        <v>0</v>
      </c>
      <c r="AG26" s="217">
        <f t="shared" ref="AG26:AG32" si="14">IF(OR(COUNTIFS($D$25:$D$32,"&gt;=1")&gt;4,COUNTIFS($E$25:$E$32,"&gt;=1")&gt;4),1,0)</f>
        <v>0</v>
      </c>
      <c r="AH26" s="217">
        <f t="shared" ref="AH26:AH32" si="15">IF(SUM($D$25:$D$32)&lt;&gt;$D$23,1,0)</f>
        <v>0</v>
      </c>
      <c r="AL26" s="217">
        <f t="shared" ref="AL26:AL32" si="16">IF(SUM($E$25:$E$32)&lt;&gt;$E$23,1,0)</f>
        <v>0</v>
      </c>
      <c r="AM26" s="217">
        <f t="shared" ref="AM26:AM30" si="17">IF(N26&lt;&gt;0,IF(N26&lt;100000,1,0),0)</f>
        <v>0</v>
      </c>
      <c r="AO26" s="225" t="s">
        <v>212</v>
      </c>
      <c r="AP26" s="225" t="s">
        <v>231</v>
      </c>
      <c r="AQ26" s="225" t="s">
        <v>316</v>
      </c>
      <c r="AR26" s="231" t="s">
        <v>317</v>
      </c>
      <c r="AS26" s="225"/>
      <c r="AT26" s="225"/>
      <c r="AU26" s="225"/>
      <c r="AV26" s="231" t="s">
        <v>318</v>
      </c>
      <c r="AW26" s="231" t="s">
        <v>319</v>
      </c>
      <c r="AX26" s="231"/>
    </row>
    <row r="27" spans="1:50" ht="20.100000000000001" customHeight="1" x14ac:dyDescent="0.55000000000000004">
      <c r="A27" s="236" t="s">
        <v>106</v>
      </c>
      <c r="B27" s="236" t="s">
        <v>107</v>
      </c>
      <c r="C27" s="250"/>
      <c r="D27" s="237"/>
      <c r="E27" s="251"/>
      <c r="G27" s="229" t="str">
        <f t="shared" si="1"/>
        <v/>
      </c>
      <c r="H27" s="229"/>
      <c r="I27" s="229"/>
      <c r="J27" s="229"/>
      <c r="K27" s="229"/>
      <c r="L27" s="229"/>
      <c r="N27" s="253">
        <f>ASF!E27+FCfJ!E27</f>
        <v>0</v>
      </c>
      <c r="Q27" s="216" t="str">
        <f t="shared" si="7"/>
        <v/>
      </c>
      <c r="R27" s="230" t="str">
        <f t="shared" si="3"/>
        <v/>
      </c>
      <c r="S27" s="225" t="str">
        <f>IF(OR(AF27*$AB27=1,AF27*$AC27=1),IF(SUM($AE27:AF27)&gt;1," ; "&amp;AP27,AP27),"")</f>
        <v/>
      </c>
      <c r="T27" s="225" t="str">
        <f>IF(OR(AG27*$AB27=1,AG27*$AC27=1),IF(SUM($AE27:AG27)&gt;1," ; "&amp;AQ27,AQ27),"")</f>
        <v/>
      </c>
      <c r="U27" s="225" t="str">
        <f>IF(AH27*$AB27=1,IF(SUM($AE27:AH27)&gt;1," ; "&amp;AR27,AR27),"")</f>
        <v/>
      </c>
      <c r="V27" s="225" t="str">
        <f>IF(AI27*$AB27=1,IF(SUM($AE27:AI27)&gt;1," ; "&amp;AS27,AS27),"")</f>
        <v/>
      </c>
      <c r="W27" s="225" t="str">
        <f>IF(AJ27*$AB27=1,IF(SUM($AE27:AJ27)&gt;1," ; "&amp;AT27,AT27),"")</f>
        <v/>
      </c>
      <c r="X27" s="225" t="str">
        <f>IF(AK27*$AC27=1,IF(SUM($AE27:AK27)&gt;1," ; "&amp;AU27,AU27),"")</f>
        <v/>
      </c>
      <c r="Y27" s="225" t="str">
        <f>IF(AL27*$AC27=1,IF(SUM($AE27:AL27)&gt;1," ; "&amp;AV27,AV27),"")</f>
        <v/>
      </c>
      <c r="Z27" s="225" t="str">
        <f>IF(AM27*$AC27=1,IF(SUM($AE27:AM27)&gt;1," ; "&amp;AW27,AW27),"")</f>
        <v/>
      </c>
      <c r="AA27" s="226"/>
      <c r="AB27" s="225">
        <f t="shared" si="11"/>
        <v>0</v>
      </c>
      <c r="AC27" s="225">
        <f t="shared" si="5"/>
        <v>0</v>
      </c>
      <c r="AD27" s="226"/>
      <c r="AE27" s="218">
        <f t="shared" si="12"/>
        <v>0</v>
      </c>
      <c r="AF27" s="217">
        <f t="shared" si="13"/>
        <v>0</v>
      </c>
      <c r="AG27" s="217">
        <f t="shared" si="14"/>
        <v>0</v>
      </c>
      <c r="AH27" s="217">
        <f t="shared" si="15"/>
        <v>0</v>
      </c>
      <c r="AL27" s="217">
        <f t="shared" si="16"/>
        <v>0</v>
      </c>
      <c r="AM27" s="217">
        <f t="shared" si="17"/>
        <v>0</v>
      </c>
      <c r="AO27" s="225" t="s">
        <v>212</v>
      </c>
      <c r="AP27" s="225" t="s">
        <v>231</v>
      </c>
      <c r="AQ27" s="225" t="s">
        <v>316</v>
      </c>
      <c r="AR27" s="231" t="s">
        <v>317</v>
      </c>
      <c r="AS27" s="225"/>
      <c r="AT27" s="225"/>
      <c r="AU27" s="225"/>
      <c r="AV27" s="231" t="s">
        <v>318</v>
      </c>
      <c r="AW27" s="231" t="s">
        <v>319</v>
      </c>
      <c r="AX27" s="231"/>
    </row>
    <row r="28" spans="1:50" ht="20.100000000000001" customHeight="1" x14ac:dyDescent="0.55000000000000004">
      <c r="A28" s="236" t="s">
        <v>109</v>
      </c>
      <c r="B28" s="236" t="s">
        <v>110</v>
      </c>
      <c r="C28" s="250"/>
      <c r="D28" s="237"/>
      <c r="E28" s="251"/>
      <c r="G28" s="229" t="str">
        <f t="shared" si="1"/>
        <v/>
      </c>
      <c r="H28" s="229"/>
      <c r="I28" s="229"/>
      <c r="J28" s="229"/>
      <c r="K28" s="229"/>
      <c r="L28" s="229"/>
      <c r="N28" s="253">
        <f>ASF!E28+FCfJ!E28</f>
        <v>0</v>
      </c>
      <c r="Q28" s="216" t="str">
        <f t="shared" si="7"/>
        <v/>
      </c>
      <c r="R28" s="230" t="str">
        <f t="shared" si="3"/>
        <v/>
      </c>
      <c r="S28" s="225" t="str">
        <f>IF(OR(AF28*$AB28=1,AF28*$AC28=1),IF(SUM($AE28:AF28)&gt;1," ; "&amp;AP28,AP28),"")</f>
        <v/>
      </c>
      <c r="T28" s="225" t="str">
        <f>IF(OR(AG28*$AB28=1,AG28*$AC28=1),IF(SUM($AE28:AG28)&gt;1," ; "&amp;AQ28,AQ28),"")</f>
        <v/>
      </c>
      <c r="U28" s="225" t="str">
        <f>IF(AH28*$AB28=1,IF(SUM($AE28:AH28)&gt;1," ; "&amp;AR28,AR28),"")</f>
        <v/>
      </c>
      <c r="V28" s="225" t="str">
        <f>IF(AI28*$AB28=1,IF(SUM($AE28:AI28)&gt;1," ; "&amp;AS28,AS28),"")</f>
        <v/>
      </c>
      <c r="W28" s="225" t="str">
        <f>IF(AJ28*$AB28=1,IF(SUM($AE28:AJ28)&gt;1," ; "&amp;AT28,AT28),"")</f>
        <v/>
      </c>
      <c r="X28" s="225" t="str">
        <f>IF(AK28*$AC28=1,IF(SUM($AE28:AK28)&gt;1," ; "&amp;AU28,AU28),"")</f>
        <v/>
      </c>
      <c r="Y28" s="225" t="str">
        <f>IF(AL28*$AC28=1,IF(SUM($AE28:AL28)&gt;1," ; "&amp;AV28,AV28),"")</f>
        <v/>
      </c>
      <c r="Z28" s="225" t="str">
        <f>IF(AM28*$AC28=1,IF(SUM($AE28:AM28)&gt;1," ; "&amp;AW28,AW28),"")</f>
        <v/>
      </c>
      <c r="AA28" s="226"/>
      <c r="AB28" s="225">
        <f t="shared" si="11"/>
        <v>0</v>
      </c>
      <c r="AC28" s="225">
        <f t="shared" si="5"/>
        <v>0</v>
      </c>
      <c r="AD28" s="226"/>
      <c r="AE28" s="218">
        <f t="shared" si="12"/>
        <v>0</v>
      </c>
      <c r="AF28" s="217">
        <f t="shared" si="13"/>
        <v>0</v>
      </c>
      <c r="AG28" s="217">
        <f t="shared" si="14"/>
        <v>0</v>
      </c>
      <c r="AH28" s="217">
        <f t="shared" si="15"/>
        <v>0</v>
      </c>
      <c r="AL28" s="217">
        <f t="shared" si="16"/>
        <v>0</v>
      </c>
      <c r="AM28" s="217">
        <f t="shared" si="17"/>
        <v>0</v>
      </c>
      <c r="AO28" s="225" t="s">
        <v>212</v>
      </c>
      <c r="AP28" s="225" t="s">
        <v>231</v>
      </c>
      <c r="AQ28" s="225" t="s">
        <v>316</v>
      </c>
      <c r="AR28" s="231" t="s">
        <v>317</v>
      </c>
      <c r="AS28" s="225"/>
      <c r="AT28" s="225"/>
      <c r="AU28" s="254"/>
      <c r="AV28" s="231" t="s">
        <v>318</v>
      </c>
      <c r="AW28" s="231" t="s">
        <v>319</v>
      </c>
      <c r="AX28" s="231"/>
    </row>
    <row r="29" spans="1:50" ht="20.100000000000001" customHeight="1" x14ac:dyDescent="0.55000000000000004">
      <c r="A29" s="236" t="s">
        <v>112</v>
      </c>
      <c r="B29" s="236" t="s">
        <v>113</v>
      </c>
      <c r="C29" s="250"/>
      <c r="D29" s="237"/>
      <c r="E29" s="251"/>
      <c r="G29" s="229" t="str">
        <f t="shared" si="1"/>
        <v/>
      </c>
      <c r="H29" s="229"/>
      <c r="I29" s="229"/>
      <c r="J29" s="229"/>
      <c r="K29" s="229"/>
      <c r="L29" s="229"/>
      <c r="N29" s="253">
        <f>ASF!E29+FCfJ!E29</f>
        <v>0</v>
      </c>
      <c r="Q29" s="216" t="str">
        <f t="shared" si="7"/>
        <v/>
      </c>
      <c r="R29" s="230" t="str">
        <f t="shared" si="3"/>
        <v/>
      </c>
      <c r="S29" s="225" t="str">
        <f>IF(OR(AF29*$AB29=1,AF29*$AC29=1),IF(SUM($AE29:AF29)&gt;1," ; "&amp;AP29,AP29),"")</f>
        <v/>
      </c>
      <c r="T29" s="225" t="str">
        <f>IF(OR(AG29*$AB29=1,AG29*$AC29=1),IF(SUM($AE29:AG29)&gt;1," ; "&amp;AQ29,AQ29),"")</f>
        <v/>
      </c>
      <c r="U29" s="225" t="str">
        <f>IF(AH29*$AB29=1,IF(SUM($AE29:AH29)&gt;1," ; "&amp;AR29,AR29),"")</f>
        <v/>
      </c>
      <c r="V29" s="225" t="str">
        <f>IF(AI29*$AB29=1,IF(SUM($AE29:AI29)&gt;1," ; "&amp;AS29,AS29),"")</f>
        <v/>
      </c>
      <c r="W29" s="225" t="str">
        <f>IF(AJ29*$AB29=1,IF(SUM($AE29:AJ29)&gt;1," ; "&amp;AT29,AT29),"")</f>
        <v/>
      </c>
      <c r="X29" s="225" t="str">
        <f>IF(AK29*$AC29=1,IF(SUM($AE29:AK29)&gt;1," ; "&amp;AU29,AU29),"")</f>
        <v/>
      </c>
      <c r="Y29" s="225" t="str">
        <f>IF(AL29*$AC29=1,IF(SUM($AE29:AL29)&gt;1," ; "&amp;AV29,AV29),"")</f>
        <v/>
      </c>
      <c r="Z29" s="225" t="str">
        <f>IF(AM29*$AC29=1,IF(SUM($AE29:AM29)&gt;1," ; "&amp;AW29,AW29),"")</f>
        <v/>
      </c>
      <c r="AA29" s="226"/>
      <c r="AB29" s="225">
        <f t="shared" si="11"/>
        <v>0</v>
      </c>
      <c r="AC29" s="225">
        <f t="shared" si="5"/>
        <v>0</v>
      </c>
      <c r="AD29" s="226"/>
      <c r="AE29" s="218">
        <f t="shared" si="12"/>
        <v>0</v>
      </c>
      <c r="AF29" s="217">
        <f t="shared" si="13"/>
        <v>0</v>
      </c>
      <c r="AG29" s="217">
        <f t="shared" si="14"/>
        <v>0</v>
      </c>
      <c r="AH29" s="217">
        <f t="shared" si="15"/>
        <v>0</v>
      </c>
      <c r="AL29" s="217">
        <f t="shared" si="16"/>
        <v>0</v>
      </c>
      <c r="AM29" s="217">
        <f t="shared" si="17"/>
        <v>0</v>
      </c>
      <c r="AO29" s="225" t="s">
        <v>212</v>
      </c>
      <c r="AP29" s="225" t="s">
        <v>231</v>
      </c>
      <c r="AQ29" s="225" t="s">
        <v>316</v>
      </c>
      <c r="AR29" s="231" t="s">
        <v>317</v>
      </c>
      <c r="AS29" s="225"/>
      <c r="AT29" s="225"/>
      <c r="AU29" s="225"/>
      <c r="AV29" s="231" t="s">
        <v>318</v>
      </c>
      <c r="AW29" s="231" t="s">
        <v>319</v>
      </c>
      <c r="AX29" s="231"/>
    </row>
    <row r="30" spans="1:50" ht="20.100000000000001" customHeight="1" x14ac:dyDescent="0.55000000000000004">
      <c r="A30" s="236" t="s">
        <v>115</v>
      </c>
      <c r="B30" s="236" t="s">
        <v>116</v>
      </c>
      <c r="C30" s="250"/>
      <c r="D30" s="237"/>
      <c r="E30" s="251"/>
      <c r="G30" s="229" t="str">
        <f t="shared" si="1"/>
        <v/>
      </c>
      <c r="H30" s="229"/>
      <c r="I30" s="229"/>
      <c r="J30" s="229"/>
      <c r="K30" s="229"/>
      <c r="L30" s="229"/>
      <c r="N30" s="253">
        <f>ASF!E30+FCfJ!E30</f>
        <v>0</v>
      </c>
      <c r="Q30" s="216" t="str">
        <f t="shared" si="7"/>
        <v/>
      </c>
      <c r="R30" s="230" t="str">
        <f t="shared" si="3"/>
        <v/>
      </c>
      <c r="S30" s="225" t="str">
        <f>IF(OR(AF30*$AB30=1,AF30*$AC30=1),IF(SUM($AE30:AF30)&gt;1," ; "&amp;AP30,AP30),"")</f>
        <v/>
      </c>
      <c r="T30" s="225" t="str">
        <f>IF(OR(AG30*$AB30=1,AG30*$AC30=1),IF(SUM($AE30:AG30)&gt;1," ; "&amp;AQ30,AQ30),"")</f>
        <v/>
      </c>
      <c r="U30" s="225" t="str">
        <f>IF(AH30*$AB30=1,IF(SUM($AE30:AH30)&gt;1," ; "&amp;AR30,AR30),"")</f>
        <v/>
      </c>
      <c r="V30" s="225" t="str">
        <f>IF(AI30*$AB30=1,IF(SUM($AE30:AI30)&gt;1," ; "&amp;AS30,AS30),"")</f>
        <v/>
      </c>
      <c r="W30" s="225" t="str">
        <f>IF(AJ30*$AB30=1,IF(SUM($AE30:AJ30)&gt;1," ; "&amp;AT30,AT30),"")</f>
        <v/>
      </c>
      <c r="X30" s="225" t="str">
        <f>IF(AK30*$AC30=1,IF(SUM($AE30:AK30)&gt;1," ; "&amp;AU30,AU30),"")</f>
        <v/>
      </c>
      <c r="Y30" s="225" t="str">
        <f>IF(AL30*$AC30=1,IF(SUM($AE30:AL30)&gt;1," ; "&amp;AV30,AV30),"")</f>
        <v/>
      </c>
      <c r="Z30" s="225" t="str">
        <f>IF(AM30*$AC30=1,IF(SUM($AE30:AM30)&gt;1," ; "&amp;AW30,AW30),"")</f>
        <v/>
      </c>
      <c r="AA30" s="226"/>
      <c r="AB30" s="225">
        <f t="shared" si="11"/>
        <v>0</v>
      </c>
      <c r="AC30" s="225">
        <f t="shared" si="5"/>
        <v>0</v>
      </c>
      <c r="AD30" s="226"/>
      <c r="AE30" s="218">
        <f t="shared" si="12"/>
        <v>0</v>
      </c>
      <c r="AF30" s="217">
        <f t="shared" si="13"/>
        <v>0</v>
      </c>
      <c r="AG30" s="217">
        <f t="shared" si="14"/>
        <v>0</v>
      </c>
      <c r="AH30" s="217">
        <f t="shared" si="15"/>
        <v>0</v>
      </c>
      <c r="AL30" s="217">
        <f t="shared" si="16"/>
        <v>0</v>
      </c>
      <c r="AM30" s="217">
        <f t="shared" si="17"/>
        <v>0</v>
      </c>
      <c r="AO30" s="225" t="s">
        <v>212</v>
      </c>
      <c r="AP30" s="225" t="s">
        <v>231</v>
      </c>
      <c r="AQ30" s="225" t="s">
        <v>316</v>
      </c>
      <c r="AR30" s="231" t="s">
        <v>317</v>
      </c>
      <c r="AS30" s="225"/>
      <c r="AT30" s="225"/>
      <c r="AU30" s="225"/>
      <c r="AV30" s="231" t="s">
        <v>318</v>
      </c>
      <c r="AW30" s="231" t="s">
        <v>319</v>
      </c>
      <c r="AX30" s="231"/>
    </row>
    <row r="31" spans="1:50" ht="20.100000000000001" customHeight="1" x14ac:dyDescent="0.55000000000000004">
      <c r="A31" s="236" t="s">
        <v>118</v>
      </c>
      <c r="B31" s="236" t="s">
        <v>119</v>
      </c>
      <c r="C31" s="250"/>
      <c r="D31" s="237"/>
      <c r="E31" s="251"/>
      <c r="G31" s="229" t="str">
        <f t="shared" si="1"/>
        <v/>
      </c>
      <c r="H31" s="229"/>
      <c r="I31" s="229"/>
      <c r="J31" s="229"/>
      <c r="K31" s="229"/>
      <c r="L31" s="229"/>
      <c r="N31" s="253">
        <f>ASF!E31+FCfJ!E31</f>
        <v>0</v>
      </c>
      <c r="Q31" s="216" t="str">
        <f t="shared" si="7"/>
        <v/>
      </c>
      <c r="R31" s="230" t="str">
        <f t="shared" si="3"/>
        <v/>
      </c>
      <c r="S31" s="225" t="str">
        <f>IF(OR(AF31*$AB31=1,AF31*$AC31=1),IF(SUM($AE31:AF31)&gt;1," ; "&amp;AP31,AP31),"")</f>
        <v/>
      </c>
      <c r="T31" s="225" t="str">
        <f>IF(OR(AG31*$AB31=1,AG31*$AC31=1),IF(SUM($AE31:AG31)&gt;1," ; "&amp;AQ31,AQ31),"")</f>
        <v/>
      </c>
      <c r="U31" s="225" t="str">
        <f>IF(AH31*$AB31=1,IF(SUM($AE31:AH31)&gt;1," ; "&amp;AR31,AR31),"")</f>
        <v/>
      </c>
      <c r="V31" s="225" t="str">
        <f>IF(AI31*$AB31=1,IF(SUM($AE31:AI31)&gt;1," ; "&amp;AS31,AS31),"")</f>
        <v/>
      </c>
      <c r="W31" s="225" t="str">
        <f>IF(AJ31*$AB31=1,IF(SUM($AE31:AJ31)&gt;1," ; "&amp;AT31,AT31),"")</f>
        <v/>
      </c>
      <c r="X31" s="225" t="str">
        <f>IF(AK31*$AC31=1,IF(SUM($AE31:AK31)&gt;1," ; "&amp;AU31,AU31),"")</f>
        <v/>
      </c>
      <c r="Y31" s="225" t="str">
        <f>IF(AL31*$AC31=1,IF(SUM($AE31:AL31)&gt;1," ; "&amp;AV31,AV31),"")</f>
        <v/>
      </c>
      <c r="Z31" s="225" t="str">
        <f>IF(AM31*$AC31=1,IF(SUM($AE31:AM31)&gt;1," ; "&amp;AW31,AW31),"")</f>
        <v/>
      </c>
      <c r="AA31" s="226"/>
      <c r="AB31" s="225">
        <f t="shared" si="11"/>
        <v>0</v>
      </c>
      <c r="AC31" s="225">
        <f t="shared" si="5"/>
        <v>0</v>
      </c>
      <c r="AD31" s="226"/>
      <c r="AE31" s="218">
        <f t="shared" si="12"/>
        <v>0</v>
      </c>
      <c r="AF31" s="217">
        <f t="shared" si="13"/>
        <v>0</v>
      </c>
      <c r="AG31" s="217">
        <f t="shared" si="14"/>
        <v>0</v>
      </c>
      <c r="AH31" s="217">
        <f t="shared" si="15"/>
        <v>0</v>
      </c>
      <c r="AL31" s="217">
        <f t="shared" si="16"/>
        <v>0</v>
      </c>
      <c r="AM31" s="217">
        <f>IF(N31&lt;&gt;0,IF(N31&lt;50000,1,0),0)</f>
        <v>0</v>
      </c>
      <c r="AO31" s="225" t="s">
        <v>212</v>
      </c>
      <c r="AP31" s="225" t="s">
        <v>231</v>
      </c>
      <c r="AQ31" s="225" t="s">
        <v>316</v>
      </c>
      <c r="AR31" s="231" t="s">
        <v>317</v>
      </c>
      <c r="AS31" s="225"/>
      <c r="AT31" s="225"/>
      <c r="AU31" s="225"/>
      <c r="AV31" s="231" t="s">
        <v>318</v>
      </c>
      <c r="AW31" s="231" t="s">
        <v>320</v>
      </c>
      <c r="AX31" s="231"/>
    </row>
    <row r="32" spans="1:50" ht="20.100000000000001" customHeight="1" x14ac:dyDescent="0.55000000000000004">
      <c r="A32" s="236" t="s">
        <v>121</v>
      </c>
      <c r="B32" s="351" t="s">
        <v>122</v>
      </c>
      <c r="C32" s="250"/>
      <c r="D32" s="237"/>
      <c r="E32" s="255"/>
      <c r="G32" s="229" t="str">
        <f t="shared" si="1"/>
        <v/>
      </c>
      <c r="H32" s="229"/>
      <c r="I32" s="229"/>
      <c r="J32" s="229"/>
      <c r="K32" s="229"/>
      <c r="L32" s="229"/>
      <c r="M32" s="252">
        <f>ROUND(0.1*$E$23,0)</f>
        <v>0</v>
      </c>
      <c r="N32" s="253">
        <f>ASF!E32+FCfJ!E32</f>
        <v>0</v>
      </c>
      <c r="Q32" s="216" t="str">
        <f t="shared" si="7"/>
        <v/>
      </c>
      <c r="R32" s="230" t="str">
        <f t="shared" si="3"/>
        <v/>
      </c>
      <c r="S32" s="225" t="str">
        <f>IF(OR(AF32*$AB32=1,AF32*$AC32=1),IF(SUM($AE32:AF32)&gt;1," ; "&amp;AP32,AP32),"")</f>
        <v/>
      </c>
      <c r="T32" s="225" t="str">
        <f>IF(OR(AG32*$AB32=1,AG32*$AC32=1),IF(SUM($AE32:AG32)&gt;1," ; "&amp;AQ32,AQ32),"")</f>
        <v/>
      </c>
      <c r="U32" s="225" t="str">
        <f>IF(AH32*$AB32=1,IF(SUM($AE32:AH32)&gt;1," ; "&amp;AR32,AR32),"")</f>
        <v/>
      </c>
      <c r="V32" s="225" t="str">
        <f>IF(AI32*$AB32=1,IF(SUM($AE32:AI32)&gt;1," ; "&amp;AS32,AS32),"")</f>
        <v/>
      </c>
      <c r="W32" s="225" t="str">
        <f>IF(AJ32*$AB32=1,IF(SUM($AE32:AJ32)&gt;1," ; "&amp;AT32,AT32),"")</f>
        <v/>
      </c>
      <c r="X32" s="225" t="str">
        <f>IF(AK32*$AC32=1,IF(SUM($AE32:AK32)&gt;1," ; "&amp;AU32,AU32),"")</f>
        <v/>
      </c>
      <c r="Y32" s="225" t="str">
        <f>IF(AL32*$AC32=1,IF(SUM($AE32:AL32)&gt;1," ; "&amp;AV32,AV32),"")</f>
        <v/>
      </c>
      <c r="Z32" s="225" t="str">
        <f>IF(AM32*$AC32=1,IF(SUM($AE32:AM32)&gt;1," ; "&amp;AW32,AW32),"")</f>
        <v/>
      </c>
      <c r="AA32" s="226"/>
      <c r="AB32" s="225">
        <f t="shared" si="11"/>
        <v>0</v>
      </c>
      <c r="AC32" s="225">
        <f t="shared" si="5"/>
        <v>0</v>
      </c>
      <c r="AD32" s="226"/>
      <c r="AE32" s="218">
        <f t="shared" si="12"/>
        <v>0</v>
      </c>
      <c r="AF32" s="217">
        <f t="shared" si="13"/>
        <v>0</v>
      </c>
      <c r="AG32" s="217">
        <f t="shared" si="14"/>
        <v>0</v>
      </c>
      <c r="AH32" s="217">
        <f t="shared" si="15"/>
        <v>0</v>
      </c>
      <c r="AI32" s="254"/>
      <c r="AJ32" s="254"/>
      <c r="AK32" s="218">
        <f>IF($E$32&gt;$M$32,1,0)</f>
        <v>0</v>
      </c>
      <c r="AL32" s="217">
        <f t="shared" si="16"/>
        <v>0</v>
      </c>
      <c r="AM32" s="217"/>
      <c r="AO32" s="225" t="s">
        <v>212</v>
      </c>
      <c r="AP32" s="225" t="s">
        <v>231</v>
      </c>
      <c r="AQ32" s="225" t="s">
        <v>316</v>
      </c>
      <c r="AR32" s="231" t="s">
        <v>317</v>
      </c>
      <c r="AS32" s="254"/>
      <c r="AT32" s="254"/>
      <c r="AU32" s="225" t="str">
        <f>"Funding for LA. 9 cannot exceed £"&amp;$M$32&amp;" (10% of LA. 1)"</f>
        <v>Funding for LA. 9 cannot exceed £0 (10% of LA. 1)</v>
      </c>
      <c r="AV32" s="231" t="s">
        <v>318</v>
      </c>
      <c r="AW32" s="231"/>
      <c r="AX32" s="231"/>
    </row>
    <row r="33" spans="1:50" ht="20.100000000000001" customHeight="1" x14ac:dyDescent="0.55000000000000004">
      <c r="G33" s="229" t="str">
        <f t="shared" si="1"/>
        <v/>
      </c>
      <c r="H33" s="229"/>
      <c r="I33" s="229"/>
      <c r="J33" s="229"/>
      <c r="K33" s="229"/>
      <c r="L33" s="229"/>
      <c r="Q33" s="216" t="str">
        <f t="shared" si="7"/>
        <v/>
      </c>
      <c r="R33" s="230" t="str">
        <f t="shared" si="3"/>
        <v/>
      </c>
      <c r="S33" s="225" t="str">
        <f>IF(OR(AF33*$AB33=1,AF33*$AC33=1),IF(SUM($AE33:AF33)&gt;1," ; "&amp;AP33,AP33),"")</f>
        <v/>
      </c>
      <c r="T33" s="225" t="str">
        <f>IF(OR(AG33*$AB33=1,AG33*$AC33=1),IF(SUM($AE33:AG33)&gt;1," ; "&amp;AQ33,AQ33),"")</f>
        <v/>
      </c>
      <c r="U33" s="225" t="str">
        <f>IF(AH33*$AB33=1,IF(SUM($AE33:AH33)&gt;1," ; "&amp;AR33,AR33),"")</f>
        <v/>
      </c>
      <c r="V33" s="225" t="str">
        <f>IF(AI33*$AB33=1,IF(SUM($AE33:AI33)&gt;1," ; "&amp;AS33,AS33),"")</f>
        <v/>
      </c>
      <c r="W33" s="225" t="str">
        <f>IF(AJ33*$AB33=1,IF(SUM($AE33:AJ33)&gt;1," ; "&amp;AT33,AT33),"")</f>
        <v/>
      </c>
      <c r="X33" s="225" t="str">
        <f>IF(AK33*$AC33=1,IF(SUM($AE33:AK33)&gt;1," ; "&amp;AU33,AU33),"")</f>
        <v/>
      </c>
      <c r="Y33" s="225" t="str">
        <f>IF(AL33*$AC33=1,IF(SUM($AE33:AL33)&gt;1," ; "&amp;AV33,AV33),"")</f>
        <v/>
      </c>
      <c r="Z33" s="225" t="str">
        <f>IF(AM33*$AC33=1,IF(SUM($AE33:AM33)&gt;1," ; "&amp;AW33,AW33),"")</f>
        <v/>
      </c>
      <c r="AA33" s="226"/>
      <c r="AB33" s="225">
        <f t="shared" si="4"/>
        <v>0</v>
      </c>
      <c r="AC33" s="225">
        <f t="shared" si="5"/>
        <v>0</v>
      </c>
      <c r="AD33" s="226"/>
      <c r="AE33" s="218">
        <f t="shared" si="6"/>
        <v>0</v>
      </c>
      <c r="AF33" s="217"/>
      <c r="AG33" s="217"/>
      <c r="AH33" s="254"/>
      <c r="AI33" s="254"/>
      <c r="AJ33" s="254"/>
      <c r="AO33" s="225" t="s">
        <v>212</v>
      </c>
      <c r="AP33" s="225"/>
      <c r="AQ33" s="225"/>
      <c r="AR33" s="231"/>
      <c r="AS33" s="254"/>
      <c r="AT33" s="254"/>
      <c r="AU33" s="225"/>
      <c r="AV33" s="225"/>
      <c r="AW33" s="225"/>
      <c r="AX33" s="225"/>
    </row>
    <row r="34" spans="1:50" ht="20.100000000000001" customHeight="1" x14ac:dyDescent="0.55000000000000004">
      <c r="A34" s="257" t="s">
        <v>124</v>
      </c>
      <c r="B34" s="258" t="s">
        <v>321</v>
      </c>
      <c r="C34" s="221"/>
      <c r="D34" s="234"/>
      <c r="E34" s="259"/>
      <c r="G34" s="229" t="str">
        <f t="shared" si="1"/>
        <v/>
      </c>
      <c r="H34" s="229"/>
      <c r="I34" s="229"/>
      <c r="J34" s="229"/>
      <c r="K34" s="229"/>
      <c r="L34" s="229"/>
      <c r="Q34" s="216" t="str">
        <f t="shared" si="7"/>
        <v/>
      </c>
      <c r="R34" s="230" t="str">
        <f t="shared" si="3"/>
        <v/>
      </c>
      <c r="S34" s="225" t="str">
        <f>IF(OR(AF34*$AB34=1,AF34*$AC34=1),IF(SUM($AE34:AF34)&gt;1," ; "&amp;AP34,AP34),"")</f>
        <v/>
      </c>
      <c r="T34" s="225" t="str">
        <f>IF(OR(AG34*$AB34=1,AG34*$AC34=1),IF(SUM($AE34:AG34)&gt;1," ; "&amp;AQ34,AQ34),"")</f>
        <v/>
      </c>
      <c r="U34" s="225" t="str">
        <f>IF(AH34*$AB34=1,IF(SUM($AE34:AH34)&gt;1," ; "&amp;AR34,AR34),"")</f>
        <v/>
      </c>
      <c r="V34" s="225" t="str">
        <f>IF(AI34*$AB34=1,IF(SUM($AE34:AI34)&gt;1," ; "&amp;AS34,AS34),"")</f>
        <v/>
      </c>
      <c r="W34" s="225" t="str">
        <f>IF(AJ34*$AB34=1,IF(SUM($AE34:AJ34)&gt;1," ; "&amp;AT34,AT34),"")</f>
        <v/>
      </c>
      <c r="X34" s="225" t="str">
        <f>IF(AK34*$AC34=1,IF(SUM($AE34:AK34)&gt;1," ; "&amp;AU34,AU34),"")</f>
        <v/>
      </c>
      <c r="Y34" s="225" t="str">
        <f>IF(AL34*$AC34=1,IF(SUM($AE34:AL34)&gt;1," ; "&amp;AV34,AV34),"")</f>
        <v/>
      </c>
      <c r="Z34" s="225" t="str">
        <f>IF(AM34*$AC34=1,IF(SUM($AE34:AM34)&gt;1," ; "&amp;AW34,AW34),"")</f>
        <v/>
      </c>
      <c r="AA34" s="226"/>
      <c r="AB34" s="225">
        <f t="shared" si="4"/>
        <v>0</v>
      </c>
      <c r="AC34" s="225">
        <f t="shared" si="5"/>
        <v>0</v>
      </c>
      <c r="AD34" s="226"/>
      <c r="AE34" s="218">
        <f t="shared" si="6"/>
        <v>0</v>
      </c>
      <c r="AF34" s="254"/>
      <c r="AG34" s="254"/>
      <c r="AH34" s="254"/>
      <c r="AO34" s="225" t="s">
        <v>212</v>
      </c>
      <c r="AP34" s="225"/>
      <c r="AQ34" s="225"/>
      <c r="AR34" s="231"/>
      <c r="AS34" s="225"/>
      <c r="AT34" s="225"/>
      <c r="AU34" s="225"/>
      <c r="AV34" s="225"/>
      <c r="AW34" s="225"/>
      <c r="AX34" s="225"/>
    </row>
    <row r="35" spans="1:50" ht="20.100000000000001" customHeight="1" x14ac:dyDescent="0.55000000000000004">
      <c r="A35" s="236" t="s">
        <v>126</v>
      </c>
      <c r="B35" s="236" t="s">
        <v>127</v>
      </c>
      <c r="C35" s="221"/>
      <c r="D35" s="237"/>
      <c r="E35" s="259"/>
      <c r="F35" s="260"/>
      <c r="G35" s="229" t="str">
        <f t="shared" si="1"/>
        <v/>
      </c>
      <c r="H35" s="229"/>
      <c r="I35" s="229"/>
      <c r="J35" s="229"/>
      <c r="K35" s="229"/>
      <c r="L35" s="229"/>
      <c r="Q35" s="216" t="str">
        <f t="shared" si="7"/>
        <v/>
      </c>
      <c r="R35" s="230" t="str">
        <f t="shared" si="3"/>
        <v/>
      </c>
      <c r="S35" s="225" t="str">
        <f>IF(OR(AF35*$AB35=1,AF35*$AC35=1),IF(SUM($AE35:AF35)&gt;1," ; "&amp;AP35,AP35),"")</f>
        <v/>
      </c>
      <c r="T35" s="225" t="str">
        <f>IF(OR(AG35*$AB35=1,AG35*$AC35=1),IF(SUM($AE35:AG35)&gt;1," ; "&amp;AQ35,AQ35),"")</f>
        <v/>
      </c>
      <c r="U35" s="225" t="str">
        <f>IF(AH35*$AB35=1,IF(SUM($AE35:AH35)&gt;1," ; "&amp;AR35,AR35),"")</f>
        <v/>
      </c>
      <c r="V35" s="225" t="str">
        <f>IF(AI35*$AB35=1,IF(SUM($AE35:AI35)&gt;1," ; "&amp;AS35,AS35),"")</f>
        <v/>
      </c>
      <c r="W35" s="225" t="str">
        <f>IF(AJ35*$AB35=1,IF(SUM($AE35:AJ35)&gt;1," ; "&amp;AT35,AT35),"")</f>
        <v/>
      </c>
      <c r="X35" s="225" t="str">
        <f>IF(AK35*$AC35=1,IF(SUM($AE35:AK35)&gt;1," ; "&amp;AU35,AU35),"")</f>
        <v/>
      </c>
      <c r="Y35" s="225" t="str">
        <f>IF(AL35*$AC35=1,IF(SUM($AE35:AL35)&gt;1," ; "&amp;AV35,AV35),"")</f>
        <v/>
      </c>
      <c r="Z35" s="225" t="str">
        <f>IF(AM35*$AC35=1,IF(SUM($AE35:AM35)&gt;1," ; "&amp;AW35,AW35),"")</f>
        <v/>
      </c>
      <c r="AA35" s="226"/>
      <c r="AB35" s="225">
        <f t="shared" si="4"/>
        <v>0</v>
      </c>
      <c r="AC35" s="225">
        <f t="shared" si="5"/>
        <v>0</v>
      </c>
      <c r="AD35" s="226"/>
      <c r="AE35" s="218">
        <f t="shared" si="6"/>
        <v>0</v>
      </c>
      <c r="AF35" s="254"/>
      <c r="AG35" s="254"/>
      <c r="AH35" s="261">
        <f>IF($D35&gt;$D$23,1,0)</f>
        <v>0</v>
      </c>
      <c r="AI35" s="262">
        <f t="shared" ref="AI35" si="18">IF(SUM($D$35:$D$38)&lt;&gt;$D$23,1,0)</f>
        <v>0</v>
      </c>
      <c r="AO35" s="225" t="s">
        <v>212</v>
      </c>
      <c r="AP35" s="254"/>
      <c r="AQ35" s="254"/>
      <c r="AR35" s="231" t="s">
        <v>322</v>
      </c>
      <c r="AS35" s="225" t="s">
        <v>323</v>
      </c>
      <c r="AT35" s="225"/>
      <c r="AU35" s="254"/>
      <c r="AV35" s="225"/>
      <c r="AW35" s="225"/>
      <c r="AX35" s="225"/>
    </row>
    <row r="36" spans="1:50" ht="20.100000000000001" customHeight="1" x14ac:dyDescent="0.55000000000000004">
      <c r="A36" s="236" t="s">
        <v>129</v>
      </c>
      <c r="B36" s="236" t="s">
        <v>130</v>
      </c>
      <c r="C36" s="221"/>
      <c r="D36" s="237"/>
      <c r="E36" s="259"/>
      <c r="F36" s="260"/>
      <c r="G36" s="229" t="str">
        <f t="shared" si="1"/>
        <v/>
      </c>
      <c r="H36" s="229"/>
      <c r="I36" s="229"/>
      <c r="J36" s="229"/>
      <c r="K36" s="229"/>
      <c r="L36" s="229"/>
      <c r="Q36" s="216" t="str">
        <f t="shared" si="7"/>
        <v/>
      </c>
      <c r="R36" s="230" t="str">
        <f t="shared" si="3"/>
        <v/>
      </c>
      <c r="S36" s="225" t="str">
        <f>IF(OR(AF36*$AB36=1,AF36*$AC36=1),IF(SUM($AE36:AF36)&gt;1," ; "&amp;AP36,AP36),"")</f>
        <v/>
      </c>
      <c r="T36" s="225" t="str">
        <f>IF(OR(AG36*$AB36=1,AG36*$AC36=1),IF(SUM($AE36:AG36)&gt;1," ; "&amp;AQ36,AQ36),"")</f>
        <v/>
      </c>
      <c r="U36" s="225" t="str">
        <f>IF(AH36*$AB36=1,IF(SUM($AE36:AH36)&gt;1," ; "&amp;AR36,AR36),"")</f>
        <v/>
      </c>
      <c r="V36" s="225" t="str">
        <f>IF(AI36*$AB36=1,IF(SUM($AE36:AI36)&gt;1," ; "&amp;AS36,AS36),"")</f>
        <v/>
      </c>
      <c r="W36" s="225" t="str">
        <f>IF(AJ36*$AB36=1,IF(SUM($AE36:AJ36)&gt;1," ; "&amp;AT36,AT36),"")</f>
        <v/>
      </c>
      <c r="X36" s="225" t="str">
        <f>IF(AK36*$AC36=1,IF(SUM($AE36:AK36)&gt;1," ; "&amp;AU36,AU36),"")</f>
        <v/>
      </c>
      <c r="Y36" s="225" t="str">
        <f>IF(AL36*$AC36=1,IF(SUM($AE36:AL36)&gt;1," ; "&amp;AV36,AV36),"")</f>
        <v/>
      </c>
      <c r="Z36" s="225" t="str">
        <f>IF(AM36*$AC36=1,IF(SUM($AE36:AM36)&gt;1," ; "&amp;AW36,AW36),"")</f>
        <v/>
      </c>
      <c r="AA36" s="226"/>
      <c r="AB36" s="225">
        <f t="shared" si="4"/>
        <v>0</v>
      </c>
      <c r="AC36" s="225">
        <f t="shared" si="5"/>
        <v>0</v>
      </c>
      <c r="AD36" s="226"/>
      <c r="AE36" s="218">
        <f t="shared" si="6"/>
        <v>0</v>
      </c>
      <c r="AF36" s="217"/>
      <c r="AG36" s="217"/>
      <c r="AH36" s="261">
        <f>IF($D36&gt;$D$23,1,0)</f>
        <v>0</v>
      </c>
      <c r="AI36" s="262">
        <f>IF(SUM($D$35:$D$38)&lt;&gt;$D$23,1,0)</f>
        <v>0</v>
      </c>
      <c r="AO36" s="225" t="s">
        <v>212</v>
      </c>
      <c r="AP36" s="254"/>
      <c r="AQ36" s="254"/>
      <c r="AR36" s="231" t="s">
        <v>324</v>
      </c>
      <c r="AS36" s="225" t="s">
        <v>323</v>
      </c>
      <c r="AT36" s="225"/>
      <c r="AU36" s="254"/>
      <c r="AV36" s="225"/>
      <c r="AW36" s="225"/>
      <c r="AX36" s="225"/>
    </row>
    <row r="37" spans="1:50" ht="20.100000000000001" customHeight="1" x14ac:dyDescent="0.55000000000000004">
      <c r="A37" s="236" t="s">
        <v>132</v>
      </c>
      <c r="B37" s="236" t="s">
        <v>325</v>
      </c>
      <c r="C37" s="221"/>
      <c r="D37" s="237"/>
      <c r="E37" s="259"/>
      <c r="F37" s="260"/>
      <c r="G37" s="229" t="str">
        <f t="shared" si="1"/>
        <v/>
      </c>
      <c r="H37" s="229"/>
      <c r="I37" s="229"/>
      <c r="J37" s="229"/>
      <c r="K37" s="229"/>
      <c r="L37" s="229"/>
      <c r="Q37" s="216" t="str">
        <f t="shared" si="7"/>
        <v/>
      </c>
      <c r="R37" s="230" t="str">
        <f t="shared" si="3"/>
        <v/>
      </c>
      <c r="S37" s="225" t="str">
        <f>IF(OR(AF37*$AB37=1,AF37*$AC37=1),IF(SUM($AE37:AF37)&gt;1," ; "&amp;AP37,AP37),"")</f>
        <v/>
      </c>
      <c r="T37" s="225" t="str">
        <f>IF(OR(AG37*$AB37=1,AG37*$AC37=1),IF(SUM($AE37:AG37)&gt;1," ; "&amp;AQ37,AQ37),"")</f>
        <v/>
      </c>
      <c r="U37" s="225" t="str">
        <f>IF(AH37*$AB37=1,IF(SUM($AE37:AH37)&gt;1," ; "&amp;AR37,AR37),"")</f>
        <v/>
      </c>
      <c r="V37" s="225" t="str">
        <f>IF(AI37*$AB37=1,IF(SUM($AE37:AI37)&gt;1," ; "&amp;AS37,AS37),"")</f>
        <v/>
      </c>
      <c r="W37" s="225" t="str">
        <f>IF(AJ37*$AB37=1,IF(SUM($AE37:AJ37)&gt;1," ; "&amp;AT37,AT37),"")</f>
        <v/>
      </c>
      <c r="X37" s="225" t="str">
        <f>IF(AK37*$AC37=1,IF(SUM($AE37:AK37)&gt;1," ; "&amp;AU37,AU37),"")</f>
        <v/>
      </c>
      <c r="Y37" s="225" t="str">
        <f>IF(AL37*$AC37=1,IF(SUM($AE37:AL37)&gt;1," ; "&amp;AV37,AV37),"")</f>
        <v/>
      </c>
      <c r="Z37" s="225" t="str">
        <f>IF(AM37*$AC37=1,IF(SUM($AE37:AM37)&gt;1," ; "&amp;AW37,AW37),"")</f>
        <v/>
      </c>
      <c r="AA37" s="226"/>
      <c r="AB37" s="225">
        <f t="shared" si="4"/>
        <v>0</v>
      </c>
      <c r="AC37" s="225">
        <f t="shared" si="5"/>
        <v>0</v>
      </c>
      <c r="AD37" s="226"/>
      <c r="AE37" s="218">
        <f t="shared" si="6"/>
        <v>0</v>
      </c>
      <c r="AF37" s="217"/>
      <c r="AG37" s="217"/>
      <c r="AH37" s="261">
        <f t="shared" ref="AH37:AH38" si="19">IF($D37&gt;$D$23,1,0)</f>
        <v>0</v>
      </c>
      <c r="AI37" s="262">
        <f t="shared" ref="AI37:AI38" si="20">IF(SUM($D$35:$D$38)&lt;&gt;$D$23,1,0)</f>
        <v>0</v>
      </c>
      <c r="AO37" s="225" t="s">
        <v>212</v>
      </c>
      <c r="AP37" s="225"/>
      <c r="AQ37" s="225"/>
      <c r="AR37" s="231" t="s">
        <v>326</v>
      </c>
      <c r="AS37" s="225" t="s">
        <v>323</v>
      </c>
      <c r="AT37" s="225"/>
      <c r="AU37" s="225"/>
      <c r="AV37" s="225"/>
      <c r="AW37" s="225"/>
      <c r="AX37" s="225"/>
    </row>
    <row r="38" spans="1:50" ht="20.100000000000001" customHeight="1" x14ac:dyDescent="0.55000000000000004">
      <c r="A38" s="236" t="s">
        <v>135</v>
      </c>
      <c r="B38" s="236" t="s">
        <v>136</v>
      </c>
      <c r="C38" s="221"/>
      <c r="D38" s="237"/>
      <c r="E38" s="259"/>
      <c r="F38" s="260"/>
      <c r="G38" s="229" t="str">
        <f t="shared" si="1"/>
        <v/>
      </c>
      <c r="H38" s="229"/>
      <c r="I38" s="229"/>
      <c r="J38" s="229"/>
      <c r="K38" s="229"/>
      <c r="L38" s="229"/>
      <c r="Q38" s="216" t="str">
        <f t="shared" si="7"/>
        <v/>
      </c>
      <c r="R38" s="230" t="str">
        <f t="shared" si="3"/>
        <v/>
      </c>
      <c r="S38" s="225" t="str">
        <f>IF(OR(AF38*$AB38=1,AF38*$AC38=1),IF(SUM($AE38:AF38)&gt;1," ; "&amp;AP38,AP38),"")</f>
        <v/>
      </c>
      <c r="T38" s="225" t="str">
        <f>IF(OR(AG38*$AB38=1,AG38*$AC38=1),IF(SUM($AE38:AG38)&gt;1," ; "&amp;AQ38,AQ38),"")</f>
        <v/>
      </c>
      <c r="U38" s="225" t="str">
        <f>IF(AH38*$AB38=1,IF(SUM($AE38:AH38)&gt;1," ; "&amp;AR38,AR38),"")</f>
        <v/>
      </c>
      <c r="V38" s="225" t="str">
        <f>IF(AI38*$AB38=1,IF(SUM($AE38:AI38)&gt;1," ; "&amp;AS38,AS38),"")</f>
        <v/>
      </c>
      <c r="W38" s="225" t="str">
        <f>IF(AJ38*$AB38=1,IF(SUM($AE38:AJ38)&gt;1," ; "&amp;AT38,AT38),"")</f>
        <v/>
      </c>
      <c r="X38" s="225" t="str">
        <f>IF(AK38*$AC38=1,IF(SUM($AE38:AK38)&gt;1," ; "&amp;AU38,AU38),"")</f>
        <v/>
      </c>
      <c r="Y38" s="225" t="str">
        <f>IF(AL38*$AC38=1,IF(SUM($AE38:AL38)&gt;1," ; "&amp;AV38,AV38),"")</f>
        <v/>
      </c>
      <c r="Z38" s="225" t="str">
        <f>IF(AM38*$AC38=1,IF(SUM($AE38:AM38)&gt;1," ; "&amp;AW38,AW38),"")</f>
        <v/>
      </c>
      <c r="AA38" s="226"/>
      <c r="AB38" s="225">
        <f t="shared" si="4"/>
        <v>0</v>
      </c>
      <c r="AC38" s="225">
        <f t="shared" si="5"/>
        <v>0</v>
      </c>
      <c r="AD38" s="226"/>
      <c r="AE38" s="218">
        <f t="shared" si="6"/>
        <v>0</v>
      </c>
      <c r="AF38" s="217"/>
      <c r="AG38" s="217"/>
      <c r="AH38" s="261">
        <f t="shared" si="19"/>
        <v>0</v>
      </c>
      <c r="AI38" s="262">
        <f t="shared" si="20"/>
        <v>0</v>
      </c>
      <c r="AO38" s="225" t="s">
        <v>212</v>
      </c>
      <c r="AP38" s="225"/>
      <c r="AQ38" s="225"/>
      <c r="AR38" s="231" t="s">
        <v>327</v>
      </c>
      <c r="AS38" s="225" t="s">
        <v>323</v>
      </c>
      <c r="AT38" s="225"/>
      <c r="AU38" s="225"/>
      <c r="AV38" s="225"/>
      <c r="AW38" s="225"/>
      <c r="AX38" s="225"/>
    </row>
    <row r="39" spans="1:50" ht="20.100000000000001" customHeight="1" x14ac:dyDescent="0.55000000000000004">
      <c r="A39" s="243"/>
      <c r="B39" s="243"/>
      <c r="C39" s="221"/>
      <c r="D39" s="234"/>
      <c r="E39" s="259"/>
      <c r="G39" s="229" t="str">
        <f t="shared" si="1"/>
        <v/>
      </c>
      <c r="H39" s="229"/>
      <c r="I39" s="229"/>
      <c r="J39" s="229"/>
      <c r="K39" s="229"/>
      <c r="L39" s="229"/>
      <c r="Q39" s="216" t="str">
        <f t="shared" si="7"/>
        <v/>
      </c>
      <c r="R39" s="230" t="str">
        <f t="shared" si="3"/>
        <v/>
      </c>
      <c r="S39" s="225" t="str">
        <f>IF(OR(AF39*$AB39=1,AF39*$AC39=1),IF(SUM($AE39:AF39)&gt;1," ; "&amp;AP39,AP39),"")</f>
        <v/>
      </c>
      <c r="T39" s="225" t="str">
        <f>IF(OR(AG39*$AB39=1,AG39*$AC39=1),IF(SUM($AE39:AG39)&gt;1," ; "&amp;AQ39,AQ39),"")</f>
        <v/>
      </c>
      <c r="U39" s="225" t="str">
        <f>IF(AH39*$AB39=1,IF(SUM($AE39:AH39)&gt;1," ; "&amp;AR39,AR39),"")</f>
        <v/>
      </c>
      <c r="V39" s="225" t="str">
        <f>IF(AI39*$AB39=1,IF(SUM($AE39:AI39)&gt;1," ; "&amp;AS39,AS39),"")</f>
        <v/>
      </c>
      <c r="W39" s="225" t="str">
        <f>IF(AJ39*$AB39=1,IF(SUM($AE39:AJ39)&gt;1," ; "&amp;AT39,AT39),"")</f>
        <v/>
      </c>
      <c r="X39" s="225" t="str">
        <f>IF(AK39*$AC39=1,IF(SUM($AE39:AK39)&gt;1," ; "&amp;AU39,AU39),"")</f>
        <v/>
      </c>
      <c r="Y39" s="225" t="str">
        <f>IF(AL39*$AC39=1,IF(SUM($AE39:AL39)&gt;1," ; "&amp;AV39,AV39),"")</f>
        <v/>
      </c>
      <c r="Z39" s="225" t="str">
        <f>IF(AM39*$AC39=1,IF(SUM($AE39:AM39)&gt;1," ; "&amp;AW39,AW39),"")</f>
        <v/>
      </c>
      <c r="AA39" s="226"/>
      <c r="AB39" s="225">
        <f t="shared" si="4"/>
        <v>0</v>
      </c>
      <c r="AC39" s="225">
        <f t="shared" si="5"/>
        <v>0</v>
      </c>
      <c r="AD39" s="226"/>
      <c r="AE39" s="218">
        <f t="shared" si="6"/>
        <v>0</v>
      </c>
      <c r="AF39" s="217"/>
      <c r="AG39" s="217"/>
      <c r="AH39" s="254"/>
      <c r="AO39" s="225" t="s">
        <v>212</v>
      </c>
      <c r="AP39" s="225"/>
      <c r="AQ39" s="225"/>
      <c r="AR39" s="231"/>
      <c r="AS39" s="225"/>
      <c r="AT39" s="225"/>
      <c r="AU39" s="225"/>
      <c r="AV39" s="225"/>
      <c r="AW39" s="225"/>
      <c r="AX39" s="225"/>
    </row>
    <row r="40" spans="1:50" ht="20.100000000000001" customHeight="1" x14ac:dyDescent="0.55000000000000004">
      <c r="A40" s="435" t="s">
        <v>328</v>
      </c>
      <c r="B40" s="435"/>
      <c r="C40" s="221"/>
      <c r="D40" s="222"/>
      <c r="E40" s="246"/>
      <c r="G40" s="229" t="str">
        <f t="shared" si="1"/>
        <v/>
      </c>
      <c r="H40" s="229"/>
      <c r="I40" s="229"/>
      <c r="J40" s="229"/>
      <c r="K40" s="229"/>
      <c r="L40" s="229"/>
      <c r="Q40" s="216" t="str">
        <f t="shared" si="7"/>
        <v/>
      </c>
      <c r="R40" s="230" t="str">
        <f t="shared" si="3"/>
        <v/>
      </c>
      <c r="S40" s="225" t="str">
        <f>IF(OR(AF40*$AB40=1,AF40*$AC40=1),IF(SUM($AE40:AF40)&gt;1," ; "&amp;AP40,AP40),"")</f>
        <v/>
      </c>
      <c r="T40" s="225" t="str">
        <f>IF(OR(AG40*$AB40=1,AG40*$AC40=1),IF(SUM($AE40:AG40)&gt;1," ; "&amp;AQ40,AQ40),"")</f>
        <v/>
      </c>
      <c r="U40" s="225" t="str">
        <f>IF(AH40*$AB40=1,IF(SUM($AE40:AH40)&gt;1," ; "&amp;AR40,AR40),"")</f>
        <v/>
      </c>
      <c r="V40" s="225" t="str">
        <f>IF(AI40*$AB40=1,IF(SUM($AE40:AI40)&gt;1," ; "&amp;AS40,AS40),"")</f>
        <v/>
      </c>
      <c r="W40" s="225" t="str">
        <f>IF(AJ40*$AB40=1,IF(SUM($AE40:AJ40)&gt;1," ; "&amp;AT40,AT40),"")</f>
        <v/>
      </c>
      <c r="X40" s="225" t="str">
        <f>IF(AK40*$AC40=1,IF(SUM($AE40:AK40)&gt;1," ; "&amp;AU40,AU40),"")</f>
        <v/>
      </c>
      <c r="Y40" s="225" t="str">
        <f>IF(AL40*$AC40=1,IF(SUM($AE40:AL40)&gt;1," ; "&amp;AV40,AV40),"")</f>
        <v/>
      </c>
      <c r="Z40" s="225" t="str">
        <f>IF(AM40*$AC40=1,IF(SUM($AE40:AM40)&gt;1," ; "&amp;AW40,AW40),"")</f>
        <v/>
      </c>
      <c r="AA40" s="226"/>
      <c r="AB40" s="225">
        <f t="shared" si="4"/>
        <v>0</v>
      </c>
      <c r="AC40" s="225">
        <f t="shared" si="5"/>
        <v>0</v>
      </c>
      <c r="AD40" s="226"/>
      <c r="AE40" s="218">
        <f t="shared" si="6"/>
        <v>0</v>
      </c>
      <c r="AF40" s="217"/>
      <c r="AG40" s="217"/>
      <c r="AH40" s="254"/>
      <c r="AO40" s="225" t="s">
        <v>212</v>
      </c>
      <c r="AP40" s="225"/>
      <c r="AQ40" s="225"/>
      <c r="AR40" s="231"/>
      <c r="AS40" s="225"/>
      <c r="AT40" s="225"/>
      <c r="AU40" s="225"/>
      <c r="AV40" s="225"/>
      <c r="AW40" s="225"/>
      <c r="AX40" s="225"/>
    </row>
    <row r="41" spans="1:50" ht="20.100000000000001" customHeight="1" x14ac:dyDescent="0.55000000000000004">
      <c r="A41" s="435"/>
      <c r="B41" s="435"/>
      <c r="C41" s="221"/>
      <c r="D41" s="281" t="s">
        <v>223</v>
      </c>
      <c r="E41" s="246" t="s">
        <v>224</v>
      </c>
      <c r="G41" s="229" t="str">
        <f t="shared" si="1"/>
        <v/>
      </c>
      <c r="H41" s="229"/>
      <c r="I41" s="229"/>
      <c r="J41" s="229"/>
      <c r="K41" s="229"/>
      <c r="L41" s="229"/>
      <c r="Q41" s="216" t="str">
        <f t="shared" si="7"/>
        <v/>
      </c>
      <c r="R41" s="230" t="str">
        <f t="shared" si="3"/>
        <v/>
      </c>
      <c r="S41" s="225" t="str">
        <f>IF(OR(AF41*$AB41=1,AF41*$AC41=1),IF(SUM($AE41:AF41)&gt;1," ; "&amp;AP41,AP41),"")</f>
        <v/>
      </c>
      <c r="T41" s="225" t="str">
        <f>IF(OR(AG41*$AB41=1,AG41*$AC41=1),IF(SUM($AE41:AG41)&gt;1," ; "&amp;AQ41,AQ41),"")</f>
        <v/>
      </c>
      <c r="U41" s="225" t="str">
        <f>IF(AH41*$AB41=1,IF(SUM($AE41:AH41)&gt;1," ; "&amp;AR41,AR41),"")</f>
        <v/>
      </c>
      <c r="V41" s="225" t="str">
        <f>IF(AI41*$AB41=1,IF(SUM($AE41:AI41)&gt;1," ; "&amp;AS41,AS41),"")</f>
        <v/>
      </c>
      <c r="W41" s="225" t="str">
        <f>IF(AJ41*$AB41=1,IF(SUM($AE41:AJ41)&gt;1," ; "&amp;AT41,AT41),"")</f>
        <v/>
      </c>
      <c r="X41" s="225" t="str">
        <f>IF(AK41*$AC41=1,IF(SUM($AE41:AK41)&gt;1," ; "&amp;AU41,AU41),"")</f>
        <v/>
      </c>
      <c r="Y41" s="225" t="str">
        <f>IF(AL41*$AC41=1,IF(SUM($AE41:AL41)&gt;1," ; "&amp;AV41,AV41),"")</f>
        <v/>
      </c>
      <c r="Z41" s="225" t="str">
        <f>IF(AM41*$AC41=1,IF(SUM($AE41:AM41)&gt;1," ; "&amp;AW41,AW41),"")</f>
        <v/>
      </c>
      <c r="AA41" s="226"/>
      <c r="AB41" s="225">
        <f t="shared" si="4"/>
        <v>1</v>
      </c>
      <c r="AC41" s="225">
        <f t="shared" si="5"/>
        <v>1</v>
      </c>
      <c r="AD41" s="226"/>
      <c r="AE41" s="218">
        <f t="shared" si="6"/>
        <v>0</v>
      </c>
      <c r="AF41" s="217"/>
      <c r="AG41" s="217"/>
      <c r="AH41" s="254"/>
      <c r="AO41" s="225" t="s">
        <v>212</v>
      </c>
      <c r="AP41" s="225"/>
      <c r="AQ41" s="225"/>
      <c r="AR41" s="231"/>
      <c r="AS41" s="225"/>
      <c r="AT41" s="225"/>
      <c r="AU41" s="225"/>
      <c r="AV41" s="225"/>
      <c r="AW41" s="225"/>
      <c r="AX41" s="225"/>
    </row>
    <row r="42" spans="1:50" ht="20.100000000000001" customHeight="1" x14ac:dyDescent="0.55000000000000004">
      <c r="A42" s="236" t="s">
        <v>139</v>
      </c>
      <c r="B42" s="263" t="s">
        <v>140</v>
      </c>
      <c r="C42" s="221"/>
      <c r="D42" s="372">
        <f>Summary!D12</f>
        <v>0</v>
      </c>
      <c r="E42" s="373">
        <f>Summary!F12</f>
        <v>0</v>
      </c>
      <c r="F42" s="264"/>
      <c r="G42" s="229" t="str">
        <f t="shared" si="1"/>
        <v/>
      </c>
      <c r="H42" s="229"/>
      <c r="I42" s="229"/>
      <c r="J42" s="229"/>
      <c r="K42" s="229"/>
      <c r="L42" s="229"/>
      <c r="M42" s="252"/>
      <c r="Q42" s="216" t="str">
        <f t="shared" si="7"/>
        <v/>
      </c>
      <c r="R42" s="230" t="str">
        <f t="shared" si="3"/>
        <v/>
      </c>
      <c r="S42" s="225" t="str">
        <f>IF(OR(AF42*$AB42=1,AF42*$AC42=1),IF(SUM($AE42:AF42)&gt;1," ; "&amp;AP42,AP42),"")</f>
        <v/>
      </c>
      <c r="T42" s="225" t="str">
        <f>IF(OR(AG42*$AB42=1,AG42*$AC42=1),IF(SUM($AE42:AG42)&gt;1," ; "&amp;AQ42,AQ42),"")</f>
        <v/>
      </c>
      <c r="U42" s="225" t="str">
        <f>IF(AH42*$AB42=1,IF(SUM($AE42:AH42)&gt;1," ; "&amp;AR42,AR42),"")</f>
        <v/>
      </c>
      <c r="V42" s="225" t="str">
        <f>IF(AI42*$AB42=1,IF(SUM($AE42:AI42)&gt;1," ; "&amp;AS42,AS42),"")</f>
        <v/>
      </c>
      <c r="W42" s="225" t="str">
        <f>IF(AJ42*$AB42=1,IF(SUM($AE42:AJ42)&gt;1," ; "&amp;AT42,AT42),"")</f>
        <v/>
      </c>
      <c r="X42" s="225" t="str">
        <f>IF(AK42*$AC42=1,IF(SUM($AE42:AK42)&gt;1," ; "&amp;AU42,AU42),"")</f>
        <v/>
      </c>
      <c r="Y42" s="225" t="str">
        <f>IF(AL42*$AC42=1,IF(SUM($AE42:AL42)&gt;1," ; "&amp;AV42,AV42),"")</f>
        <v/>
      </c>
      <c r="Z42" s="225" t="str">
        <f>IF(AM42*$AC42=1,IF(SUM($AE42:AM42)&gt;1," ; "&amp;AW42,AW42),"")</f>
        <v/>
      </c>
      <c r="AA42" s="226"/>
      <c r="AB42" s="225">
        <f t="shared" si="4"/>
        <v>1</v>
      </c>
      <c r="AC42" s="225">
        <f t="shared" si="5"/>
        <v>1</v>
      </c>
      <c r="AD42" s="226"/>
      <c r="AE42" s="218">
        <f t="shared" si="6"/>
        <v>0</v>
      </c>
      <c r="AF42" s="217"/>
      <c r="AG42" s="217"/>
      <c r="AH42" s="254"/>
      <c r="AO42" s="225" t="s">
        <v>212</v>
      </c>
      <c r="AP42" s="225"/>
      <c r="AQ42" s="225"/>
      <c r="AR42" s="231"/>
      <c r="AS42" s="225"/>
      <c r="AT42" s="225"/>
      <c r="AU42" s="225"/>
      <c r="AV42" s="225"/>
      <c r="AW42" s="225"/>
      <c r="AX42" s="225"/>
    </row>
    <row r="43" spans="1:50" ht="20.100000000000001" customHeight="1" x14ac:dyDescent="0.55000000000000004">
      <c r="A43" s="232"/>
      <c r="B43" s="233" t="s">
        <v>329</v>
      </c>
      <c r="C43" s="221"/>
      <c r="D43" s="265"/>
      <c r="E43" s="266"/>
      <c r="F43" s="267"/>
      <c r="G43" s="229" t="str">
        <f t="shared" si="1"/>
        <v/>
      </c>
      <c r="H43" s="229"/>
      <c r="I43" s="229"/>
      <c r="J43" s="229"/>
      <c r="K43" s="229"/>
      <c r="L43" s="229"/>
      <c r="Q43" s="216" t="str">
        <f t="shared" si="7"/>
        <v/>
      </c>
      <c r="R43" s="230" t="str">
        <f t="shared" si="3"/>
        <v/>
      </c>
      <c r="S43" s="225" t="str">
        <f>IF(OR(AF43*$AB43=1,AF43*$AC43=1),IF(SUM($AE43:AF43)&gt;1," ; "&amp;AP43,AP43),"")</f>
        <v/>
      </c>
      <c r="T43" s="225" t="str">
        <f>IF(OR(AG43*$AB43=1,AG43*$AC43=1),IF(SUM($AE43:AG43)&gt;1," ; "&amp;AQ43,AQ43),"")</f>
        <v/>
      </c>
      <c r="U43" s="225" t="str">
        <f>IF(AH43*$AB43=1,IF(SUM($AE43:AH43)&gt;1," ; "&amp;AR43,AR43),"")</f>
        <v/>
      </c>
      <c r="V43" s="225" t="str">
        <f>IF(AI43*$AB43=1,IF(SUM($AE43:AI43)&gt;1," ; "&amp;AS43,AS43),"")</f>
        <v/>
      </c>
      <c r="W43" s="225" t="str">
        <f>IF(AJ43*$AB43=1,IF(SUM($AE43:AJ43)&gt;1," ; "&amp;AT43,AT43),"")</f>
        <v/>
      </c>
      <c r="X43" s="225" t="str">
        <f>IF(AK43*$AC43=1,IF(SUM($AE43:AK43)&gt;1," ; "&amp;AU43,AU43),"")</f>
        <v/>
      </c>
      <c r="Y43" s="225" t="str">
        <f>IF(AL43*$AC43=1,IF(SUM($AE43:AL43)&gt;1," ; "&amp;AV43,AV43),"")</f>
        <v/>
      </c>
      <c r="Z43" s="225" t="str">
        <f>IF(AM43*$AC43=1,IF(SUM($AE43:AM43)&gt;1," ; "&amp;AW43,AW43),"")</f>
        <v/>
      </c>
      <c r="AA43" s="226"/>
      <c r="AB43" s="225">
        <f t="shared" si="4"/>
        <v>0</v>
      </c>
      <c r="AC43" s="225">
        <f t="shared" si="5"/>
        <v>0</v>
      </c>
      <c r="AD43" s="226"/>
      <c r="AE43" s="218">
        <f t="shared" si="6"/>
        <v>0</v>
      </c>
      <c r="AF43" s="254"/>
      <c r="AG43" s="254"/>
      <c r="AO43" s="225" t="s">
        <v>212</v>
      </c>
      <c r="AP43" s="254"/>
      <c r="AQ43" s="254"/>
      <c r="AR43" s="231"/>
      <c r="AS43" s="225"/>
      <c r="AT43" s="225"/>
      <c r="AU43" s="225"/>
      <c r="AV43" s="225"/>
      <c r="AW43" s="225"/>
      <c r="AX43" s="225"/>
    </row>
    <row r="44" spans="1:50" ht="20.100000000000001" customHeight="1" x14ac:dyDescent="0.55000000000000004">
      <c r="A44" s="236" t="s">
        <v>143</v>
      </c>
      <c r="B44" s="263" t="s">
        <v>144</v>
      </c>
      <c r="C44" s="221"/>
      <c r="D44" s="237"/>
      <c r="E44" s="251"/>
      <c r="G44" s="229" t="str">
        <f t="shared" si="1"/>
        <v/>
      </c>
      <c r="H44" s="229"/>
      <c r="I44" s="229"/>
      <c r="J44" s="229"/>
      <c r="K44" s="229"/>
      <c r="L44" s="229"/>
      <c r="Q44" s="216" t="str">
        <f t="shared" si="7"/>
        <v/>
      </c>
      <c r="R44" s="230" t="str">
        <f t="shared" si="3"/>
        <v/>
      </c>
      <c r="S44" s="225" t="str">
        <f>IF(OR(AF44*$AB44=1,AF44*$AC44=1),IF(SUM($AE44:AF44)&gt;1," ; "&amp;AP44,AP44),"")</f>
        <v/>
      </c>
      <c r="T44" s="225" t="str">
        <f>IF(OR(AG44*$AB44=1,AG44*$AC44=1),IF(SUM($AE44:AG44)&gt;1," ; "&amp;AQ44,AQ44),"")</f>
        <v/>
      </c>
      <c r="U44" s="225" t="str">
        <f>IF(AH44*$AB44=1,IF(SUM($AE44:AH44)&gt;1," ; "&amp;AR44,AR44),"")</f>
        <v/>
      </c>
      <c r="V44" s="225" t="str">
        <f>IF(AI44*$AB44=1,IF(SUM($AE44:AI44)&gt;1," ; "&amp;AS44,AS44),"")</f>
        <v/>
      </c>
      <c r="W44" s="225" t="str">
        <f>IF(AJ44*$AB44=1,IF(SUM($AE44:AJ44)&gt;1," ; "&amp;AT44,AT44),"")</f>
        <v/>
      </c>
      <c r="X44" s="225" t="str">
        <f>IF(AK44*$AC44=1,IF(SUM($AE44:AK44)&gt;1," ; "&amp;AU44,AU44),"")</f>
        <v/>
      </c>
      <c r="Y44" s="225" t="str">
        <f>IF(AL44*$AC44=1,IF(SUM($AE44:AL44)&gt;1," ; "&amp;AV44,AV44),"")</f>
        <v/>
      </c>
      <c r="Z44" s="225" t="str">
        <f>IF(AM44*$AC44=1,IF(SUM($AE44:AM44)&gt;1," ; "&amp;AW44,AW44),"")</f>
        <v/>
      </c>
      <c r="AA44" s="226"/>
      <c r="AB44" s="225">
        <f t="shared" si="4"/>
        <v>0</v>
      </c>
      <c r="AC44" s="225">
        <f t="shared" si="5"/>
        <v>0</v>
      </c>
      <c r="AD44" s="226"/>
      <c r="AE44" s="218">
        <f t="shared" si="6"/>
        <v>0</v>
      </c>
      <c r="AF44" s="217">
        <f>IF(OR(AND($D44&gt;0,$E44&gt;0),AND($D44=0,$E44=0)),0,1)</f>
        <v>0</v>
      </c>
      <c r="AG44" s="254">
        <f>IF(OR(D44&gt;$D$42,E44&gt;$E$42),1,0)</f>
        <v>0</v>
      </c>
      <c r="AH44" s="254">
        <f>IF(SUM($D$44:$D$49)&lt;&gt;$D$42,1,0)</f>
        <v>0</v>
      </c>
      <c r="AL44" s="254">
        <f>IF(SUM($E$44:$E$49)&lt;&gt;$E$42,1,0)</f>
        <v>0</v>
      </c>
      <c r="AM44" s="254"/>
      <c r="AO44" s="225" t="s">
        <v>212</v>
      </c>
      <c r="AP44" s="225" t="s">
        <v>231</v>
      </c>
      <c r="AQ44" s="225" t="s">
        <v>330</v>
      </c>
      <c r="AR44" s="225" t="s">
        <v>331</v>
      </c>
      <c r="AS44" s="225"/>
      <c r="AT44" s="225"/>
      <c r="AU44" s="225"/>
      <c r="AV44" s="225" t="s">
        <v>332</v>
      </c>
      <c r="AW44" s="225"/>
      <c r="AX44" s="225"/>
    </row>
    <row r="45" spans="1:50" ht="20.100000000000001" customHeight="1" x14ac:dyDescent="0.55000000000000004">
      <c r="A45" s="236" t="s">
        <v>146</v>
      </c>
      <c r="B45" s="263" t="s">
        <v>147</v>
      </c>
      <c r="C45" s="221"/>
      <c r="D45" s="237"/>
      <c r="E45" s="251"/>
      <c r="G45" s="229" t="str">
        <f t="shared" si="1"/>
        <v/>
      </c>
      <c r="H45" s="229"/>
      <c r="I45" s="229"/>
      <c r="J45" s="229"/>
      <c r="K45" s="229"/>
      <c r="L45" s="229"/>
      <c r="Q45" s="216" t="str">
        <f t="shared" si="7"/>
        <v/>
      </c>
      <c r="R45" s="230" t="str">
        <f t="shared" si="3"/>
        <v/>
      </c>
      <c r="S45" s="225" t="str">
        <f>IF(OR(AF45*$AB45=1,AF45*$AC45=1),IF(SUM($AE45:AF45)&gt;1," ; "&amp;AP45,AP45),"")</f>
        <v/>
      </c>
      <c r="T45" s="225" t="str">
        <f>IF(OR(AG45*$AB45=1,AG45*$AC45=1),IF(SUM($AE45:AG45)&gt;1," ; "&amp;AQ45,AQ45),"")</f>
        <v/>
      </c>
      <c r="U45" s="225" t="str">
        <f>IF(AH45*$AB45=1,IF(SUM($AE45:AH45)&gt;1," ; "&amp;AR45,AR45),"")</f>
        <v/>
      </c>
      <c r="V45" s="225" t="str">
        <f>IF(AI45*$AB45=1,IF(SUM($AE45:AI45)&gt;1," ; "&amp;AS45,AS45),"")</f>
        <v/>
      </c>
      <c r="W45" s="225" t="str">
        <f>IF(AJ45*$AB45=1,IF(SUM($AE45:AJ45)&gt;1," ; "&amp;AT45,AT45),"")</f>
        <v/>
      </c>
      <c r="X45" s="225" t="str">
        <f>IF(AK45*$AC45=1,IF(SUM($AE45:AK45)&gt;1," ; "&amp;AU45,AU45),"")</f>
        <v/>
      </c>
      <c r="Y45" s="225" t="str">
        <f>IF(AL45*$AC45=1,IF(SUM($AE45:AL45)&gt;1," ; "&amp;AV45,AV45),"")</f>
        <v/>
      </c>
      <c r="Z45" s="225" t="str">
        <f>IF(AM45*$AC45=1,IF(SUM($AE45:AM45)&gt;1," ; "&amp;AW45,AW45),"")</f>
        <v/>
      </c>
      <c r="AA45" s="226"/>
      <c r="AB45" s="225">
        <f t="shared" si="4"/>
        <v>0</v>
      </c>
      <c r="AC45" s="225">
        <f t="shared" si="5"/>
        <v>0</v>
      </c>
      <c r="AD45" s="226"/>
      <c r="AE45" s="218">
        <f t="shared" si="6"/>
        <v>0</v>
      </c>
      <c r="AF45" s="217">
        <f t="shared" ref="AF45:AF49" si="21">IF(OR(AND($D45&gt;0,$E45&gt;0),AND($D45=0,$E45=0)),0,1)</f>
        <v>0</v>
      </c>
      <c r="AG45" s="254">
        <f t="shared" ref="AG45:AG47" si="22">IF(OR(D45&gt;$D$42,E45&gt;$E$42),1,0)</f>
        <v>0</v>
      </c>
      <c r="AH45" s="254">
        <f t="shared" ref="AH45:AH49" si="23">IF(SUM($D$44:$D$49)&lt;&gt;$D$42,1,0)</f>
        <v>0</v>
      </c>
      <c r="AL45" s="254">
        <f t="shared" ref="AL45:AL49" si="24">IF(SUM($E$44:$E$49)&lt;&gt;$E$42,1,0)</f>
        <v>0</v>
      </c>
      <c r="AM45" s="254"/>
      <c r="AO45" s="225" t="s">
        <v>212</v>
      </c>
      <c r="AP45" s="225" t="s">
        <v>231</v>
      </c>
      <c r="AQ45" s="225" t="s">
        <v>333</v>
      </c>
      <c r="AR45" s="225" t="s">
        <v>331</v>
      </c>
      <c r="AS45" s="225"/>
      <c r="AT45" s="225"/>
      <c r="AU45" s="225"/>
      <c r="AV45" s="225" t="s">
        <v>332</v>
      </c>
      <c r="AW45" s="225"/>
      <c r="AX45" s="225"/>
    </row>
    <row r="46" spans="1:50" ht="20.100000000000001" customHeight="1" x14ac:dyDescent="0.55000000000000004">
      <c r="A46" s="236" t="s">
        <v>149</v>
      </c>
      <c r="B46" s="263" t="s">
        <v>150</v>
      </c>
      <c r="C46" s="221"/>
      <c r="D46" s="237"/>
      <c r="E46" s="251"/>
      <c r="G46" s="229" t="str">
        <f t="shared" si="1"/>
        <v/>
      </c>
      <c r="H46" s="229"/>
      <c r="I46" s="229"/>
      <c r="J46" s="229"/>
      <c r="K46" s="229"/>
      <c r="L46" s="229"/>
      <c r="Q46" s="216" t="str">
        <f t="shared" si="7"/>
        <v/>
      </c>
      <c r="R46" s="230" t="str">
        <f t="shared" si="3"/>
        <v/>
      </c>
      <c r="S46" s="225" t="str">
        <f>IF(OR(AF46*$AB46=1,AF46*$AC46=1),IF(SUM($AE46:AF46)&gt;1," ; "&amp;AP46,AP46),"")</f>
        <v/>
      </c>
      <c r="T46" s="225" t="str">
        <f>IF(OR(AG46*$AB46=1,AG46*$AC46=1),IF(SUM($AE46:AG46)&gt;1," ; "&amp;AQ46,AQ46),"")</f>
        <v/>
      </c>
      <c r="U46" s="225" t="str">
        <f>IF(AH46*$AB46=1,IF(SUM($AE46:AH46)&gt;1," ; "&amp;AR46,AR46),"")</f>
        <v/>
      </c>
      <c r="V46" s="225" t="str">
        <f>IF(AI46*$AB46=1,IF(SUM($AE46:AI46)&gt;1," ; "&amp;AS46,AS46),"")</f>
        <v/>
      </c>
      <c r="W46" s="225" t="str">
        <f>IF(AJ46*$AB46=1,IF(SUM($AE46:AJ46)&gt;1," ; "&amp;AT46,AT46),"")</f>
        <v/>
      </c>
      <c r="X46" s="225" t="str">
        <f>IF(AK46*$AC46=1,IF(SUM($AE46:AK46)&gt;1," ; "&amp;AU46,AU46),"")</f>
        <v/>
      </c>
      <c r="Y46" s="225" t="str">
        <f>IF(AL46*$AC46=1,IF(SUM($AE46:AL46)&gt;1," ; "&amp;AV46,AV46),"")</f>
        <v/>
      </c>
      <c r="Z46" s="225" t="str">
        <f>IF(AM46*$AC46=1,IF(SUM($AE46:AM46)&gt;1," ; "&amp;AW46,AW46),"")</f>
        <v/>
      </c>
      <c r="AA46" s="226"/>
      <c r="AB46" s="225">
        <f t="shared" si="4"/>
        <v>0</v>
      </c>
      <c r="AC46" s="225">
        <f t="shared" si="5"/>
        <v>0</v>
      </c>
      <c r="AD46" s="226"/>
      <c r="AE46" s="218">
        <f t="shared" si="6"/>
        <v>0</v>
      </c>
      <c r="AF46" s="217">
        <f t="shared" si="21"/>
        <v>0</v>
      </c>
      <c r="AG46" s="254">
        <f t="shared" si="22"/>
        <v>0</v>
      </c>
      <c r="AH46" s="254">
        <f t="shared" si="23"/>
        <v>0</v>
      </c>
      <c r="AL46" s="254">
        <f t="shared" si="24"/>
        <v>0</v>
      </c>
      <c r="AM46" s="254"/>
      <c r="AO46" s="225" t="s">
        <v>212</v>
      </c>
      <c r="AP46" s="225" t="s">
        <v>231</v>
      </c>
      <c r="AQ46" s="225" t="s">
        <v>334</v>
      </c>
      <c r="AR46" s="225" t="s">
        <v>331</v>
      </c>
      <c r="AS46" s="225"/>
      <c r="AT46" s="225"/>
      <c r="AU46" s="225"/>
      <c r="AV46" s="225" t="s">
        <v>332</v>
      </c>
      <c r="AW46" s="225"/>
      <c r="AX46" s="225"/>
    </row>
    <row r="47" spans="1:50" ht="20.100000000000001" customHeight="1" x14ac:dyDescent="0.55000000000000004">
      <c r="A47" s="236" t="s">
        <v>152</v>
      </c>
      <c r="B47" s="263" t="s">
        <v>153</v>
      </c>
      <c r="C47" s="221"/>
      <c r="D47" s="237"/>
      <c r="E47" s="251"/>
      <c r="G47" s="229" t="str">
        <f t="shared" si="1"/>
        <v/>
      </c>
      <c r="H47" s="229"/>
      <c r="I47" s="229"/>
      <c r="J47" s="229"/>
      <c r="K47" s="229"/>
      <c r="L47" s="229"/>
      <c r="Q47" s="216" t="str">
        <f t="shared" si="7"/>
        <v/>
      </c>
      <c r="R47" s="230" t="str">
        <f t="shared" si="3"/>
        <v/>
      </c>
      <c r="S47" s="225" t="str">
        <f>IF(OR(AF47*$AB47=1,AF47*$AC47=1),IF(SUM($AE47:AF47)&gt;1," ; "&amp;AP47,AP47),"")</f>
        <v/>
      </c>
      <c r="T47" s="225" t="str">
        <f>IF(OR(AG47*$AB47=1,AG47*$AC47=1),IF(SUM($AE47:AG47)&gt;1," ; "&amp;AQ47,AQ47),"")</f>
        <v/>
      </c>
      <c r="U47" s="225" t="str">
        <f>IF(AH47*$AB47=1,IF(SUM($AE47:AH47)&gt;1," ; "&amp;AR47,AR47),"")</f>
        <v/>
      </c>
      <c r="V47" s="225" t="str">
        <f>IF(AI47*$AB47=1,IF(SUM($AE47:AI47)&gt;1," ; "&amp;AS47,AS47),"")</f>
        <v/>
      </c>
      <c r="W47" s="225" t="str">
        <f>IF(AJ47*$AB47=1,IF(SUM($AE47:AJ47)&gt;1," ; "&amp;AT47,AT47),"")</f>
        <v/>
      </c>
      <c r="X47" s="225" t="str">
        <f>IF(AK47*$AC47=1,IF(SUM($AE47:AK47)&gt;1," ; "&amp;AU47,AU47),"")</f>
        <v/>
      </c>
      <c r="Y47" s="225" t="str">
        <f>IF(AL47*$AC47=1,IF(SUM($AE47:AL47)&gt;1," ; "&amp;AV47,AV47),"")</f>
        <v/>
      </c>
      <c r="Z47" s="225" t="str">
        <f>IF(AM47*$AC47=1,IF(SUM($AE47:AM47)&gt;1," ; "&amp;AW47,AW47),"")</f>
        <v/>
      </c>
      <c r="AA47" s="226"/>
      <c r="AB47" s="225">
        <f t="shared" si="4"/>
        <v>0</v>
      </c>
      <c r="AC47" s="225">
        <f t="shared" si="5"/>
        <v>0</v>
      </c>
      <c r="AD47" s="226"/>
      <c r="AE47" s="218">
        <f t="shared" si="6"/>
        <v>0</v>
      </c>
      <c r="AF47" s="217">
        <f t="shared" si="21"/>
        <v>0</v>
      </c>
      <c r="AG47" s="254">
        <f t="shared" si="22"/>
        <v>0</v>
      </c>
      <c r="AH47" s="254">
        <f t="shared" si="23"/>
        <v>0</v>
      </c>
      <c r="AL47" s="254">
        <f t="shared" si="24"/>
        <v>0</v>
      </c>
      <c r="AM47" s="254"/>
      <c r="AO47" s="225" t="s">
        <v>212</v>
      </c>
      <c r="AP47" s="225" t="s">
        <v>231</v>
      </c>
      <c r="AQ47" s="225" t="s">
        <v>335</v>
      </c>
      <c r="AR47" s="225" t="s">
        <v>331</v>
      </c>
      <c r="AS47" s="225"/>
      <c r="AT47" s="225"/>
      <c r="AU47" s="225"/>
      <c r="AV47" s="225" t="s">
        <v>332</v>
      </c>
      <c r="AW47" s="225"/>
      <c r="AX47" s="225"/>
    </row>
    <row r="48" spans="1:50" ht="20.100000000000001" customHeight="1" x14ac:dyDescent="0.55000000000000004">
      <c r="A48" s="236" t="s">
        <v>155</v>
      </c>
      <c r="B48" s="263" t="s">
        <v>156</v>
      </c>
      <c r="C48" s="221"/>
      <c r="D48" s="237"/>
      <c r="E48" s="251"/>
      <c r="G48" s="229" t="str">
        <f t="shared" si="1"/>
        <v/>
      </c>
      <c r="H48" s="229"/>
      <c r="I48" s="229"/>
      <c r="J48" s="229"/>
      <c r="K48" s="229"/>
      <c r="L48" s="229"/>
      <c r="Q48" s="216" t="str">
        <f t="shared" si="7"/>
        <v/>
      </c>
      <c r="R48" s="230" t="str">
        <f t="shared" si="3"/>
        <v/>
      </c>
      <c r="S48" s="225" t="str">
        <f>IF(OR(AF48*$AB48=1,AF48*$AC48=1),IF(SUM($AE48:AF48)&gt;1," ; "&amp;AP48,AP48),"")</f>
        <v/>
      </c>
      <c r="T48" s="225" t="str">
        <f>IF(OR(AG48*$AB48=1,AG48*$AC48=1),IF(SUM($AE48:AG48)&gt;1," ; "&amp;AQ48,AQ48),"")</f>
        <v/>
      </c>
      <c r="U48" s="225" t="str">
        <f>IF(AH48*$AB48=1,IF(SUM($AE48:AH48)&gt;1," ; "&amp;AR48,AR48),"")</f>
        <v/>
      </c>
      <c r="V48" s="225" t="str">
        <f>IF(AI48*$AB48=1,IF(SUM($AE48:AI48)&gt;1," ; "&amp;AS48,AS48),"")</f>
        <v/>
      </c>
      <c r="W48" s="225" t="str">
        <f>IF(AJ48*$AB48=1,IF(SUM($AE48:AJ48)&gt;1," ; "&amp;AT48,AT48),"")</f>
        <v/>
      </c>
      <c r="X48" s="225" t="str">
        <f>IF(AK48*$AC48=1,IF(SUM($AE48:AK48)&gt;1," ; "&amp;AU48,AU48),"")</f>
        <v/>
      </c>
      <c r="Y48" s="225" t="str">
        <f>IF(AL48*$AC48=1,IF(SUM($AE48:AL48)&gt;1," ; "&amp;AV48,AV48),"")</f>
        <v/>
      </c>
      <c r="Z48" s="225" t="str">
        <f>IF(AM48*$AC48=1,IF(SUM($AE48:AM48)&gt;1," ; "&amp;AW48,AW48),"")</f>
        <v/>
      </c>
      <c r="AA48" s="226"/>
      <c r="AB48" s="225">
        <f t="shared" si="4"/>
        <v>0</v>
      </c>
      <c r="AC48" s="225">
        <f t="shared" si="5"/>
        <v>0</v>
      </c>
      <c r="AD48" s="226"/>
      <c r="AE48" s="218">
        <f t="shared" si="6"/>
        <v>0</v>
      </c>
      <c r="AF48" s="217">
        <f t="shared" si="21"/>
        <v>0</v>
      </c>
      <c r="AG48" s="254">
        <f>IF(OR(D48&gt;$D$42,E48&gt;$E$42),1,0)</f>
        <v>0</v>
      </c>
      <c r="AH48" s="254">
        <f t="shared" si="23"/>
        <v>0</v>
      </c>
      <c r="AL48" s="254">
        <f t="shared" si="24"/>
        <v>0</v>
      </c>
      <c r="AM48" s="254"/>
      <c r="AO48" s="225" t="s">
        <v>212</v>
      </c>
      <c r="AP48" s="225" t="s">
        <v>231</v>
      </c>
      <c r="AQ48" s="225" t="s">
        <v>336</v>
      </c>
      <c r="AR48" s="225" t="s">
        <v>331</v>
      </c>
      <c r="AS48" s="225"/>
      <c r="AT48" s="225"/>
      <c r="AU48" s="225"/>
      <c r="AV48" s="225" t="s">
        <v>332</v>
      </c>
      <c r="AW48" s="225"/>
      <c r="AX48" s="225"/>
    </row>
    <row r="49" spans="1:50" ht="20.100000000000001" customHeight="1" x14ac:dyDescent="0.55000000000000004">
      <c r="A49" s="236" t="s">
        <v>158</v>
      </c>
      <c r="B49" s="263" t="s">
        <v>159</v>
      </c>
      <c r="C49" s="221"/>
      <c r="D49" s="237"/>
      <c r="E49" s="251"/>
      <c r="G49" s="229" t="str">
        <f t="shared" si="1"/>
        <v/>
      </c>
      <c r="H49" s="229"/>
      <c r="I49" s="229"/>
      <c r="J49" s="229"/>
      <c r="K49" s="229"/>
      <c r="L49" s="229"/>
      <c r="Q49" s="216" t="str">
        <f t="shared" si="7"/>
        <v/>
      </c>
      <c r="R49" s="230" t="str">
        <f t="shared" si="3"/>
        <v/>
      </c>
      <c r="S49" s="225" t="str">
        <f>IF(OR(AF49*$AB49=1,AF49*$AC49=1),IF(SUM($AE49:AF49)&gt;1," ; "&amp;AP49,AP49),"")</f>
        <v/>
      </c>
      <c r="T49" s="225" t="str">
        <f>IF(OR(AG49*$AB49=1,AG49*$AC49=1),IF(SUM($AE49:AG49)&gt;1," ; "&amp;AQ49,AQ49),"")</f>
        <v/>
      </c>
      <c r="U49" s="225" t="str">
        <f>IF(AH49*$AB49=1,IF(SUM($AE49:AH49)&gt;1," ; "&amp;AR49,AR49),"")</f>
        <v/>
      </c>
      <c r="V49" s="225" t="str">
        <f>IF(AI49*$AB49=1,IF(SUM($AE49:AI49)&gt;1," ; "&amp;AS49,AS49),"")</f>
        <v/>
      </c>
      <c r="W49" s="225" t="str">
        <f>IF(AJ49*$AB49=1,IF(SUM($AE49:AJ49)&gt;1," ; "&amp;AT49,AT49),"")</f>
        <v/>
      </c>
      <c r="X49" s="225" t="str">
        <f>IF(AK49*$AC49=1,IF(SUM($AE49:AK49)&gt;1," ; "&amp;AU49,AU49),"")</f>
        <v/>
      </c>
      <c r="Y49" s="225" t="str">
        <f>IF(AL49*$AC49=1,IF(SUM($AE49:AL49)&gt;1," ; "&amp;AV49,AV49),"")</f>
        <v/>
      </c>
      <c r="Z49" s="225" t="str">
        <f>IF(AM49*$AC49=1,IF(SUM($AE49:AM49)&gt;1," ; "&amp;AW49,AW49),"")</f>
        <v/>
      </c>
      <c r="AA49" s="226"/>
      <c r="AB49" s="225">
        <f t="shared" si="4"/>
        <v>0</v>
      </c>
      <c r="AC49" s="225">
        <f t="shared" si="5"/>
        <v>0</v>
      </c>
      <c r="AD49" s="226"/>
      <c r="AE49" s="218">
        <f t="shared" si="6"/>
        <v>0</v>
      </c>
      <c r="AF49" s="217">
        <f t="shared" si="21"/>
        <v>0</v>
      </c>
      <c r="AG49" s="254">
        <f>IF(OR(D49&gt;$D$42,E49&gt;$E$42),1,0)</f>
        <v>0</v>
      </c>
      <c r="AH49" s="254">
        <f t="shared" si="23"/>
        <v>0</v>
      </c>
      <c r="AL49" s="254">
        <f t="shared" si="24"/>
        <v>0</v>
      </c>
      <c r="AM49" s="254"/>
      <c r="AO49" s="225" t="s">
        <v>212</v>
      </c>
      <c r="AP49" s="225" t="s">
        <v>231</v>
      </c>
      <c r="AQ49" s="225" t="s">
        <v>337</v>
      </c>
      <c r="AR49" s="225" t="s">
        <v>331</v>
      </c>
      <c r="AS49" s="225"/>
      <c r="AT49" s="225"/>
      <c r="AU49" s="254"/>
      <c r="AV49" s="225" t="s">
        <v>332</v>
      </c>
      <c r="AW49" s="225"/>
      <c r="AX49" s="225"/>
    </row>
    <row r="50" spans="1:50" ht="20.100000000000001" customHeight="1" x14ac:dyDescent="0.55000000000000004">
      <c r="A50" s="268"/>
      <c r="B50" s="243"/>
      <c r="C50" s="243"/>
      <c r="D50" s="240"/>
      <c r="E50" s="259"/>
      <c r="G50" s="229" t="str">
        <f t="shared" si="1"/>
        <v/>
      </c>
      <c r="H50" s="229"/>
      <c r="I50" s="229"/>
      <c r="J50" s="229"/>
      <c r="K50" s="229"/>
      <c r="L50" s="229"/>
      <c r="Q50" s="216" t="str">
        <f t="shared" si="7"/>
        <v/>
      </c>
      <c r="R50" s="230" t="str">
        <f t="shared" si="3"/>
        <v/>
      </c>
      <c r="S50" s="225" t="str">
        <f>IF(OR(AF50*$AB50=1,AF50*$AC50=1),IF(SUM($AE50:AF50)&gt;1," ; "&amp;AP50,AP50),"")</f>
        <v/>
      </c>
      <c r="T50" s="225" t="str">
        <f>IF(OR(AG50*$AB50=1,AG50*$AC50=1),IF(SUM($AE50:AG50)&gt;1," ; "&amp;AQ50,AQ50),"")</f>
        <v/>
      </c>
      <c r="U50" s="225" t="str">
        <f>IF(AH50*$AB50=1,IF(SUM($AE50:AH50)&gt;1," ; "&amp;AR50,AR50),"")</f>
        <v/>
      </c>
      <c r="V50" s="225" t="str">
        <f>IF(AI50*$AB50=1,IF(SUM($AE50:AI50)&gt;1," ; "&amp;AS50,AS50),"")</f>
        <v/>
      </c>
      <c r="W50" s="225" t="str">
        <f>IF(AJ50*$AB50=1,IF(SUM($AE50:AJ50)&gt;1," ; "&amp;AT50,AT50),"")</f>
        <v/>
      </c>
      <c r="X50" s="225" t="str">
        <f>IF(AK50*$AC50=1,IF(SUM($AE50:AK50)&gt;1," ; "&amp;AU50,AU50),"")</f>
        <v/>
      </c>
      <c r="Y50" s="225" t="str">
        <f>IF(AL50*$AC50=1,IF(SUM($AE50:AL50)&gt;1," ; "&amp;AV50,AV50),"")</f>
        <v/>
      </c>
      <c r="Z50" s="225" t="str">
        <f>IF(AM50*$AC50=1,IF(SUM($AE50:AM50)&gt;1," ; "&amp;AW50,AW50),"")</f>
        <v/>
      </c>
      <c r="AA50" s="226"/>
      <c r="AB50" s="225">
        <f t="shared" si="4"/>
        <v>0</v>
      </c>
      <c r="AC50" s="225">
        <f t="shared" si="5"/>
        <v>0</v>
      </c>
      <c r="AD50" s="226"/>
      <c r="AE50" s="218">
        <f t="shared" si="6"/>
        <v>0</v>
      </c>
      <c r="AF50" s="217"/>
      <c r="AG50" s="217"/>
      <c r="AH50" s="254"/>
      <c r="AO50" s="225" t="s">
        <v>212</v>
      </c>
      <c r="AP50" s="225"/>
      <c r="AQ50" s="225"/>
      <c r="AR50" s="231"/>
      <c r="AS50" s="225"/>
      <c r="AT50" s="225"/>
      <c r="AU50" s="225"/>
      <c r="AV50" s="225"/>
      <c r="AW50" s="225"/>
      <c r="AX50" s="225"/>
    </row>
    <row r="51" spans="1:50" ht="20.100000000000001" customHeight="1" x14ac:dyDescent="0.55000000000000004">
      <c r="A51" s="431" t="s">
        <v>338</v>
      </c>
      <c r="B51" s="432"/>
      <c r="C51" s="221"/>
      <c r="D51" s="227" t="s">
        <v>214</v>
      </c>
      <c r="E51" s="223"/>
      <c r="G51" s="229" t="str">
        <f t="shared" si="1"/>
        <v/>
      </c>
      <c r="H51" s="229"/>
      <c r="I51" s="229"/>
      <c r="J51" s="229"/>
      <c r="K51" s="229"/>
      <c r="L51" s="229"/>
      <c r="Q51" s="216" t="str">
        <f t="shared" si="7"/>
        <v/>
      </c>
      <c r="R51" s="230" t="str">
        <f t="shared" si="3"/>
        <v/>
      </c>
      <c r="S51" s="225" t="str">
        <f>IF(OR(AF51*$AB51=1,AF51*$AC51=1),IF(SUM($AE51:AF51)&gt;1," ; "&amp;AP51,AP51),"")</f>
        <v/>
      </c>
      <c r="T51" s="225" t="str">
        <f>IF(OR(AG51*$AB51=1,AG51*$AC51=1),IF(SUM($AE51:AG51)&gt;1," ; "&amp;AQ51,AQ51),"")</f>
        <v/>
      </c>
      <c r="U51" s="225" t="str">
        <f>IF(AH51*$AB51=1,IF(SUM($AE51:AH51)&gt;1," ; "&amp;AR51,AR51),"")</f>
        <v/>
      </c>
      <c r="V51" s="225" t="str">
        <f>IF(AI51*$AB51=1,IF(SUM($AE51:AI51)&gt;1," ; "&amp;AS51,AS51),"")</f>
        <v/>
      </c>
      <c r="W51" s="225" t="str">
        <f>IF(AJ51*$AB51=1,IF(SUM($AE51:AJ51)&gt;1," ; "&amp;AT51,AT51),"")</f>
        <v/>
      </c>
      <c r="X51" s="225" t="str">
        <f>IF(AK51*$AC51=1,IF(SUM($AE51:AK51)&gt;1," ; "&amp;AU51,AU51),"")</f>
        <v/>
      </c>
      <c r="Y51" s="225" t="str">
        <f>IF(AL51*$AC51=1,IF(SUM($AE51:AL51)&gt;1," ; "&amp;AV51,AV51),"")</f>
        <v/>
      </c>
      <c r="Z51" s="225" t="str">
        <f>IF(AM51*$AC51=1,IF(SUM($AE51:AM51)&gt;1," ; "&amp;AW51,AW51),"")</f>
        <v/>
      </c>
      <c r="AA51" s="226"/>
      <c r="AB51" s="225">
        <f t="shared" si="4"/>
        <v>1</v>
      </c>
      <c r="AC51" s="225">
        <f t="shared" si="5"/>
        <v>0</v>
      </c>
      <c r="AD51" s="226"/>
      <c r="AE51" s="218">
        <f t="shared" si="6"/>
        <v>0</v>
      </c>
      <c r="AF51" s="217"/>
      <c r="AG51" s="217"/>
      <c r="AH51" s="254"/>
      <c r="AO51" s="225" t="s">
        <v>212</v>
      </c>
      <c r="AP51" s="225"/>
      <c r="AQ51" s="225"/>
      <c r="AR51" s="231"/>
      <c r="AS51" s="225"/>
      <c r="AT51" s="225"/>
      <c r="AU51" s="225"/>
      <c r="AV51" s="225"/>
      <c r="AW51" s="225"/>
      <c r="AX51" s="225"/>
    </row>
    <row r="52" spans="1:50" ht="20.100000000000001" customHeight="1" x14ac:dyDescent="0.55000000000000004">
      <c r="A52" s="236" t="s">
        <v>339</v>
      </c>
      <c r="B52" s="236" t="s">
        <v>340</v>
      </c>
      <c r="C52" s="221"/>
      <c r="D52" s="372">
        <f>Summary!D19</f>
        <v>0</v>
      </c>
      <c r="E52" s="223"/>
      <c r="F52" s="269"/>
      <c r="G52" s="229" t="str">
        <f t="shared" si="1"/>
        <v/>
      </c>
      <c r="H52" s="229"/>
      <c r="I52" s="229"/>
      <c r="J52" s="229"/>
      <c r="K52" s="229"/>
      <c r="L52" s="229"/>
      <c r="Q52" s="216" t="str">
        <f t="shared" si="7"/>
        <v/>
      </c>
      <c r="R52" s="230" t="str">
        <f t="shared" si="3"/>
        <v/>
      </c>
      <c r="S52" s="225" t="str">
        <f>IF(OR(AF52*$AB52=1,AF52*$AC52=1),IF(SUM($AE52:AF52)&gt;1," ; "&amp;AP52,AP52),"")</f>
        <v/>
      </c>
      <c r="T52" s="225" t="str">
        <f>IF(OR(AG52*$AB52=1,AG52*$AC52=1),IF(SUM($AE52:AG52)&gt;1," ; "&amp;AQ52,AQ52),"")</f>
        <v/>
      </c>
      <c r="U52" s="225" t="str">
        <f>IF(AH52*$AB52=1,IF(SUM($AE52:AH52)&gt;1," ; "&amp;AR52,AR52),"")</f>
        <v/>
      </c>
      <c r="V52" s="225" t="str">
        <f>IF(AI52*$AB52=1,IF(SUM($AE52:AI52)&gt;1," ; "&amp;AS52,AS52),"")</f>
        <v/>
      </c>
      <c r="W52" s="225" t="str">
        <f>IF(AJ52*$AB52=1,IF(SUM($AE52:AJ52)&gt;1," ; "&amp;AT52,AT52),"")</f>
        <v/>
      </c>
      <c r="X52" s="225" t="str">
        <f>IF(AK52*$AC52=1,IF(SUM($AE52:AK52)&gt;1," ; "&amp;AU52,AU52),"")</f>
        <v/>
      </c>
      <c r="Y52" s="225" t="str">
        <f>IF(AL52*$AC52=1,IF(SUM($AE52:AL52)&gt;1," ; "&amp;AV52,AV52),"")</f>
        <v/>
      </c>
      <c r="Z52" s="225" t="str">
        <f>IF(AM52*$AC52=1,IF(SUM($AE52:AM52)&gt;1," ; "&amp;AW52,AW52),"")</f>
        <v/>
      </c>
      <c r="AA52" s="226"/>
      <c r="AB52" s="225">
        <f t="shared" si="4"/>
        <v>1</v>
      </c>
      <c r="AC52" s="225">
        <f t="shared" si="5"/>
        <v>0</v>
      </c>
      <c r="AD52" s="226"/>
      <c r="AE52" s="218">
        <f t="shared" si="6"/>
        <v>0</v>
      </c>
      <c r="AF52" s="217"/>
      <c r="AG52" s="217"/>
      <c r="AH52" s="254"/>
      <c r="AO52" s="225" t="s">
        <v>212</v>
      </c>
      <c r="AP52" s="225"/>
      <c r="AQ52" s="225"/>
      <c r="AR52" s="231"/>
      <c r="AS52" s="225"/>
      <c r="AT52" s="225"/>
      <c r="AU52" s="225"/>
      <c r="AV52" s="225"/>
      <c r="AW52" s="225"/>
      <c r="AX52" s="225"/>
    </row>
    <row r="53" spans="1:50" ht="20.100000000000001" customHeight="1" x14ac:dyDescent="0.55000000000000004">
      <c r="A53" s="236" t="s">
        <v>341</v>
      </c>
      <c r="B53" s="236" t="s">
        <v>342</v>
      </c>
      <c r="C53" s="270"/>
      <c r="D53" s="372">
        <f>ROUND(0.35*D8,0)</f>
        <v>0</v>
      </c>
      <c r="E53" s="271"/>
      <c r="G53" s="229" t="str">
        <f t="shared" si="1"/>
        <v/>
      </c>
      <c r="H53" s="229"/>
      <c r="I53" s="229"/>
      <c r="J53" s="229"/>
      <c r="K53" s="229"/>
      <c r="L53" s="229"/>
      <c r="Q53" s="216" t="str">
        <f t="shared" si="7"/>
        <v/>
      </c>
      <c r="R53" s="230" t="str">
        <f t="shared" si="3"/>
        <v/>
      </c>
      <c r="S53" s="225" t="str">
        <f>IF(OR(AF53*$AB53=1,AF53*$AC53=1),IF(SUM($AE53:AF53)&gt;1," ; "&amp;AP53,AP53),"")</f>
        <v/>
      </c>
      <c r="T53" s="225" t="str">
        <f>IF(OR(AG53*$AB53=1,AG53*$AC53=1),IF(SUM($AE53:AG53)&gt;1," ; "&amp;AQ53,AQ53),"")</f>
        <v/>
      </c>
      <c r="U53" s="225" t="str">
        <f>IF(AH53*$AB53=1,IF(SUM($AE53:AH53)&gt;1," ; "&amp;AR53,AR53),"")</f>
        <v/>
      </c>
      <c r="V53" s="225" t="str">
        <f>IF(AI53*$AB53=1,IF(SUM($AE53:AI53)&gt;1," ; "&amp;AS53,AS53),"")</f>
        <v/>
      </c>
      <c r="W53" s="225" t="str">
        <f>IF(AJ53*$AB53=1,IF(SUM($AE53:AJ53)&gt;1," ; "&amp;AT53,AT53),"")</f>
        <v/>
      </c>
      <c r="X53" s="225" t="str">
        <f>IF(AK53*$AC53=1,IF(SUM($AE53:AK53)&gt;1," ; "&amp;AU53,AU53),"")</f>
        <v/>
      </c>
      <c r="Y53" s="225" t="str">
        <f>IF(AL53*$AC53=1,IF(SUM($AE53:AL53)&gt;1," ; "&amp;AV53,AV53),"")</f>
        <v/>
      </c>
      <c r="Z53" s="225" t="str">
        <f>IF(AM53*$AC53=1,IF(SUM($AE53:AM53)&gt;1," ; "&amp;AW53,AW53),"")</f>
        <v/>
      </c>
      <c r="AA53" s="226"/>
      <c r="AB53" s="225">
        <f t="shared" si="4"/>
        <v>1</v>
      </c>
      <c r="AC53" s="225">
        <f t="shared" si="5"/>
        <v>0</v>
      </c>
      <c r="AD53" s="226"/>
      <c r="AE53" s="218">
        <f t="shared" si="6"/>
        <v>0</v>
      </c>
      <c r="AF53" s="217"/>
      <c r="AG53" s="217"/>
      <c r="AH53" s="254"/>
      <c r="AO53" s="225" t="s">
        <v>212</v>
      </c>
      <c r="AP53" s="225"/>
      <c r="AQ53" s="225"/>
      <c r="AR53" s="231"/>
      <c r="AS53" s="225"/>
      <c r="AT53" s="225"/>
      <c r="AU53" s="225"/>
      <c r="AV53" s="225"/>
      <c r="AW53" s="225"/>
      <c r="AX53" s="225"/>
    </row>
    <row r="54" spans="1:50" ht="20.100000000000001" customHeight="1" x14ac:dyDescent="0.55000000000000004">
      <c r="A54" s="236" t="s">
        <v>343</v>
      </c>
      <c r="B54" s="236" t="s">
        <v>344</v>
      </c>
      <c r="C54" s="221"/>
      <c r="D54" s="372">
        <f>ROUND(0.35*(D9+D10),0)</f>
        <v>0</v>
      </c>
      <c r="E54" s="271"/>
      <c r="G54" s="229" t="str">
        <f t="shared" si="1"/>
        <v/>
      </c>
      <c r="H54" s="229"/>
      <c r="I54" s="229"/>
      <c r="J54" s="229"/>
      <c r="K54" s="229"/>
      <c r="L54" s="229"/>
      <c r="Q54" s="216" t="str">
        <f t="shared" si="7"/>
        <v/>
      </c>
      <c r="R54" s="230" t="str">
        <f t="shared" si="3"/>
        <v/>
      </c>
      <c r="S54" s="225" t="str">
        <f>IF(OR(AF54*$AB54=1,AF54*$AC54=1),IF(SUM($AE54:AF54)&gt;1," ; "&amp;AP54,AP54),"")</f>
        <v/>
      </c>
      <c r="T54" s="225" t="str">
        <f>IF(OR(AG54*$AB54=1,AG54*$AC54=1),IF(SUM($AE54:AG54)&gt;1," ; "&amp;AQ54,AQ54),"")</f>
        <v/>
      </c>
      <c r="U54" s="225" t="str">
        <f>IF(AH54*$AB54=1,IF(SUM($AE54:AH54)&gt;1," ; "&amp;AR54,AR54),"")</f>
        <v/>
      </c>
      <c r="V54" s="225" t="str">
        <f>IF(AI54*$AB54=1,IF(SUM($AE54:AI54)&gt;1," ; "&amp;AS54,AS54),"")</f>
        <v/>
      </c>
      <c r="W54" s="225" t="str">
        <f>IF(AJ54*$AB54=1,IF(SUM($AE54:AJ54)&gt;1," ; "&amp;AT54,AT54),"")</f>
        <v/>
      </c>
      <c r="X54" s="225" t="str">
        <f>IF(AK54*$AC54=1,IF(SUM($AE54:AK54)&gt;1," ; "&amp;AU54,AU54),"")</f>
        <v/>
      </c>
      <c r="Y54" s="225" t="str">
        <f>IF(AL54*$AC54=1,IF(SUM($AE54:AL54)&gt;1," ; "&amp;AV54,AV54),"")</f>
        <v/>
      </c>
      <c r="Z54" s="225" t="str">
        <f>IF(AM54*$AC54=1,IF(SUM($AE54:AM54)&gt;1," ; "&amp;AW54,AW54),"")</f>
        <v/>
      </c>
      <c r="AA54" s="226"/>
      <c r="AB54" s="225">
        <f t="shared" si="4"/>
        <v>1</v>
      </c>
      <c r="AC54" s="225">
        <f t="shared" si="5"/>
        <v>0</v>
      </c>
      <c r="AD54" s="226"/>
      <c r="AE54" s="218">
        <f t="shared" si="6"/>
        <v>0</v>
      </c>
      <c r="AF54" s="217"/>
      <c r="AG54" s="217"/>
      <c r="AH54" s="254"/>
      <c r="AO54" s="225" t="s">
        <v>212</v>
      </c>
      <c r="AP54" s="225"/>
      <c r="AQ54" s="225"/>
      <c r="AR54" s="231"/>
      <c r="AS54" s="225"/>
      <c r="AT54" s="225"/>
      <c r="AU54" s="254"/>
      <c r="AV54" s="225"/>
      <c r="AW54" s="225"/>
      <c r="AX54" s="225"/>
    </row>
    <row r="55" spans="1:50" ht="20.100000000000001" customHeight="1" x14ac:dyDescent="0.55000000000000004">
      <c r="A55" s="236"/>
      <c r="B55" s="236"/>
      <c r="C55" s="221"/>
      <c r="D55" s="228"/>
      <c r="E55" s="271"/>
      <c r="G55" s="229"/>
      <c r="H55" s="229"/>
      <c r="I55" s="229"/>
      <c r="J55" s="229"/>
      <c r="K55" s="229"/>
      <c r="L55" s="229"/>
      <c r="Q55" s="216"/>
      <c r="R55" s="230"/>
      <c r="S55" s="225"/>
      <c r="T55" s="225"/>
      <c r="U55" s="225"/>
      <c r="V55" s="225"/>
      <c r="W55" s="225"/>
      <c r="X55" s="225"/>
      <c r="Y55" s="225"/>
      <c r="Z55" s="225"/>
      <c r="AA55" s="226"/>
      <c r="AB55" s="225"/>
      <c r="AC55" s="225"/>
      <c r="AD55" s="226"/>
      <c r="AE55" s="218"/>
      <c r="AF55" s="217"/>
      <c r="AG55" s="217"/>
      <c r="AH55" s="254"/>
      <c r="AO55" s="225"/>
      <c r="AP55" s="225"/>
      <c r="AQ55" s="225"/>
      <c r="AR55" s="231"/>
      <c r="AS55" s="225"/>
      <c r="AT55" s="225"/>
      <c r="AU55" s="254"/>
      <c r="AV55" s="225"/>
      <c r="AW55" s="225"/>
      <c r="AX55" s="225"/>
    </row>
    <row r="56" spans="1:50" ht="20.100000000000001" customHeight="1" x14ac:dyDescent="0.55000000000000004">
      <c r="A56" s="272" t="s">
        <v>314</v>
      </c>
      <c r="B56" s="233" t="s">
        <v>165</v>
      </c>
      <c r="C56" s="248"/>
      <c r="D56" s="273"/>
      <c r="E56" s="207"/>
      <c r="G56" s="229" t="str">
        <f t="shared" si="1"/>
        <v/>
      </c>
      <c r="H56" s="229"/>
      <c r="I56" s="229"/>
      <c r="J56" s="229"/>
      <c r="K56" s="229"/>
      <c r="L56" s="229"/>
      <c r="Q56" s="216" t="str">
        <f t="shared" si="7"/>
        <v/>
      </c>
      <c r="R56" s="230" t="str">
        <f t="shared" si="3"/>
        <v/>
      </c>
      <c r="S56" s="225" t="str">
        <f>IF(OR(AF56*$AB56=1,AF56*$AC56=1),IF(SUM($AE56:AF56)&gt;1," ; "&amp;AP56,AP56),"")</f>
        <v/>
      </c>
      <c r="T56" s="225" t="str">
        <f>IF(OR(AG56*$AB56=1,AG56*$AC56=1),IF(SUM($AE56:AG56)&gt;1," ; "&amp;AQ56,AQ56),"")</f>
        <v/>
      </c>
      <c r="U56" s="225" t="str">
        <f>IF(AH56*$AB56=1,IF(SUM($AE56:AH56)&gt;1," ; "&amp;AR56,AR56),"")</f>
        <v/>
      </c>
      <c r="V56" s="225" t="str">
        <f>IF(AI56*$AB56=1,IF(SUM($AE56:AI56)&gt;1," ; "&amp;AS56,AS56),"")</f>
        <v/>
      </c>
      <c r="W56" s="225" t="str">
        <f>IF(AJ56*$AB56=1,IF(SUM($AE56:AJ56)&gt;1," ; "&amp;AT56,AT56),"")</f>
        <v/>
      </c>
      <c r="X56" s="225" t="str">
        <f>IF(AK56*$AC56=1,IF(SUM($AE56:AK56)&gt;1," ; "&amp;AU56,AU56),"")</f>
        <v/>
      </c>
      <c r="Y56" s="225" t="str">
        <f>IF(AL56*$AC56=1,IF(SUM($AE56:AL56)&gt;1," ; "&amp;AV56,AV56),"")</f>
        <v/>
      </c>
      <c r="Z56" s="225" t="str">
        <f>IF(AM56*$AC56=1,IF(SUM($AE56:AM56)&gt;1," ; "&amp;AW56,AW56),"")</f>
        <v/>
      </c>
      <c r="AA56" s="226"/>
      <c r="AB56" s="225">
        <f t="shared" si="4"/>
        <v>0</v>
      </c>
      <c r="AC56" s="225">
        <f t="shared" si="5"/>
        <v>0</v>
      </c>
      <c r="AD56" s="226"/>
      <c r="AE56" s="218">
        <f t="shared" si="6"/>
        <v>0</v>
      </c>
      <c r="AF56" s="217"/>
      <c r="AG56" s="217"/>
      <c r="AH56" s="254"/>
      <c r="AO56" s="225" t="s">
        <v>212</v>
      </c>
      <c r="AP56" s="225"/>
      <c r="AQ56" s="225"/>
      <c r="AR56" s="231"/>
      <c r="AS56" s="225"/>
      <c r="AT56" s="225"/>
      <c r="AU56" s="254"/>
      <c r="AV56" s="225"/>
      <c r="AW56" s="225"/>
      <c r="AX56" s="225"/>
    </row>
    <row r="57" spans="1:50" ht="20.100000000000001" customHeight="1" x14ac:dyDescent="0.55000000000000004">
      <c r="A57" s="236" t="s">
        <v>166</v>
      </c>
      <c r="B57" s="236" t="s">
        <v>101</v>
      </c>
      <c r="C57" s="250"/>
      <c r="D57" s="237"/>
      <c r="E57" s="207"/>
      <c r="F57" s="260"/>
      <c r="G57" s="229" t="str">
        <f t="shared" si="1"/>
        <v/>
      </c>
      <c r="H57" s="229"/>
      <c r="I57" s="229"/>
      <c r="J57" s="229"/>
      <c r="K57" s="229"/>
      <c r="L57" s="229"/>
      <c r="Q57" s="216" t="str">
        <f t="shared" si="7"/>
        <v/>
      </c>
      <c r="R57" s="230" t="str">
        <f t="shared" si="3"/>
        <v/>
      </c>
      <c r="S57" s="225" t="str">
        <f>IF(OR(AF57*$AB57=1,AF57*$AC57=1),IF(SUM($AE57:AF57)&gt;1," ; "&amp;AP57,AP57),"")</f>
        <v/>
      </c>
      <c r="T57" s="225" t="str">
        <f>IF(OR(AG57*$AB57=1,AG57*$AC57=1),IF(SUM($AE57:AG57)&gt;1," ; "&amp;AQ57,AQ57),"")</f>
        <v/>
      </c>
      <c r="U57" s="225" t="str">
        <f>IF(AH57*$AB57=1,IF(SUM($AE57:AH57)&gt;1," ; "&amp;AR57,AR57),"")</f>
        <v/>
      </c>
      <c r="V57" s="225" t="str">
        <f>IF(AI57*$AB57=1,IF(SUM($AE57:AI57)&gt;1," ; "&amp;AS57,AS57),"")</f>
        <v/>
      </c>
      <c r="W57" s="225" t="str">
        <f>IF(AJ57*$AB57=1,IF(SUM($AE57:AJ57)&gt;1," ; "&amp;AT57,AT57),"")</f>
        <v/>
      </c>
      <c r="X57" s="225" t="str">
        <f>IF(AK57*$AC57=1,IF(SUM($AE57:AK57)&gt;1," ; "&amp;AU57,AU57),"")</f>
        <v/>
      </c>
      <c r="Y57" s="225" t="str">
        <f>IF(AL57*$AC57=1,IF(SUM($AE57:AL57)&gt;1," ; "&amp;AV57,AV57),"")</f>
        <v/>
      </c>
      <c r="Z57" s="225" t="str">
        <f>IF(AM57*$AC57=1,IF(SUM($AE57:AM57)&gt;1," ; "&amp;AW57,AW57),"")</f>
        <v/>
      </c>
      <c r="AA57" s="226"/>
      <c r="AB57" s="225">
        <f t="shared" si="4"/>
        <v>0</v>
      </c>
      <c r="AC57" s="225">
        <f t="shared" si="5"/>
        <v>0</v>
      </c>
      <c r="AD57" s="226"/>
      <c r="AE57" s="218">
        <f t="shared" si="6"/>
        <v>0</v>
      </c>
      <c r="AF57" s="217"/>
      <c r="AG57" s="217"/>
      <c r="AH57" s="254">
        <f t="shared" ref="AH57" si="25">IF(SUM($D$57:$D$64)&lt;&gt;$D$52,1,0)</f>
        <v>0</v>
      </c>
      <c r="AI57" s="218">
        <f>IF(D57&gt;$D$52,1,0)</f>
        <v>0</v>
      </c>
      <c r="AO57" s="225" t="s">
        <v>212</v>
      </c>
      <c r="AP57" s="225"/>
      <c r="AQ57" s="225"/>
      <c r="AR57" s="231" t="s">
        <v>345</v>
      </c>
      <c r="AS57" s="225" t="s">
        <v>346</v>
      </c>
      <c r="AT57" s="225"/>
      <c r="AU57" s="225"/>
      <c r="AV57" s="225"/>
      <c r="AW57" s="225"/>
      <c r="AX57" s="225"/>
    </row>
    <row r="58" spans="1:50" ht="20.100000000000001" customHeight="1" x14ac:dyDescent="0.55000000000000004">
      <c r="A58" s="236" t="s">
        <v>168</v>
      </c>
      <c r="B58" s="236" t="s">
        <v>104</v>
      </c>
      <c r="C58" s="250"/>
      <c r="D58" s="237"/>
      <c r="E58" s="207"/>
      <c r="F58" s="260"/>
      <c r="G58" s="229" t="str">
        <f t="shared" si="1"/>
        <v/>
      </c>
      <c r="H58" s="229"/>
      <c r="I58" s="229"/>
      <c r="J58" s="229"/>
      <c r="K58" s="229"/>
      <c r="L58" s="229"/>
      <c r="Q58" s="216" t="str">
        <f t="shared" si="7"/>
        <v/>
      </c>
      <c r="R58" s="230" t="str">
        <f t="shared" si="3"/>
        <v/>
      </c>
      <c r="S58" s="225" t="str">
        <f>IF(OR(AF58*$AB58=1,AF58*$AC58=1),IF(SUM($AE58:AF58)&gt;1," ; "&amp;AP58,AP58),"")</f>
        <v/>
      </c>
      <c r="T58" s="225" t="str">
        <f>IF(OR(AG58*$AB58=1,AG58*$AC58=1),IF(SUM($AE58:AG58)&gt;1," ; "&amp;AQ58,AQ58),"")</f>
        <v/>
      </c>
      <c r="U58" s="225" t="str">
        <f>IF(AH58*$AB58=1,IF(SUM($AE58:AH58)&gt;1," ; "&amp;AR58,AR58),"")</f>
        <v/>
      </c>
      <c r="V58" s="225" t="str">
        <f>IF(AI58*$AB58=1,IF(SUM($AE58:AI58)&gt;1," ; "&amp;AS58,AS58),"")</f>
        <v/>
      </c>
      <c r="W58" s="225" t="str">
        <f>IF(AJ58*$AB58=1,IF(SUM($AE58:AJ58)&gt;1," ; "&amp;AT58,AT58),"")</f>
        <v/>
      </c>
      <c r="X58" s="225" t="str">
        <f>IF(AK58*$AC58=1,IF(SUM($AE58:AK58)&gt;1," ; "&amp;AU58,AU58),"")</f>
        <v/>
      </c>
      <c r="Y58" s="225" t="str">
        <f>IF(AL58*$AC58=1,IF(SUM($AE58:AL58)&gt;1," ; "&amp;AV58,AV58),"")</f>
        <v/>
      </c>
      <c r="Z58" s="225" t="str">
        <f>IF(AM58*$AC58=1,IF(SUM($AE58:AM58)&gt;1," ; "&amp;AW58,AW58),"")</f>
        <v/>
      </c>
      <c r="AA58" s="226"/>
      <c r="AB58" s="225">
        <f t="shared" si="4"/>
        <v>0</v>
      </c>
      <c r="AC58" s="225">
        <f t="shared" si="5"/>
        <v>0</v>
      </c>
      <c r="AD58" s="226"/>
      <c r="AE58" s="218">
        <f t="shared" si="6"/>
        <v>0</v>
      </c>
      <c r="AF58" s="217"/>
      <c r="AG58" s="217"/>
      <c r="AH58" s="254">
        <f>IF(SUM($D$57:$D$64)&lt;&gt;$D$52,1,0)</f>
        <v>0</v>
      </c>
      <c r="AI58" s="218">
        <f t="shared" ref="AI58:AI64" si="26">IF(D58&gt;$D$52,1,0)</f>
        <v>0</v>
      </c>
      <c r="AO58" s="225" t="s">
        <v>212</v>
      </c>
      <c r="AP58" s="225"/>
      <c r="AQ58" s="225"/>
      <c r="AR58" s="231" t="s">
        <v>345</v>
      </c>
      <c r="AS58" s="225" t="s">
        <v>347</v>
      </c>
      <c r="AT58" s="225"/>
      <c r="AU58" s="225"/>
      <c r="AV58" s="225"/>
      <c r="AW58" s="225"/>
      <c r="AX58" s="225"/>
    </row>
    <row r="59" spans="1:50" ht="20.100000000000001" customHeight="1" x14ac:dyDescent="0.55000000000000004">
      <c r="A59" s="236" t="s">
        <v>170</v>
      </c>
      <c r="B59" s="236" t="s">
        <v>107</v>
      </c>
      <c r="C59" s="250"/>
      <c r="D59" s="237"/>
      <c r="E59" s="207"/>
      <c r="F59" s="260"/>
      <c r="G59" s="229" t="str">
        <f t="shared" si="1"/>
        <v/>
      </c>
      <c r="H59" s="229"/>
      <c r="I59" s="229"/>
      <c r="J59" s="229"/>
      <c r="K59" s="229"/>
      <c r="L59" s="229"/>
      <c r="Q59" s="216" t="str">
        <f t="shared" si="7"/>
        <v/>
      </c>
      <c r="R59" s="230" t="str">
        <f t="shared" si="3"/>
        <v/>
      </c>
      <c r="S59" s="225" t="str">
        <f>IF(OR(AF59*$AB59=1,AF59*$AC59=1),IF(SUM($AE59:AF59)&gt;1," ; "&amp;AP59,AP59),"")</f>
        <v/>
      </c>
      <c r="T59" s="225" t="str">
        <f>IF(OR(AG59*$AB59=1,AG59*$AC59=1),IF(SUM($AE59:AG59)&gt;1," ; "&amp;AQ59,AQ59),"")</f>
        <v/>
      </c>
      <c r="U59" s="225" t="str">
        <f>IF(AH59*$AB59=1,IF(SUM($AE59:AH59)&gt;1," ; "&amp;AR59,AR59),"")</f>
        <v/>
      </c>
      <c r="V59" s="225" t="str">
        <f>IF(AI59*$AB59=1,IF(SUM($AE59:AI59)&gt;1," ; "&amp;AS59,AS59),"")</f>
        <v/>
      </c>
      <c r="W59" s="225" t="str">
        <f>IF(AJ59*$AB59=1,IF(SUM($AE59:AJ59)&gt;1," ; "&amp;AT59,AT59),"")</f>
        <v/>
      </c>
      <c r="X59" s="225" t="str">
        <f>IF(AK59*$AC59=1,IF(SUM($AE59:AK59)&gt;1," ; "&amp;AU59,AU59),"")</f>
        <v/>
      </c>
      <c r="Y59" s="225" t="str">
        <f>IF(AL59*$AC59=1,IF(SUM($AE59:AL59)&gt;1," ; "&amp;AV59,AV59),"")</f>
        <v/>
      </c>
      <c r="Z59" s="225" t="str">
        <f>IF(AM59*$AC59=1,IF(SUM($AE59:AM59)&gt;1," ; "&amp;AW59,AW59),"")</f>
        <v/>
      </c>
      <c r="AA59" s="226"/>
      <c r="AB59" s="225">
        <f t="shared" si="4"/>
        <v>0</v>
      </c>
      <c r="AC59" s="225">
        <f t="shared" si="5"/>
        <v>0</v>
      </c>
      <c r="AD59" s="226"/>
      <c r="AE59" s="218">
        <f t="shared" si="6"/>
        <v>0</v>
      </c>
      <c r="AF59" s="217"/>
      <c r="AG59" s="217"/>
      <c r="AH59" s="254">
        <f t="shared" ref="AH59:AH64" si="27">IF(SUM($D$57:$D$64)&lt;&gt;$D$52,1,0)</f>
        <v>0</v>
      </c>
      <c r="AI59" s="218">
        <f t="shared" si="26"/>
        <v>0</v>
      </c>
      <c r="AO59" s="225" t="s">
        <v>212</v>
      </c>
      <c r="AP59" s="225"/>
      <c r="AQ59" s="225"/>
      <c r="AR59" s="231" t="s">
        <v>345</v>
      </c>
      <c r="AS59" s="225" t="s">
        <v>348</v>
      </c>
      <c r="AT59" s="225"/>
      <c r="AU59" s="225"/>
      <c r="AV59" s="225"/>
      <c r="AW59" s="225"/>
      <c r="AX59" s="225"/>
    </row>
    <row r="60" spans="1:50" ht="20.100000000000001" customHeight="1" x14ac:dyDescent="0.55000000000000004">
      <c r="A60" s="236" t="s">
        <v>172</v>
      </c>
      <c r="B60" s="236" t="s">
        <v>110</v>
      </c>
      <c r="C60" s="250"/>
      <c r="D60" s="237"/>
      <c r="E60" s="207"/>
      <c r="F60" s="260"/>
      <c r="G60" s="229" t="str">
        <f t="shared" si="1"/>
        <v/>
      </c>
      <c r="H60" s="229"/>
      <c r="I60" s="229"/>
      <c r="J60" s="229"/>
      <c r="K60" s="229"/>
      <c r="L60" s="229"/>
      <c r="Q60" s="216" t="str">
        <f t="shared" si="7"/>
        <v/>
      </c>
      <c r="R60" s="230" t="str">
        <f t="shared" si="3"/>
        <v/>
      </c>
      <c r="S60" s="225" t="str">
        <f>IF(OR(AF60*$AB60=1,AF60*$AC60=1),IF(SUM($AE60:AF60)&gt;1," ; "&amp;AP60,AP60),"")</f>
        <v/>
      </c>
      <c r="T60" s="225" t="str">
        <f>IF(OR(AG60*$AB60=1,AG60*$AC60=1),IF(SUM($AE60:AG60)&gt;1," ; "&amp;AQ60,AQ60),"")</f>
        <v/>
      </c>
      <c r="U60" s="225" t="str">
        <f>IF(AH60*$AB60=1,IF(SUM($AE60:AH60)&gt;1," ; "&amp;AR60,AR60),"")</f>
        <v/>
      </c>
      <c r="V60" s="225" t="str">
        <f>IF(AI60*$AB60=1,IF(SUM($AE60:AI60)&gt;1," ; "&amp;AS60,AS60),"")</f>
        <v/>
      </c>
      <c r="W60" s="225" t="str">
        <f>IF(AJ60*$AB60=1,IF(SUM($AE60:AJ60)&gt;1," ; "&amp;AT60,AT60),"")</f>
        <v/>
      </c>
      <c r="X60" s="225" t="str">
        <f>IF(AK60*$AC60=1,IF(SUM($AE60:AK60)&gt;1," ; "&amp;AU60,AU60),"")</f>
        <v/>
      </c>
      <c r="Y60" s="225" t="str">
        <f>IF(AL60*$AC60=1,IF(SUM($AE60:AL60)&gt;1," ; "&amp;AV60,AV60),"")</f>
        <v/>
      </c>
      <c r="Z60" s="225" t="str">
        <f>IF(AM60*$AC60=1,IF(SUM($AE60:AM60)&gt;1," ; "&amp;AW60,AW60),"")</f>
        <v/>
      </c>
      <c r="AA60" s="226"/>
      <c r="AB60" s="225">
        <f t="shared" si="4"/>
        <v>0</v>
      </c>
      <c r="AC60" s="225">
        <f t="shared" si="5"/>
        <v>0</v>
      </c>
      <c r="AD60" s="226"/>
      <c r="AE60" s="218">
        <f t="shared" si="6"/>
        <v>0</v>
      </c>
      <c r="AF60" s="217"/>
      <c r="AG60" s="217"/>
      <c r="AH60" s="254">
        <f t="shared" si="27"/>
        <v>0</v>
      </c>
      <c r="AI60" s="218">
        <f t="shared" si="26"/>
        <v>0</v>
      </c>
      <c r="AO60" s="225" t="s">
        <v>212</v>
      </c>
      <c r="AP60" s="225"/>
      <c r="AQ60" s="225"/>
      <c r="AR60" s="231" t="s">
        <v>345</v>
      </c>
      <c r="AS60" s="225" t="s">
        <v>349</v>
      </c>
      <c r="AT60" s="225"/>
      <c r="AU60" s="225"/>
      <c r="AV60" s="225"/>
      <c r="AW60" s="225"/>
      <c r="AX60" s="225"/>
    </row>
    <row r="61" spans="1:50" ht="20.100000000000001" customHeight="1" x14ac:dyDescent="0.55000000000000004">
      <c r="A61" s="236" t="s">
        <v>174</v>
      </c>
      <c r="B61" s="236" t="s">
        <v>113</v>
      </c>
      <c r="C61" s="250"/>
      <c r="D61" s="237"/>
      <c r="E61" s="207"/>
      <c r="F61" s="260"/>
      <c r="G61" s="229" t="str">
        <f t="shared" si="1"/>
        <v/>
      </c>
      <c r="H61" s="229"/>
      <c r="I61" s="229"/>
      <c r="J61" s="229"/>
      <c r="K61" s="229"/>
      <c r="L61" s="229"/>
      <c r="Q61" s="216" t="str">
        <f t="shared" si="7"/>
        <v/>
      </c>
      <c r="R61" s="230" t="str">
        <f t="shared" si="3"/>
        <v/>
      </c>
      <c r="S61" s="225" t="str">
        <f>IF(OR(AF61*$AB61=1,AF61*$AC61=1),IF(SUM($AE61:AF61)&gt;1," ; "&amp;AP61,AP61),"")</f>
        <v/>
      </c>
      <c r="T61" s="225" t="str">
        <f>IF(OR(AG61*$AB61=1,AG61*$AC61=1),IF(SUM($AE61:AG61)&gt;1," ; "&amp;AQ61,AQ61),"")</f>
        <v/>
      </c>
      <c r="U61" s="225" t="str">
        <f>IF(AH61*$AB61=1,IF(SUM($AE61:AH61)&gt;1," ; "&amp;AR61,AR61),"")</f>
        <v/>
      </c>
      <c r="V61" s="225" t="str">
        <f>IF(AI61*$AB61=1,IF(SUM($AE61:AI61)&gt;1," ; "&amp;AS61,AS61),"")</f>
        <v/>
      </c>
      <c r="W61" s="225" t="str">
        <f>IF(AJ61*$AB61=1,IF(SUM($AE61:AJ61)&gt;1," ; "&amp;AT61,AT61),"")</f>
        <v/>
      </c>
      <c r="X61" s="225" t="str">
        <f>IF(AK61*$AC61=1,IF(SUM($AE61:AK61)&gt;1," ; "&amp;AU61,AU61),"")</f>
        <v/>
      </c>
      <c r="Y61" s="225" t="str">
        <f>IF(AL61*$AC61=1,IF(SUM($AE61:AL61)&gt;1," ; "&amp;AV61,AV61),"")</f>
        <v/>
      </c>
      <c r="Z61" s="225" t="str">
        <f>IF(AM61*$AC61=1,IF(SUM($AE61:AM61)&gt;1," ; "&amp;AW61,AW61),"")</f>
        <v/>
      </c>
      <c r="AA61" s="226"/>
      <c r="AB61" s="225">
        <f t="shared" si="4"/>
        <v>0</v>
      </c>
      <c r="AC61" s="225">
        <f t="shared" si="5"/>
        <v>0</v>
      </c>
      <c r="AD61" s="226"/>
      <c r="AE61" s="218">
        <f t="shared" si="6"/>
        <v>0</v>
      </c>
      <c r="AF61" s="217"/>
      <c r="AG61" s="217"/>
      <c r="AH61" s="254">
        <f t="shared" si="27"/>
        <v>0</v>
      </c>
      <c r="AI61" s="218">
        <f t="shared" si="26"/>
        <v>0</v>
      </c>
      <c r="AO61" s="225" t="s">
        <v>212</v>
      </c>
      <c r="AP61" s="225"/>
      <c r="AQ61" s="225"/>
      <c r="AR61" s="231" t="s">
        <v>345</v>
      </c>
      <c r="AS61" s="225" t="s">
        <v>350</v>
      </c>
      <c r="AT61" s="225"/>
      <c r="AU61" s="225"/>
      <c r="AV61" s="225"/>
      <c r="AW61" s="225"/>
      <c r="AX61" s="225"/>
    </row>
    <row r="62" spans="1:50" ht="20.100000000000001" customHeight="1" x14ac:dyDescent="0.55000000000000004">
      <c r="A62" s="236" t="s">
        <v>176</v>
      </c>
      <c r="B62" s="236" t="s">
        <v>116</v>
      </c>
      <c r="C62" s="250"/>
      <c r="D62" s="237"/>
      <c r="E62" s="207"/>
      <c r="F62" s="260"/>
      <c r="G62" s="229" t="str">
        <f t="shared" si="1"/>
        <v/>
      </c>
      <c r="H62" s="229"/>
      <c r="I62" s="229"/>
      <c r="J62" s="229"/>
      <c r="K62" s="229"/>
      <c r="L62" s="229"/>
      <c r="Q62" s="216" t="str">
        <f t="shared" si="7"/>
        <v/>
      </c>
      <c r="R62" s="230" t="str">
        <f t="shared" si="3"/>
        <v/>
      </c>
      <c r="S62" s="225" t="str">
        <f>IF(OR(AF62*$AB62=1,AF62*$AC62=1),IF(SUM($AE62:AF62)&gt;1," ; "&amp;AP62,AP62),"")</f>
        <v/>
      </c>
      <c r="T62" s="225" t="str">
        <f>IF(OR(AG62*$AB62=1,AG62*$AC62=1),IF(SUM($AE62:AG62)&gt;1," ; "&amp;AQ62,AQ62),"")</f>
        <v/>
      </c>
      <c r="U62" s="225" t="str">
        <f>IF(AH62*$AB62=1,IF(SUM($AE62:AH62)&gt;1," ; "&amp;AR62,AR62),"")</f>
        <v/>
      </c>
      <c r="V62" s="225" t="str">
        <f>IF(AI62*$AB62=1,IF(SUM($AE62:AI62)&gt;1," ; "&amp;AS62,AS62),"")</f>
        <v/>
      </c>
      <c r="W62" s="225" t="str">
        <f>IF(AJ62*$AB62=1,IF(SUM($AE62:AJ62)&gt;1," ; "&amp;AT62,AT62),"")</f>
        <v/>
      </c>
      <c r="X62" s="225" t="str">
        <f>IF(AK62*$AC62=1,IF(SUM($AE62:AK62)&gt;1," ; "&amp;AU62,AU62),"")</f>
        <v/>
      </c>
      <c r="Y62" s="225" t="str">
        <f>IF(AL62*$AC62=1,IF(SUM($AE62:AL62)&gt;1," ; "&amp;AV62,AV62),"")</f>
        <v/>
      </c>
      <c r="Z62" s="225" t="str">
        <f>IF(AM62*$AC62=1,IF(SUM($AE62:AM62)&gt;1," ; "&amp;AW62,AW62),"")</f>
        <v/>
      </c>
      <c r="AA62" s="226"/>
      <c r="AB62" s="225">
        <f t="shared" si="4"/>
        <v>0</v>
      </c>
      <c r="AC62" s="225">
        <f t="shared" si="5"/>
        <v>0</v>
      </c>
      <c r="AD62" s="226"/>
      <c r="AE62" s="218">
        <f t="shared" si="6"/>
        <v>0</v>
      </c>
      <c r="AF62" s="217"/>
      <c r="AG62" s="217"/>
      <c r="AH62" s="254">
        <f t="shared" si="27"/>
        <v>0</v>
      </c>
      <c r="AI62" s="218">
        <f t="shared" si="26"/>
        <v>0</v>
      </c>
      <c r="AO62" s="225" t="s">
        <v>212</v>
      </c>
      <c r="AP62" s="225"/>
      <c r="AQ62" s="225"/>
      <c r="AR62" s="231" t="s">
        <v>345</v>
      </c>
      <c r="AS62" s="225" t="s">
        <v>351</v>
      </c>
      <c r="AT62" s="225"/>
      <c r="AU62" s="225"/>
      <c r="AV62" s="225"/>
      <c r="AW62" s="225"/>
      <c r="AX62" s="225"/>
    </row>
    <row r="63" spans="1:50" ht="20.100000000000001" customHeight="1" x14ac:dyDescent="0.55000000000000004">
      <c r="A63" s="236" t="s">
        <v>178</v>
      </c>
      <c r="B63" s="236" t="s">
        <v>119</v>
      </c>
      <c r="C63" s="250"/>
      <c r="D63" s="237"/>
      <c r="E63" s="207"/>
      <c r="F63" s="260"/>
      <c r="G63" s="229" t="str">
        <f t="shared" si="1"/>
        <v/>
      </c>
      <c r="H63" s="229"/>
      <c r="I63" s="229"/>
      <c r="J63" s="229"/>
      <c r="K63" s="229"/>
      <c r="L63" s="229"/>
      <c r="Q63" s="216" t="str">
        <f t="shared" si="7"/>
        <v/>
      </c>
      <c r="R63" s="230" t="str">
        <f t="shared" si="3"/>
        <v/>
      </c>
      <c r="S63" s="225" t="str">
        <f>IF(OR(AF63*$AB63=1,AF63*$AC63=1),IF(SUM($AE63:AF63)&gt;1," ; "&amp;AP63,AP63),"")</f>
        <v/>
      </c>
      <c r="T63" s="225" t="str">
        <f>IF(OR(AG63*$AB63=1,AG63*$AC63=1),IF(SUM($AE63:AG63)&gt;1," ; "&amp;AQ63,AQ63),"")</f>
        <v/>
      </c>
      <c r="U63" s="225" t="str">
        <f>IF(AH63*$AB63=1,IF(SUM($AE63:AH63)&gt;1," ; "&amp;AR63,AR63),"")</f>
        <v/>
      </c>
      <c r="V63" s="225" t="str">
        <f>IF(AI63*$AB63=1,IF(SUM($AE63:AI63)&gt;1," ; "&amp;AS63,AS63),"")</f>
        <v/>
      </c>
      <c r="W63" s="225" t="str">
        <f>IF(AJ63*$AB63=1,IF(SUM($AE63:AJ63)&gt;1," ; "&amp;AT63,AT63),"")</f>
        <v/>
      </c>
      <c r="X63" s="225" t="str">
        <f>IF(AK63*$AC63=1,IF(SUM($AE63:AK63)&gt;1," ; "&amp;AU63,AU63),"")</f>
        <v/>
      </c>
      <c r="Y63" s="225" t="str">
        <f>IF(AL63*$AC63=1,IF(SUM($AE63:AL63)&gt;1," ; "&amp;AV63,AV63),"")</f>
        <v/>
      </c>
      <c r="Z63" s="225" t="str">
        <f>IF(AM63*$AC63=1,IF(SUM($AE63:AM63)&gt;1," ; "&amp;AW63,AW63),"")</f>
        <v/>
      </c>
      <c r="AA63" s="226"/>
      <c r="AB63" s="225">
        <f t="shared" si="4"/>
        <v>0</v>
      </c>
      <c r="AC63" s="225">
        <f t="shared" si="5"/>
        <v>0</v>
      </c>
      <c r="AD63" s="226"/>
      <c r="AE63" s="218">
        <f t="shared" si="6"/>
        <v>0</v>
      </c>
      <c r="AF63" s="217"/>
      <c r="AG63" s="217"/>
      <c r="AH63" s="254">
        <f t="shared" si="27"/>
        <v>0</v>
      </c>
      <c r="AI63" s="218">
        <f t="shared" si="26"/>
        <v>0</v>
      </c>
      <c r="AO63" s="225" t="s">
        <v>212</v>
      </c>
      <c r="AP63" s="225"/>
      <c r="AQ63" s="225"/>
      <c r="AR63" s="231" t="s">
        <v>345</v>
      </c>
      <c r="AS63" s="225" t="s">
        <v>352</v>
      </c>
      <c r="AT63" s="225"/>
      <c r="AU63" s="254"/>
      <c r="AV63" s="254"/>
      <c r="AW63" s="254"/>
      <c r="AX63" s="254"/>
    </row>
    <row r="64" spans="1:50" ht="20.100000000000001" customHeight="1" x14ac:dyDescent="0.55000000000000004">
      <c r="A64" s="236" t="s">
        <v>180</v>
      </c>
      <c r="B64" s="236" t="s">
        <v>353</v>
      </c>
      <c r="C64" s="250"/>
      <c r="D64" s="237"/>
      <c r="E64" s="207"/>
      <c r="F64" s="260"/>
      <c r="G64" s="229" t="str">
        <f t="shared" si="1"/>
        <v/>
      </c>
      <c r="H64" s="229"/>
      <c r="I64" s="229"/>
      <c r="J64" s="229"/>
      <c r="K64" s="229"/>
      <c r="L64" s="229"/>
      <c r="Q64" s="216" t="str">
        <f t="shared" si="7"/>
        <v/>
      </c>
      <c r="R64" s="230" t="str">
        <f t="shared" si="3"/>
        <v/>
      </c>
      <c r="S64" s="225" t="str">
        <f>IF(OR(AF64*$AB64=1,AF64*$AC64=1),IF(SUM($AE64:AF64)&gt;1," ; "&amp;AP64,AP64),"")</f>
        <v/>
      </c>
      <c r="T64" s="225" t="str">
        <f>IF(OR(AG64*$AB64=1,AG64*$AC64=1),IF(SUM($AE64:AG64)&gt;1," ; "&amp;AQ64,AQ64),"")</f>
        <v/>
      </c>
      <c r="U64" s="225" t="str">
        <f>IF(AH64*$AB64=1,IF(SUM($AE64:AH64)&gt;1," ; "&amp;AR64,AR64),"")</f>
        <v/>
      </c>
      <c r="V64" s="225" t="str">
        <f>IF(AI64*$AB64=1,IF(SUM($AE64:AI64)&gt;1," ; "&amp;AS64,AS64),"")</f>
        <v/>
      </c>
      <c r="W64" s="225" t="str">
        <f>IF(AJ64*$AB64=1,IF(SUM($AE64:AJ64)&gt;1," ; "&amp;AT64,AT64),"")</f>
        <v/>
      </c>
      <c r="X64" s="225" t="str">
        <f>IF(AK64*$AC64=1,IF(SUM($AE64:AK64)&gt;1," ; "&amp;AU64,AU64),"")</f>
        <v/>
      </c>
      <c r="Y64" s="225" t="str">
        <f>IF(AL64*$AC64=1,IF(SUM($AE64:AL64)&gt;1," ; "&amp;AV64,AV64),"")</f>
        <v/>
      </c>
      <c r="Z64" s="225" t="str">
        <f>IF(AM64*$AC64=1,IF(SUM($AE64:AM64)&gt;1," ; "&amp;AW64,AW64),"")</f>
        <v/>
      </c>
      <c r="AA64" s="226"/>
      <c r="AB64" s="225">
        <f t="shared" si="4"/>
        <v>0</v>
      </c>
      <c r="AC64" s="225">
        <f t="shared" si="5"/>
        <v>0</v>
      </c>
      <c r="AD64" s="226"/>
      <c r="AE64" s="218">
        <f t="shared" si="6"/>
        <v>0</v>
      </c>
      <c r="AF64" s="217"/>
      <c r="AG64" s="217"/>
      <c r="AH64" s="254">
        <f t="shared" si="27"/>
        <v>0</v>
      </c>
      <c r="AI64" s="218">
        <f t="shared" si="26"/>
        <v>0</v>
      </c>
      <c r="AO64" s="225" t="s">
        <v>212</v>
      </c>
      <c r="AP64" s="225"/>
      <c r="AQ64" s="225"/>
      <c r="AR64" s="231" t="s">
        <v>345</v>
      </c>
      <c r="AS64" s="225" t="s">
        <v>354</v>
      </c>
      <c r="AT64" s="225"/>
      <c r="AU64" s="254"/>
      <c r="AV64" s="225"/>
      <c r="AW64" s="225"/>
      <c r="AX64" s="225"/>
    </row>
    <row r="65" spans="17:47" x14ac:dyDescent="0.55000000000000004">
      <c r="Q65" s="274" t="str">
        <f t="shared" ref="Q65:Q68" si="28">S65&amp;U65&amp;V65&amp;X65&amp;Y65</f>
        <v/>
      </c>
      <c r="R65" s="230" t="str">
        <f t="shared" si="3"/>
        <v/>
      </c>
      <c r="S65" s="225" t="str">
        <f>IF(OR(AF65*$AB65=1,AF65*$AC65=1),IF(SUM($AE65:AF65)&gt;1," ; "&amp;AP65,AP65),"")</f>
        <v/>
      </c>
      <c r="T65" s="225" t="str">
        <f>IF(OR(AG65*$AB65=1,AG65*$AC65=1),IF(SUM($AE65:AG65)&gt;1," ; "&amp;AQ65,AQ65),"")</f>
        <v/>
      </c>
      <c r="U65" s="225" t="str">
        <f>IF(AH65*$AB65=1,IF(SUM($AE65:AH65)&gt;1," ; "&amp;AR65,AR65),"")</f>
        <v/>
      </c>
      <c r="V65" s="225" t="str">
        <f>IF(AI65*$AB65=1,IF(SUM($AE65:AI65)&gt;1," ; "&amp;AS65,AS65),"")</f>
        <v/>
      </c>
      <c r="W65" s="225" t="str">
        <f>IF(AJ65*$AB65=1,IF(SUM($AE65:AJ65)&gt;1," ; "&amp;AT65,AT65),"")</f>
        <v/>
      </c>
      <c r="X65" s="225" t="str">
        <f>IF(AK65*$AC65=1,IF(SUM($AE65:AK65)&gt;1," ; "&amp;AU65,AU65),"")</f>
        <v/>
      </c>
      <c r="Y65" s="225" t="str">
        <f>IF(AL65*$AC65=1,IF(SUM($AE65:AL65)&gt;1," ; "&amp;AV65,AV65),"")</f>
        <v/>
      </c>
      <c r="Z65" s="225" t="str">
        <f>IF(AM65*$AC65=1,IF(SUM($AE65:AM65)&gt;1," ; "&amp;AW65,AW65),"")</f>
        <v/>
      </c>
      <c r="AA65" s="226"/>
      <c r="AB65" s="225"/>
      <c r="AC65" s="225"/>
      <c r="AD65" s="226"/>
      <c r="AE65" s="226"/>
      <c r="AF65" s="217"/>
      <c r="AG65" s="217"/>
      <c r="AH65" s="254"/>
      <c r="AR65" s="231"/>
    </row>
    <row r="66" spans="17:47" hidden="1" x14ac:dyDescent="0.55000000000000004">
      <c r="Q66" s="274" t="str">
        <f t="shared" si="28"/>
        <v/>
      </c>
      <c r="R66" s="274"/>
      <c r="S66" s="225" t="str">
        <f t="shared" ref="S66:S86" si="29">IF(AF66=1,AP66,"")</f>
        <v/>
      </c>
      <c r="T66" s="225"/>
      <c r="U66" s="225" t="str">
        <f>IF(AH66=1,IF(SUM($AF66:AH66)&gt;1,"; "&amp;AR66,AR66),"")</f>
        <v/>
      </c>
      <c r="V66" s="225" t="str">
        <f>IF(AI66=1,IF(SUM($AF66:AI66)&gt;1,"; "&amp;AS66,AS66),"")</f>
        <v/>
      </c>
      <c r="W66" s="225"/>
      <c r="X66" s="225" t="str">
        <f>IF(AK66=1,IF(SUM($AF66:AK66)&gt;1,"; "&amp;AU66,AU66),"")</f>
        <v/>
      </c>
      <c r="Y66" s="225" t="str">
        <f>IF(AL66=1,IF(SUM($AF66:AL66)&gt;1,"; "&amp;AV66,AV66),"")</f>
        <v/>
      </c>
      <c r="Z66" s="225" t="str">
        <f>IF(AM66=1,IF(SUM($AF66:AM66)&gt;1,"; "&amp;AW66,AW66),"")</f>
        <v/>
      </c>
      <c r="AA66" s="226"/>
      <c r="AB66" s="225"/>
      <c r="AC66" s="225"/>
      <c r="AD66" s="226"/>
      <c r="AE66" s="226"/>
      <c r="AF66" s="217"/>
      <c r="AG66" s="217"/>
      <c r="AH66" s="254"/>
      <c r="AR66" s="231"/>
    </row>
    <row r="67" spans="17:47" hidden="1" x14ac:dyDescent="0.55000000000000004">
      <c r="Q67" s="274" t="str">
        <f t="shared" si="28"/>
        <v/>
      </c>
      <c r="R67" s="274"/>
      <c r="S67" s="225" t="str">
        <f t="shared" si="29"/>
        <v/>
      </c>
      <c r="T67" s="225"/>
      <c r="U67" s="225" t="str">
        <f>IF(AH67=1,IF(SUM($AF67:AH67)&gt;1,"; "&amp;AR67,AR67),"")</f>
        <v/>
      </c>
      <c r="V67" s="225" t="str">
        <f>IF(AI67=1,IF(SUM($AF67:AI67)&gt;1,"; "&amp;AS67,AS67),"")</f>
        <v/>
      </c>
      <c r="W67" s="225"/>
      <c r="X67" s="225" t="str">
        <f>IF(AK67=1,IF(SUM($AF67:AK67)&gt;1,"; "&amp;AU67,AU67),"")</f>
        <v/>
      </c>
      <c r="Y67" s="225" t="str">
        <f>IF(AL67=1,IF(SUM($AF67:AL67)&gt;1,"; "&amp;AV67,AV67),"")</f>
        <v/>
      </c>
      <c r="Z67" s="225" t="str">
        <f>IF(AM67=1,IF(SUM($AF67:AM67)&gt;1,"; "&amp;AW67,AW67),"")</f>
        <v/>
      </c>
      <c r="AA67" s="226"/>
      <c r="AB67" s="225"/>
      <c r="AC67" s="225"/>
      <c r="AD67" s="226"/>
      <c r="AE67" s="226"/>
      <c r="AF67" s="217"/>
      <c r="AG67" s="217"/>
      <c r="AH67" s="254"/>
      <c r="AR67" s="231"/>
    </row>
    <row r="68" spans="17:47" hidden="1" x14ac:dyDescent="0.55000000000000004">
      <c r="Q68" s="274" t="str">
        <f t="shared" si="28"/>
        <v/>
      </c>
      <c r="R68" s="274"/>
      <c r="S68" s="225" t="str">
        <f t="shared" si="29"/>
        <v/>
      </c>
      <c r="T68" s="225"/>
      <c r="U68" s="225" t="str">
        <f>IF(AH68=1,IF(SUM($AF68:AH68)&gt;1,"; "&amp;AR68,AR68),"")</f>
        <v/>
      </c>
      <c r="V68" s="225" t="str">
        <f>IF(AI68=1,IF(SUM($AF68:AI68)&gt;1,"; "&amp;AS68,AS68),"")</f>
        <v/>
      </c>
      <c r="W68" s="225"/>
      <c r="X68" s="225" t="str">
        <f>IF(AK68=1,IF(SUM($AF68:AK68)&gt;1,"; "&amp;AU68,AU68),"")</f>
        <v/>
      </c>
      <c r="Y68" s="225" t="str">
        <f>IF(AL68=1,IF(SUM($AF68:AL68)&gt;1,"; "&amp;AV68,AV68),"")</f>
        <v/>
      </c>
      <c r="Z68" s="225" t="str">
        <f>IF(AM68=1,IF(SUM($AF68:AM68)&gt;1,"; "&amp;AW68,AW68),"")</f>
        <v/>
      </c>
      <c r="AA68" s="226"/>
      <c r="AB68" s="225"/>
      <c r="AC68" s="225"/>
      <c r="AD68" s="226"/>
      <c r="AE68" s="226"/>
      <c r="AF68" s="217"/>
      <c r="AG68" s="217"/>
      <c r="AH68" s="254"/>
      <c r="AR68" s="231"/>
    </row>
    <row r="69" spans="17:47" hidden="1" x14ac:dyDescent="0.55000000000000004">
      <c r="Q69" s="274"/>
      <c r="R69" s="274"/>
      <c r="S69" s="225" t="str">
        <f t="shared" si="29"/>
        <v/>
      </c>
      <c r="T69" s="225"/>
      <c r="U69" s="225" t="str">
        <f>IF(AH69=1,IF(SUM($AF69:AH69)&gt;1,"; "&amp;AR69,AR69),"")</f>
        <v/>
      </c>
      <c r="V69" s="225" t="str">
        <f>IF(AI69=1,IF(SUM($AF69:AI69)&gt;1,"; "&amp;AS69,AS69),"")</f>
        <v/>
      </c>
      <c r="W69" s="225"/>
      <c r="X69" s="225" t="str">
        <f>IF(AK69=1,IF(SUM($AF69:AK69)&gt;1,"; "&amp;AU69,AU69),"")</f>
        <v/>
      </c>
      <c r="Y69" s="225" t="str">
        <f>IF(AL69=1,IF(SUM($AF69:AL69)&gt;1,"; "&amp;AV69,AV69),"")</f>
        <v/>
      </c>
      <c r="Z69" s="225" t="str">
        <f>IF(AM69=1,IF(SUM($AF69:AM69)&gt;1,"; "&amp;AW69,AW69),"")</f>
        <v/>
      </c>
      <c r="AA69" s="226"/>
      <c r="AB69" s="225"/>
      <c r="AC69" s="225"/>
      <c r="AD69" s="226"/>
      <c r="AE69" s="226"/>
      <c r="AF69" s="217"/>
      <c r="AG69" s="217"/>
      <c r="AH69" s="254"/>
      <c r="AR69" s="231"/>
    </row>
    <row r="70" spans="17:47" hidden="1" x14ac:dyDescent="0.55000000000000004">
      <c r="Q70" s="274"/>
      <c r="R70" s="274"/>
      <c r="S70" s="225" t="str">
        <f t="shared" si="29"/>
        <v/>
      </c>
      <c r="T70" s="225"/>
      <c r="U70" s="225" t="str">
        <f>IF(AH70=1,IF(SUM($AF70:AH70)&gt;1,"; "&amp;AR70,AR70),"")</f>
        <v/>
      </c>
      <c r="V70" s="225" t="str">
        <f>IF(AI70=1,IF(SUM($AF70:AI70)&gt;1,"; "&amp;AS70,AS70),"")</f>
        <v/>
      </c>
      <c r="W70" s="225"/>
      <c r="X70" s="225" t="str">
        <f>IF(AK70=1,IF(SUM($AF70:AK70)&gt;1,"; "&amp;AU70,AU70),"")</f>
        <v/>
      </c>
      <c r="Y70" s="225" t="str">
        <f>IF(AL70=1,IF(SUM($AF70:AL70)&gt;1,"; "&amp;AV70,AV70),"")</f>
        <v/>
      </c>
      <c r="Z70" s="225" t="str">
        <f>IF(AM70=1,IF(SUM($AF70:AM70)&gt;1,"; "&amp;AW70,AW70),"")</f>
        <v/>
      </c>
      <c r="AA70" s="226"/>
      <c r="AB70" s="225"/>
      <c r="AC70" s="225"/>
      <c r="AD70" s="226"/>
      <c r="AE70" s="226"/>
      <c r="AF70" s="217"/>
      <c r="AG70" s="217"/>
      <c r="AH70" s="254"/>
      <c r="AR70" s="231"/>
    </row>
    <row r="71" spans="17:47" hidden="1" x14ac:dyDescent="0.55000000000000004">
      <c r="Q71" s="274"/>
      <c r="R71" s="274"/>
      <c r="S71" s="225" t="str">
        <f t="shared" si="29"/>
        <v/>
      </c>
      <c r="T71" s="225"/>
      <c r="U71" s="225" t="str">
        <f>IF(AH71=1,IF(SUM($AF71:AH71)&gt;1,"; "&amp;AR71,AR71),"")</f>
        <v/>
      </c>
      <c r="V71" s="225" t="str">
        <f>IF(AI71=1,IF(SUM($AF71:AI71)&gt;1,"; "&amp;AS71,AS71),"")</f>
        <v/>
      </c>
      <c r="W71" s="225"/>
      <c r="X71" s="225" t="str">
        <f>IF(AK71=1,IF(SUM($AF71:AK71)&gt;1,"; "&amp;AU71,AU71),"")</f>
        <v/>
      </c>
      <c r="Y71" s="225" t="str">
        <f>IF(AL71=1,IF(SUM($AF71:AL71)&gt;1,"; "&amp;AV71,AV71),"")</f>
        <v/>
      </c>
      <c r="Z71" s="225" t="str">
        <f>IF(AM71=1,IF(SUM($AF71:AM71)&gt;1,"; "&amp;AW71,AW71),"")</f>
        <v/>
      </c>
      <c r="AA71" s="226"/>
      <c r="AB71" s="225"/>
      <c r="AC71" s="225"/>
      <c r="AD71" s="226"/>
      <c r="AE71" s="226"/>
      <c r="AF71" s="217"/>
      <c r="AG71" s="217"/>
      <c r="AH71" s="254"/>
      <c r="AU71" s="254"/>
    </row>
    <row r="72" spans="17:47" hidden="1" x14ac:dyDescent="0.55000000000000004">
      <c r="Q72" s="274"/>
      <c r="R72" s="274"/>
      <c r="S72" s="225" t="str">
        <f t="shared" si="29"/>
        <v/>
      </c>
      <c r="T72" s="225"/>
      <c r="U72" s="225" t="str">
        <f>IF(AH72=1,IF(SUM($AF72:AH72)&gt;1,"; "&amp;AR72,AR72),"")</f>
        <v/>
      </c>
      <c r="V72" s="225" t="str">
        <f>IF(AI72=1,IF(SUM($AF72:AI72)&gt;1,"; "&amp;AS72,AS72),"")</f>
        <v/>
      </c>
      <c r="W72" s="225"/>
      <c r="X72" s="225" t="str">
        <f>IF(AK72=1,IF(SUM($AF72:AK72)&gt;1,"; "&amp;AU72,AU72),"")</f>
        <v/>
      </c>
      <c r="Y72" s="225" t="str">
        <f>IF(AL72=1,IF(SUM($AF72:AL72)&gt;1,"; "&amp;AV72,AV72),"")</f>
        <v/>
      </c>
      <c r="Z72" s="225" t="str">
        <f>IF(AM72=1,IF(SUM($AF72:AM72)&gt;1,"; "&amp;AW72,AW72),"")</f>
        <v/>
      </c>
      <c r="AA72" s="226"/>
      <c r="AB72" s="225"/>
      <c r="AC72" s="225"/>
      <c r="AD72" s="226"/>
      <c r="AE72" s="226"/>
      <c r="AF72" s="217"/>
      <c r="AG72" s="217"/>
      <c r="AH72" s="254"/>
      <c r="AR72" s="231"/>
    </row>
    <row r="73" spans="17:47" hidden="1" x14ac:dyDescent="0.55000000000000004">
      <c r="Q73" s="274"/>
      <c r="R73" s="274"/>
      <c r="S73" s="225" t="str">
        <f t="shared" si="29"/>
        <v/>
      </c>
      <c r="T73" s="225"/>
      <c r="U73" s="225" t="str">
        <f>IF(AH73=1,IF(SUM($AF73:AH73)&gt;1,"; "&amp;AR73,AR73),"")</f>
        <v/>
      </c>
      <c r="V73" s="225" t="str">
        <f>IF(AI73=1,IF(SUM($AF73:AI73)&gt;1,"; "&amp;AS73,AS73),"")</f>
        <v/>
      </c>
      <c r="W73" s="225"/>
      <c r="X73" s="225" t="str">
        <f>IF(AK73=1,IF(SUM($AF73:AK73)&gt;1,"; "&amp;AU73,AU73),"")</f>
        <v/>
      </c>
      <c r="Y73" s="225" t="str">
        <f>IF(AL73=1,IF(SUM($AF73:AL73)&gt;1,"; "&amp;AV73,AV73),"")</f>
        <v/>
      </c>
      <c r="Z73" s="225" t="str">
        <f>IF(AM73=1,IF(SUM($AF73:AM73)&gt;1,"; "&amp;AW73,AW73),"")</f>
        <v/>
      </c>
      <c r="AA73" s="226"/>
      <c r="AB73" s="225"/>
      <c r="AC73" s="225"/>
      <c r="AD73" s="226"/>
      <c r="AE73" s="226"/>
      <c r="AF73" s="217"/>
      <c r="AG73" s="217"/>
      <c r="AH73" s="254"/>
      <c r="AR73" s="231"/>
    </row>
    <row r="74" spans="17:47" hidden="1" x14ac:dyDescent="0.55000000000000004">
      <c r="Q74" s="274"/>
      <c r="R74" s="274"/>
      <c r="S74" s="225" t="str">
        <f t="shared" si="29"/>
        <v/>
      </c>
      <c r="T74" s="225"/>
      <c r="U74" s="225" t="str">
        <f>IF(AH74=1,IF(SUM($AF74:AH74)&gt;1,"; "&amp;AR74,AR74),"")</f>
        <v/>
      </c>
      <c r="V74" s="225" t="str">
        <f>IF(AI74=1,IF(SUM($AF74:AI74)&gt;1,"; "&amp;AS74,AS74),"")</f>
        <v/>
      </c>
      <c r="W74" s="225"/>
      <c r="X74" s="225" t="str">
        <f>IF(AK74=1,IF(SUM($AF74:AK74)&gt;1,"; "&amp;AU74,AU74),"")</f>
        <v/>
      </c>
      <c r="Y74" s="225" t="str">
        <f>IF(AL74=1,IF(SUM($AF74:AL74)&gt;1,"; "&amp;AV74,AV74),"")</f>
        <v/>
      </c>
      <c r="Z74" s="225" t="str">
        <f>IF(AM74=1,IF(SUM($AF74:AM74)&gt;1,"; "&amp;AW74,AW74),"")</f>
        <v/>
      </c>
      <c r="AA74" s="226"/>
      <c r="AB74" s="225"/>
      <c r="AC74" s="225"/>
      <c r="AD74" s="226"/>
      <c r="AE74" s="226"/>
      <c r="AF74" s="217"/>
      <c r="AG74" s="217"/>
      <c r="AH74" s="254"/>
      <c r="AR74" s="231"/>
    </row>
    <row r="75" spans="17:47" hidden="1" x14ac:dyDescent="0.55000000000000004">
      <c r="Q75" s="274"/>
      <c r="R75" s="274"/>
      <c r="S75" s="225" t="str">
        <f t="shared" si="29"/>
        <v/>
      </c>
      <c r="T75" s="225"/>
      <c r="U75" s="225" t="str">
        <f>IF(AH75=1,IF(SUM($AF75:AH75)&gt;1,"; "&amp;AR75,AR75),"")</f>
        <v/>
      </c>
      <c r="V75" s="225" t="str">
        <f>IF(AI75=1,IF(SUM($AF75:AI75)&gt;1,"; "&amp;AS75,AS75),"")</f>
        <v/>
      </c>
      <c r="W75" s="225"/>
      <c r="X75" s="225" t="str">
        <f>IF(AK75=1,IF(SUM($AF75:AK75)&gt;1,"; "&amp;AU75,AU75),"")</f>
        <v/>
      </c>
      <c r="Y75" s="225" t="str">
        <f>IF(AL75=1,IF(SUM($AF75:AL75)&gt;1,"; "&amp;AV75,AV75),"")</f>
        <v/>
      </c>
      <c r="Z75" s="225" t="str">
        <f>IF(AM75=1,IF(SUM($AF75:AM75)&gt;1,"; "&amp;AW75,AW75),"")</f>
        <v/>
      </c>
      <c r="AA75" s="226"/>
      <c r="AB75" s="225"/>
      <c r="AC75" s="225"/>
      <c r="AD75" s="226"/>
      <c r="AE75" s="226"/>
      <c r="AF75" s="217"/>
      <c r="AG75" s="217"/>
      <c r="AH75" s="254"/>
      <c r="AR75" s="231"/>
    </row>
    <row r="76" spans="17:47" hidden="1" x14ac:dyDescent="0.55000000000000004">
      <c r="Q76" s="275"/>
      <c r="R76" s="275"/>
      <c r="S76" s="225" t="str">
        <f t="shared" si="29"/>
        <v/>
      </c>
      <c r="T76" s="225"/>
      <c r="U76" s="225" t="str">
        <f>IF(AH76=1,IF(SUM($AF76:AH76)&gt;1,"; "&amp;AR76,AR76),"")</f>
        <v/>
      </c>
      <c r="V76" s="225" t="str">
        <f>IF(AI76=1,IF(SUM($AF76:AI76)&gt;1,"; "&amp;AS76,AS76),"")</f>
        <v/>
      </c>
      <c r="W76" s="225"/>
      <c r="X76" s="225" t="str">
        <f>IF(AK76=1,IF(SUM($AF76:AK76)&gt;1,"; "&amp;AU76,AU76),"")</f>
        <v/>
      </c>
      <c r="Y76" s="225" t="str">
        <f>IF(AL76=1,IF(SUM($AF76:AL76)&gt;1,"; "&amp;AV76,AV76),"")</f>
        <v/>
      </c>
      <c r="Z76" s="225" t="str">
        <f>IF(AM76=1,IF(SUM($AF76:AM76)&gt;1,"; "&amp;AW76,AW76),"")</f>
        <v/>
      </c>
      <c r="AA76" s="226"/>
      <c r="AB76" s="225"/>
      <c r="AC76" s="225"/>
      <c r="AD76" s="226"/>
      <c r="AE76" s="226"/>
      <c r="AF76" s="217"/>
      <c r="AG76" s="217"/>
      <c r="AH76" s="254"/>
      <c r="AR76" s="231"/>
    </row>
    <row r="77" spans="17:47" hidden="1" x14ac:dyDescent="0.55000000000000004">
      <c r="Q77" s="274"/>
      <c r="R77" s="274"/>
      <c r="S77" s="225" t="str">
        <f t="shared" si="29"/>
        <v/>
      </c>
      <c r="T77" s="225"/>
      <c r="U77" s="225" t="str">
        <f>IF(AH77=1,IF(SUM($AF77:AH77)&gt;1,"; "&amp;AR77,AR77),"")</f>
        <v/>
      </c>
      <c r="V77" s="225" t="str">
        <f>IF(AI77=1,IF(SUM($AF77:AI77)&gt;1,"; "&amp;AS77,AS77),"")</f>
        <v/>
      </c>
      <c r="W77" s="225"/>
      <c r="X77" s="225" t="str">
        <f>IF(AK77=1,IF(SUM($AF77:AK77)&gt;1,"; "&amp;AU77,AU77),"")</f>
        <v/>
      </c>
      <c r="Y77" s="225" t="str">
        <f>IF(AL77=1,IF(SUM($AF77:AL77)&gt;1,"; "&amp;AV77,AV77),"")</f>
        <v/>
      </c>
      <c r="Z77" s="225" t="str">
        <f>IF(AM77=1,IF(SUM($AF77:AM77)&gt;1,"; "&amp;AW77,AW77),"")</f>
        <v/>
      </c>
      <c r="AA77" s="226"/>
      <c r="AB77" s="225"/>
      <c r="AC77" s="225"/>
      <c r="AD77" s="226"/>
      <c r="AE77" s="226"/>
      <c r="AF77" s="217"/>
      <c r="AG77" s="217"/>
      <c r="AH77" s="254"/>
      <c r="AR77" s="231"/>
    </row>
    <row r="78" spans="17:47" hidden="1" x14ac:dyDescent="0.55000000000000004">
      <c r="Q78" s="274"/>
      <c r="R78" s="274"/>
      <c r="S78" s="225" t="str">
        <f t="shared" si="29"/>
        <v/>
      </c>
      <c r="T78" s="225"/>
      <c r="U78" s="225" t="str">
        <f>IF(AH78=1,IF(SUM($AF78:AH78)&gt;1,"; "&amp;AR78,AR78),"")</f>
        <v/>
      </c>
      <c r="V78" s="225" t="str">
        <f>IF(AI78=1,IF(SUM($AF78:AI78)&gt;1,"; "&amp;AS78,AS78),"")</f>
        <v/>
      </c>
      <c r="W78" s="225"/>
      <c r="X78" s="225" t="str">
        <f>IF(AK78=1,IF(SUM($AF78:AK78)&gt;1,"; "&amp;AU78,AU78),"")</f>
        <v/>
      </c>
      <c r="Y78" s="225" t="str">
        <f>IF(AL78=1,IF(SUM($AF78:AL78)&gt;1,"; "&amp;AV78,AV78),"")</f>
        <v/>
      </c>
      <c r="Z78" s="225" t="str">
        <f>IF(AM78=1,IF(SUM($AF78:AM78)&gt;1,"; "&amp;AW78,AW78),"")</f>
        <v/>
      </c>
      <c r="AA78" s="226"/>
      <c r="AB78" s="225"/>
      <c r="AC78" s="225"/>
      <c r="AD78" s="226"/>
      <c r="AE78" s="226"/>
      <c r="AF78" s="217"/>
      <c r="AG78" s="217"/>
      <c r="AH78" s="254"/>
      <c r="AR78" s="231"/>
    </row>
    <row r="79" spans="17:47" hidden="1" x14ac:dyDescent="0.55000000000000004">
      <c r="Q79" s="274"/>
      <c r="R79" s="274"/>
      <c r="S79" s="225" t="str">
        <f t="shared" si="29"/>
        <v/>
      </c>
      <c r="T79" s="225"/>
      <c r="U79" s="225" t="str">
        <f>IF(AH79=1,IF(SUM($AF79:AH79)&gt;1,"; "&amp;AR79,AR79),"")</f>
        <v/>
      </c>
      <c r="V79" s="225" t="str">
        <f>IF(AI79=1,IF(SUM($AF79:AI79)&gt;1,"; "&amp;AS79,AS79),"")</f>
        <v/>
      </c>
      <c r="W79" s="225"/>
      <c r="X79" s="225" t="str">
        <f>IF(AK79=1,IF(SUM($AF79:AK79)&gt;1,"; "&amp;AU79,AU79),"")</f>
        <v/>
      </c>
      <c r="Y79" s="225" t="str">
        <f>IF(AL79=1,IF(SUM($AF79:AL79)&gt;1,"; "&amp;AV79,AV79),"")</f>
        <v/>
      </c>
      <c r="Z79" s="225" t="str">
        <f>IF(AM79=1,IF(SUM($AF79:AM79)&gt;1,"; "&amp;AW79,AW79),"")</f>
        <v/>
      </c>
      <c r="AA79" s="226"/>
      <c r="AB79" s="225"/>
      <c r="AC79" s="225"/>
      <c r="AD79" s="226"/>
      <c r="AE79" s="226"/>
      <c r="AF79" s="217"/>
      <c r="AG79" s="217"/>
      <c r="AH79" s="254"/>
      <c r="AR79" s="231"/>
    </row>
    <row r="80" spans="17:47" hidden="1" x14ac:dyDescent="0.55000000000000004">
      <c r="Q80" s="274"/>
      <c r="R80" s="274"/>
      <c r="S80" s="225" t="str">
        <f t="shared" si="29"/>
        <v/>
      </c>
      <c r="T80" s="225"/>
      <c r="U80" s="225" t="str">
        <f>IF(AH80=1,IF(SUM($AF80:AH80)&gt;1,"; "&amp;AR80,AR80),"")</f>
        <v/>
      </c>
      <c r="V80" s="225" t="str">
        <f>IF(AI80=1,IF(SUM($AF80:AI80)&gt;1,"; "&amp;AS80,AS80),"")</f>
        <v/>
      </c>
      <c r="W80" s="225"/>
      <c r="X80" s="225" t="str">
        <f>IF(AK80=1,IF(SUM($AF80:AK80)&gt;1,"; "&amp;AU80,AU80),"")</f>
        <v/>
      </c>
      <c r="Y80" s="225" t="str">
        <f>IF(AL80=1,IF(SUM($AF80:AL80)&gt;1,"; "&amp;AV80,AV80),"")</f>
        <v/>
      </c>
      <c r="Z80" s="225" t="str">
        <f>IF(AM80=1,IF(SUM($AF80:AM80)&gt;1,"; "&amp;AW80,AW80),"")</f>
        <v/>
      </c>
      <c r="AA80" s="226"/>
      <c r="AB80" s="225"/>
      <c r="AC80" s="225"/>
      <c r="AD80" s="226"/>
      <c r="AE80" s="226"/>
      <c r="AF80" s="217"/>
      <c r="AG80" s="217"/>
      <c r="AH80" s="254"/>
      <c r="AR80" s="231"/>
    </row>
    <row r="81" spans="17:44" hidden="1" x14ac:dyDescent="0.55000000000000004">
      <c r="Q81" s="274"/>
      <c r="R81" s="274"/>
      <c r="S81" s="225" t="str">
        <f t="shared" si="29"/>
        <v/>
      </c>
      <c r="T81" s="225"/>
      <c r="U81" s="225" t="str">
        <f>IF(AH81=1,IF(SUM($AF81:AH81)&gt;1,"; "&amp;AR81,AR81),"")</f>
        <v/>
      </c>
      <c r="V81" s="225" t="str">
        <f>IF(AI81=1,IF(SUM($AF81:AI81)&gt;1,"; "&amp;AS81,AS81),"")</f>
        <v/>
      </c>
      <c r="W81" s="225"/>
      <c r="X81" s="225" t="str">
        <f>IF(AK81=1,IF(SUM($AF81:AK81)&gt;1,"; "&amp;AU81,AU81),"")</f>
        <v/>
      </c>
      <c r="Y81" s="225" t="str">
        <f>IF(AL81=1,IF(SUM($AF81:AL81)&gt;1,"; "&amp;AV81,AV81),"")</f>
        <v/>
      </c>
      <c r="Z81" s="225" t="str">
        <f>IF(AM81=1,IF(SUM($AF81:AM81)&gt;1,"; "&amp;AW81,AW81),"")</f>
        <v/>
      </c>
      <c r="AA81" s="226"/>
      <c r="AB81" s="225"/>
      <c r="AC81" s="225"/>
      <c r="AD81" s="226"/>
      <c r="AE81" s="226"/>
      <c r="AF81" s="217"/>
      <c r="AG81" s="217"/>
      <c r="AH81" s="254"/>
      <c r="AR81" s="231"/>
    </row>
    <row r="82" spans="17:44" hidden="1" x14ac:dyDescent="0.55000000000000004">
      <c r="Q82" s="274"/>
      <c r="R82" s="274"/>
      <c r="S82" s="225" t="str">
        <f t="shared" si="29"/>
        <v/>
      </c>
      <c r="T82" s="225"/>
      <c r="U82" s="225" t="str">
        <f>IF(AH82=1,IF(SUM($AF82:AH82)&gt;1,"; "&amp;AR82,AR82),"")</f>
        <v/>
      </c>
      <c r="V82" s="225" t="str">
        <f>IF(AI82=1,IF(SUM($AF82:AI82)&gt;1,"; "&amp;AS82,AS82),"")</f>
        <v/>
      </c>
      <c r="W82" s="225"/>
      <c r="X82" s="225" t="str">
        <f>IF(AK82=1,IF(SUM($AF82:AK82)&gt;1,"; "&amp;AU82,AU82),"")</f>
        <v/>
      </c>
      <c r="Y82" s="225" t="str">
        <f>IF(AL82=1,IF(SUM($AF82:AL82)&gt;1,"; "&amp;AV82,AV82),"")</f>
        <v/>
      </c>
      <c r="Z82" s="225" t="str">
        <f>IF(AM82=1,IF(SUM($AF82:AM82)&gt;1,"; "&amp;AW82,AW82),"")</f>
        <v/>
      </c>
      <c r="AA82" s="226"/>
      <c r="AB82" s="225"/>
      <c r="AC82" s="225"/>
      <c r="AD82" s="226"/>
      <c r="AE82" s="226"/>
      <c r="AF82" s="217"/>
      <c r="AG82" s="217"/>
      <c r="AH82" s="254"/>
      <c r="AR82" s="231"/>
    </row>
    <row r="83" spans="17:44" hidden="1" x14ac:dyDescent="0.55000000000000004">
      <c r="Q83" s="274"/>
      <c r="R83" s="274"/>
      <c r="S83" s="225" t="str">
        <f t="shared" si="29"/>
        <v/>
      </c>
      <c r="T83" s="225"/>
      <c r="U83" s="225" t="str">
        <f>IF(AH83=1,IF(SUM($AF83:AH83)&gt;1,"; "&amp;AR83,AR83),"")</f>
        <v/>
      </c>
      <c r="V83" s="225" t="str">
        <f>IF(AI83=1,IF(SUM($AF83:AI83)&gt;1,"; "&amp;AS83,AS83),"")</f>
        <v/>
      </c>
      <c r="W83" s="225"/>
      <c r="X83" s="225" t="str">
        <f>IF(AK83=1,IF(SUM($AF83:AK83)&gt;1,"; "&amp;AU83,AU83),"")</f>
        <v/>
      </c>
      <c r="Y83" s="225" t="str">
        <f>IF(AL83=1,IF(SUM($AF83:AL83)&gt;1,"; "&amp;AV83,AV83),"")</f>
        <v/>
      </c>
      <c r="Z83" s="225" t="str">
        <f>IF(AM83=1,IF(SUM($AF83:AM83)&gt;1,"; "&amp;AW83,AW83),"")</f>
        <v/>
      </c>
      <c r="AA83" s="226"/>
      <c r="AB83" s="225"/>
      <c r="AC83" s="225"/>
      <c r="AD83" s="226"/>
      <c r="AE83" s="226"/>
      <c r="AF83" s="217"/>
      <c r="AG83" s="217"/>
      <c r="AH83" s="254"/>
      <c r="AR83" s="231"/>
    </row>
    <row r="84" spans="17:44" hidden="1" x14ac:dyDescent="0.55000000000000004">
      <c r="Q84" s="274"/>
      <c r="R84" s="274"/>
      <c r="S84" s="225" t="str">
        <f t="shared" si="29"/>
        <v/>
      </c>
      <c r="T84" s="225"/>
      <c r="U84" s="225" t="str">
        <f>IF(AH84=1,IF(SUM($AF84:AH84)&gt;1,"; "&amp;AR84,AR84),"")</f>
        <v/>
      </c>
      <c r="V84" s="225" t="str">
        <f>IF(AI84=1,IF(SUM($AF84:AI84)&gt;1,"; "&amp;AS84,AS84),"")</f>
        <v/>
      </c>
      <c r="W84" s="225"/>
      <c r="X84" s="225" t="str">
        <f>IF(AK84=1,IF(SUM($AF84:AK84)&gt;1,"; "&amp;AU84,AU84),"")</f>
        <v/>
      </c>
      <c r="Y84" s="225" t="str">
        <f>IF(AL84=1,IF(SUM($AF84:AL84)&gt;1,"; "&amp;AV84,AV84),"")</f>
        <v/>
      </c>
      <c r="Z84" s="225" t="str">
        <f>IF(AM84=1,IF(SUM($AF84:AM84)&gt;1,"; "&amp;AW84,AW84),"")</f>
        <v/>
      </c>
      <c r="AA84" s="226"/>
      <c r="AB84" s="225"/>
      <c r="AC84" s="225"/>
      <c r="AD84" s="226"/>
      <c r="AE84" s="226"/>
      <c r="AF84" s="217"/>
      <c r="AG84" s="217"/>
      <c r="AH84" s="254"/>
      <c r="AR84" s="231"/>
    </row>
    <row r="85" spans="17:44" hidden="1" x14ac:dyDescent="0.55000000000000004">
      <c r="Q85" s="274"/>
      <c r="R85" s="274"/>
      <c r="S85" s="225" t="str">
        <f t="shared" si="29"/>
        <v/>
      </c>
      <c r="T85" s="225"/>
      <c r="U85" s="225" t="str">
        <f>IF(AH85=1,IF(SUM($AF85:AH85)&gt;1,"; "&amp;AR85,AR85),"")</f>
        <v/>
      </c>
      <c r="V85" s="225" t="str">
        <f>IF(AI85=1,IF(SUM($AF85:AI85)&gt;1,"; "&amp;AS85,AS85),"")</f>
        <v/>
      </c>
      <c r="W85" s="225"/>
      <c r="X85" s="225" t="str">
        <f>IF(AK85=1,IF(SUM($AF85:AK85)&gt;1,"; "&amp;AU85,AU85),"")</f>
        <v/>
      </c>
      <c r="Y85" s="225" t="str">
        <f>IF(AL85=1,IF(SUM($AF85:AL85)&gt;1,"; "&amp;AV85,AV85),"")</f>
        <v/>
      </c>
      <c r="Z85" s="225" t="str">
        <f>IF(AM85=1,IF(SUM($AF85:AM85)&gt;1,"; "&amp;AW85,AW85),"")</f>
        <v/>
      </c>
      <c r="AA85" s="226"/>
      <c r="AB85" s="225"/>
      <c r="AC85" s="225"/>
      <c r="AD85" s="226"/>
      <c r="AE85" s="226"/>
      <c r="AF85" s="217"/>
      <c r="AG85" s="217"/>
      <c r="AH85" s="254"/>
      <c r="AR85" s="231"/>
    </row>
    <row r="86" spans="17:44" hidden="1" x14ac:dyDescent="0.55000000000000004">
      <c r="Q86" s="274"/>
      <c r="R86" s="274"/>
      <c r="S86" s="225" t="str">
        <f t="shared" si="29"/>
        <v/>
      </c>
      <c r="T86" s="225"/>
      <c r="U86" s="225" t="str">
        <f>IF(AH86=1,IF(SUM($AF86:AH86)&gt;1,"; "&amp;AR86,AR86),"")</f>
        <v/>
      </c>
      <c r="V86" s="225" t="str">
        <f>IF(AI86=1,IF(SUM($AF86:AI86)&gt;1,"; "&amp;AS86,AS86),"")</f>
        <v/>
      </c>
      <c r="W86" s="225"/>
      <c r="X86" s="225" t="str">
        <f>IF(AK86=1,IF(SUM($AF86:AK86)&gt;1,"; "&amp;AU86,AU86),"")</f>
        <v/>
      </c>
      <c r="Y86" s="225" t="str">
        <f>IF(AL86=1,IF(SUM($AF86:AL86)&gt;1,"; "&amp;AV86,AV86),"")</f>
        <v/>
      </c>
      <c r="Z86" s="225" t="str">
        <f>IF(AM86=1,IF(SUM($AF86:AM86)&gt;1,"; "&amp;AW86,AW86),"")</f>
        <v/>
      </c>
      <c r="AA86" s="226"/>
      <c r="AB86" s="225"/>
      <c r="AC86" s="225"/>
      <c r="AD86" s="226"/>
      <c r="AE86" s="226"/>
    </row>
    <row r="87" spans="17:44" hidden="1" x14ac:dyDescent="0.55000000000000004">
      <c r="S87" s="225"/>
      <c r="T87" s="225"/>
      <c r="U87" s="225"/>
      <c r="V87" s="225" t="str">
        <f>IF(AI87=1,IF(SUM($AF87:AI87)&gt;1,"; "&amp;AS87,AS87),"")</f>
        <v/>
      </c>
      <c r="W87" s="225"/>
      <c r="X87" s="225" t="str">
        <f>IF(AK87=1,IF(SUM($AF87:AK87)&gt;1,"; "&amp;AU87,AU87),"")</f>
        <v/>
      </c>
      <c r="Y87" s="225" t="str">
        <f>IF(AL87=1,IF(SUM($AF87:AL87)&gt;1,"; "&amp;AV87,AV87),"")</f>
        <v/>
      </c>
      <c r="Z87" s="225" t="str">
        <f>IF(AM87=1,IF(SUM($AF87:AM87)&gt;1,"; "&amp;AW87,AW87),"")</f>
        <v/>
      </c>
      <c r="AA87" s="226"/>
      <c r="AB87" s="225"/>
      <c r="AC87" s="225"/>
      <c r="AD87" s="226"/>
      <c r="AE87" s="226"/>
    </row>
    <row r="88" spans="17:44" hidden="1" x14ac:dyDescent="0.55000000000000004">
      <c r="S88" s="225"/>
      <c r="T88" s="225"/>
      <c r="U88" s="225"/>
      <c r="V88" s="225" t="str">
        <f>IF(AI88=1,IF(SUM($AF88:AI88)&gt;1,"; "&amp;AS88,AS88),"")</f>
        <v/>
      </c>
      <c r="W88" s="225"/>
      <c r="X88" s="225" t="str">
        <f>IF(AK88=1,IF(SUM($AF88:AK88)&gt;1,"; "&amp;AU88,AU88),"")</f>
        <v/>
      </c>
      <c r="Y88" s="225" t="str">
        <f>IF(AL88=1,IF(SUM($AF88:AL88)&gt;1,"; "&amp;AV88,AV88),"")</f>
        <v/>
      </c>
      <c r="Z88" s="225" t="str">
        <f>IF(AM88=1,IF(SUM($AF88:AM88)&gt;1,"; "&amp;AW88,AW88),"")</f>
        <v/>
      </c>
      <c r="AA88" s="226"/>
      <c r="AB88" s="225"/>
      <c r="AC88" s="225"/>
      <c r="AD88" s="226"/>
      <c r="AE88" s="226"/>
    </row>
    <row r="89" spans="17:44" hidden="1" x14ac:dyDescent="0.55000000000000004">
      <c r="S89" s="225"/>
      <c r="T89" s="225"/>
      <c r="U89" s="225"/>
      <c r="V89" s="225" t="str">
        <f>IF(AI89=1,IF(SUM($AF89:AI89)&gt;1,"; "&amp;AS89,AS89),"")</f>
        <v/>
      </c>
      <c r="W89" s="225"/>
      <c r="X89" s="225" t="str">
        <f>IF(AK89=1,IF(SUM($AF89:AK89)&gt;1,"; "&amp;AU89,AU89),"")</f>
        <v/>
      </c>
      <c r="Y89" s="225" t="str">
        <f>IF(AL89=1,IF(SUM($AF89:AL89)&gt;1,"; "&amp;AV89,AV89),"")</f>
        <v/>
      </c>
      <c r="Z89" s="225" t="str">
        <f>IF(AM89=1,IF(SUM($AF89:AM89)&gt;1,"; "&amp;AW89,AW89),"")</f>
        <v/>
      </c>
      <c r="AA89" s="226"/>
      <c r="AB89" s="225"/>
      <c r="AC89" s="225"/>
      <c r="AD89" s="226"/>
      <c r="AE89" s="226"/>
    </row>
    <row r="90" spans="17:44" hidden="1" x14ac:dyDescent="0.55000000000000004">
      <c r="S90" s="225"/>
      <c r="T90" s="225"/>
      <c r="U90" s="225"/>
      <c r="V90" s="225"/>
      <c r="W90" s="225"/>
      <c r="X90" s="225"/>
      <c r="Y90" s="225"/>
      <c r="Z90" s="225"/>
      <c r="AA90" s="226"/>
      <c r="AB90" s="225"/>
      <c r="AC90" s="225"/>
      <c r="AD90" s="226"/>
      <c r="AE90" s="226"/>
    </row>
    <row r="91" spans="17:44" hidden="1" x14ac:dyDescent="0.55000000000000004">
      <c r="S91" s="225"/>
      <c r="T91" s="225"/>
      <c r="U91" s="225"/>
      <c r="V91" s="225"/>
      <c r="W91" s="225"/>
      <c r="X91" s="225"/>
      <c r="Y91" s="225"/>
      <c r="Z91" s="225"/>
      <c r="AA91" s="226"/>
      <c r="AB91" s="225"/>
      <c r="AC91" s="225"/>
      <c r="AD91" s="226"/>
      <c r="AE91" s="226"/>
    </row>
    <row r="92" spans="17:44" hidden="1" x14ac:dyDescent="0.55000000000000004">
      <c r="S92" s="225"/>
      <c r="T92" s="225"/>
      <c r="U92" s="225"/>
      <c r="V92" s="225"/>
      <c r="W92" s="225"/>
      <c r="X92" s="225"/>
      <c r="Y92" s="225"/>
      <c r="Z92" s="225"/>
      <c r="AA92" s="226"/>
      <c r="AB92" s="225"/>
      <c r="AC92" s="225"/>
      <c r="AD92" s="226"/>
      <c r="AE92" s="226"/>
    </row>
    <row r="93" spans="17:44" hidden="1" x14ac:dyDescent="0.55000000000000004">
      <c r="S93" s="225"/>
      <c r="T93" s="225"/>
      <c r="U93" s="225"/>
      <c r="V93" s="225"/>
      <c r="W93" s="225"/>
      <c r="X93" s="225"/>
      <c r="Y93" s="225"/>
      <c r="Z93" s="225"/>
      <c r="AA93" s="226"/>
      <c r="AB93" s="225"/>
      <c r="AC93" s="225"/>
      <c r="AD93" s="226"/>
      <c r="AE93" s="226"/>
    </row>
    <row r="94" spans="17:44" hidden="1" x14ac:dyDescent="0.55000000000000004">
      <c r="S94" s="225"/>
      <c r="T94" s="225"/>
      <c r="U94" s="225"/>
      <c r="V94" s="225"/>
      <c r="W94" s="225"/>
      <c r="X94" s="225"/>
      <c r="Y94" s="225"/>
      <c r="Z94" s="225"/>
      <c r="AA94" s="226"/>
      <c r="AB94" s="225"/>
      <c r="AC94" s="225"/>
      <c r="AD94" s="226"/>
      <c r="AE94" s="226"/>
    </row>
    <row r="95" spans="17:44" x14ac:dyDescent="0.55000000000000004">
      <c r="S95" s="225"/>
      <c r="T95" s="225"/>
      <c r="U95" s="225"/>
      <c r="V95" s="225"/>
      <c r="W95" s="225"/>
      <c r="X95" s="225"/>
      <c r="Y95" s="225"/>
      <c r="Z95" s="225"/>
      <c r="AA95" s="226"/>
      <c r="AB95" s="225"/>
      <c r="AC95" s="225"/>
      <c r="AD95" s="226"/>
      <c r="AE95" s="226"/>
    </row>
    <row r="96" spans="17:44" x14ac:dyDescent="0.55000000000000004">
      <c r="S96" s="225"/>
      <c r="T96" s="225"/>
      <c r="U96" s="225"/>
      <c r="V96" s="225"/>
      <c r="W96" s="225"/>
      <c r="X96" s="225"/>
      <c r="Y96" s="225"/>
      <c r="Z96" s="225"/>
      <c r="AA96" s="226"/>
      <c r="AB96" s="225"/>
      <c r="AC96" s="225"/>
      <c r="AD96" s="226"/>
      <c r="AE96" s="226"/>
    </row>
    <row r="97" spans="19:31" hidden="1" x14ac:dyDescent="0.55000000000000004">
      <c r="S97" s="225"/>
      <c r="T97" s="225"/>
      <c r="U97" s="225"/>
      <c r="V97" s="225"/>
      <c r="W97" s="225"/>
      <c r="X97" s="225"/>
      <c r="Y97" s="225"/>
      <c r="Z97" s="225"/>
      <c r="AA97" s="226"/>
      <c r="AB97" s="225"/>
      <c r="AC97" s="225"/>
      <c r="AD97" s="226"/>
      <c r="AE97" s="226"/>
    </row>
    <row r="98" spans="19:31" hidden="1" x14ac:dyDescent="0.55000000000000004">
      <c r="S98" s="225"/>
      <c r="T98" s="225"/>
      <c r="U98" s="225"/>
      <c r="V98" s="225"/>
      <c r="W98" s="225"/>
      <c r="X98" s="225"/>
      <c r="Y98" s="225"/>
      <c r="Z98" s="225"/>
      <c r="AA98" s="226"/>
      <c r="AB98" s="225"/>
      <c r="AC98" s="225"/>
      <c r="AD98" s="226"/>
      <c r="AE98" s="226"/>
    </row>
    <row r="99" spans="19:31" hidden="1" x14ac:dyDescent="0.55000000000000004">
      <c r="S99" s="225"/>
      <c r="T99" s="225"/>
      <c r="U99" s="225"/>
      <c r="V99" s="225"/>
      <c r="W99" s="225"/>
      <c r="X99" s="225"/>
      <c r="Y99" s="225"/>
      <c r="Z99" s="225"/>
      <c r="AA99" s="226"/>
      <c r="AB99" s="225"/>
      <c r="AC99" s="225"/>
      <c r="AD99" s="226"/>
      <c r="AE99" s="226"/>
    </row>
    <row r="100" spans="19:31" hidden="1" x14ac:dyDescent="0.55000000000000004">
      <c r="S100" s="225"/>
      <c r="T100" s="225"/>
      <c r="U100" s="225"/>
      <c r="V100" s="225"/>
      <c r="W100" s="225"/>
      <c r="X100" s="225"/>
      <c r="Y100" s="225"/>
      <c r="Z100" s="225"/>
      <c r="AA100" s="226"/>
      <c r="AB100" s="225"/>
      <c r="AC100" s="225"/>
      <c r="AD100" s="226"/>
      <c r="AE100" s="226"/>
    </row>
    <row r="101" spans="19:31" hidden="1" x14ac:dyDescent="0.55000000000000004">
      <c r="S101" s="225"/>
      <c r="T101" s="225"/>
      <c r="U101" s="225"/>
      <c r="V101" s="225"/>
      <c r="W101" s="225"/>
      <c r="X101" s="225"/>
      <c r="Y101" s="225"/>
      <c r="Z101" s="225"/>
      <c r="AA101" s="226"/>
      <c r="AB101" s="225"/>
      <c r="AC101" s="225"/>
      <c r="AD101" s="226"/>
      <c r="AE101" s="226"/>
    </row>
    <row r="102" spans="19:31" hidden="1" x14ac:dyDescent="0.55000000000000004">
      <c r="S102" s="225"/>
      <c r="T102" s="225"/>
      <c r="U102" s="225"/>
      <c r="V102" s="225"/>
      <c r="W102" s="225"/>
      <c r="X102" s="225"/>
      <c r="Y102" s="225"/>
      <c r="Z102" s="225"/>
      <c r="AA102" s="226"/>
      <c r="AB102" s="225"/>
      <c r="AC102" s="225"/>
      <c r="AD102" s="226"/>
      <c r="AE102" s="226"/>
    </row>
    <row r="103" spans="19:31" hidden="1" x14ac:dyDescent="0.55000000000000004">
      <c r="S103" s="225"/>
      <c r="T103" s="225"/>
      <c r="U103" s="225"/>
      <c r="V103" s="225"/>
      <c r="W103" s="225"/>
      <c r="X103" s="225"/>
      <c r="Y103" s="225"/>
      <c r="Z103" s="225"/>
      <c r="AA103" s="226"/>
      <c r="AB103" s="225"/>
      <c r="AC103" s="225"/>
      <c r="AD103" s="226"/>
      <c r="AE103" s="226"/>
    </row>
    <row r="104" spans="19:31" hidden="1" x14ac:dyDescent="0.55000000000000004">
      <c r="S104" s="225"/>
      <c r="T104" s="225"/>
      <c r="U104" s="225"/>
      <c r="V104" s="225"/>
      <c r="W104" s="225"/>
      <c r="X104" s="225"/>
      <c r="Y104" s="225"/>
      <c r="Z104" s="225"/>
      <c r="AA104" s="226"/>
      <c r="AB104" s="225"/>
      <c r="AC104" s="225"/>
      <c r="AD104" s="226"/>
      <c r="AE104" s="226"/>
    </row>
    <row r="105" spans="19:31" hidden="1" x14ac:dyDescent="0.55000000000000004">
      <c r="S105" s="225"/>
      <c r="T105" s="225"/>
      <c r="U105" s="225"/>
      <c r="V105" s="225"/>
      <c r="W105" s="225"/>
      <c r="X105" s="225"/>
      <c r="Y105" s="225"/>
      <c r="Z105" s="225"/>
      <c r="AA105" s="226"/>
      <c r="AB105" s="225"/>
      <c r="AC105" s="225"/>
      <c r="AD105" s="226"/>
      <c r="AE105" s="226"/>
    </row>
    <row r="106" spans="19:31" hidden="1" x14ac:dyDescent="0.55000000000000004">
      <c r="S106" s="225"/>
      <c r="T106" s="225"/>
      <c r="U106" s="225"/>
      <c r="V106" s="225"/>
      <c r="W106" s="225"/>
      <c r="X106" s="225"/>
      <c r="Y106" s="225"/>
      <c r="Z106" s="225"/>
      <c r="AA106" s="226"/>
      <c r="AB106" s="225"/>
      <c r="AC106" s="225"/>
      <c r="AD106" s="226"/>
      <c r="AE106" s="226"/>
    </row>
    <row r="107" spans="19:31" hidden="1" x14ac:dyDescent="0.55000000000000004">
      <c r="S107" s="225"/>
      <c r="T107" s="225"/>
      <c r="U107" s="225"/>
      <c r="V107" s="225"/>
      <c r="W107" s="225"/>
      <c r="X107" s="225"/>
      <c r="Y107" s="225"/>
      <c r="Z107" s="225"/>
      <c r="AA107" s="226"/>
      <c r="AB107" s="225"/>
      <c r="AC107" s="225"/>
      <c r="AD107" s="226"/>
      <c r="AE107" s="226"/>
    </row>
    <row r="108" spans="19:31" hidden="1" x14ac:dyDescent="0.55000000000000004">
      <c r="S108" s="225"/>
      <c r="T108" s="225"/>
      <c r="U108" s="225"/>
      <c r="V108" s="225"/>
      <c r="W108" s="225"/>
      <c r="X108" s="225"/>
      <c r="Y108" s="225"/>
      <c r="Z108" s="225"/>
      <c r="AA108" s="226"/>
      <c r="AB108" s="225"/>
      <c r="AC108" s="225"/>
      <c r="AD108" s="226"/>
      <c r="AE108" s="226"/>
    </row>
    <row r="109" spans="19:31" hidden="1" x14ac:dyDescent="0.55000000000000004">
      <c r="S109" s="225"/>
      <c r="T109" s="225"/>
      <c r="U109" s="225"/>
      <c r="V109" s="225"/>
      <c r="W109" s="225"/>
      <c r="X109" s="225"/>
      <c r="Y109" s="225"/>
      <c r="Z109" s="225"/>
      <c r="AA109" s="226"/>
      <c r="AB109" s="225"/>
      <c r="AC109" s="225"/>
      <c r="AD109" s="226"/>
      <c r="AE109" s="226"/>
    </row>
    <row r="110" spans="19:31" hidden="1" x14ac:dyDescent="0.55000000000000004">
      <c r="S110" s="225"/>
      <c r="T110" s="225"/>
      <c r="U110" s="225"/>
      <c r="V110" s="225"/>
      <c r="W110" s="225"/>
      <c r="X110" s="225"/>
      <c r="Y110" s="225"/>
      <c r="Z110" s="225"/>
      <c r="AA110" s="226"/>
      <c r="AB110" s="225"/>
      <c r="AC110" s="225"/>
      <c r="AD110" s="226"/>
      <c r="AE110" s="226"/>
    </row>
    <row r="111" spans="19:31" hidden="1" x14ac:dyDescent="0.55000000000000004">
      <c r="S111" s="225"/>
      <c r="T111" s="225"/>
      <c r="U111" s="225"/>
      <c r="V111" s="225"/>
      <c r="W111" s="225"/>
      <c r="X111" s="225"/>
      <c r="Y111" s="225"/>
      <c r="Z111" s="225"/>
      <c r="AA111" s="226"/>
      <c r="AB111" s="225"/>
      <c r="AC111" s="225"/>
      <c r="AD111" s="226"/>
      <c r="AE111" s="226"/>
    </row>
    <row r="112" spans="19:31" hidden="1" x14ac:dyDescent="0.55000000000000004">
      <c r="S112" s="225"/>
      <c r="T112" s="225"/>
      <c r="U112" s="225"/>
      <c r="V112" s="225"/>
      <c r="W112" s="225"/>
      <c r="X112" s="225"/>
      <c r="Y112" s="225"/>
      <c r="Z112" s="225"/>
      <c r="AA112" s="226"/>
      <c r="AB112" s="225"/>
      <c r="AC112" s="225"/>
      <c r="AD112" s="226"/>
      <c r="AE112" s="226"/>
    </row>
    <row r="113" spans="19:31" hidden="1" x14ac:dyDescent="0.55000000000000004">
      <c r="S113" s="225"/>
      <c r="T113" s="225"/>
      <c r="U113" s="225"/>
      <c r="V113" s="225"/>
      <c r="W113" s="225"/>
      <c r="X113" s="225"/>
      <c r="Y113" s="225"/>
      <c r="Z113" s="225"/>
      <c r="AA113" s="226"/>
      <c r="AB113" s="225"/>
      <c r="AC113" s="225"/>
      <c r="AD113" s="226"/>
      <c r="AE113" s="226"/>
    </row>
    <row r="114" spans="19:31" hidden="1" x14ac:dyDescent="0.55000000000000004">
      <c r="S114" s="225"/>
      <c r="T114" s="225"/>
      <c r="U114" s="225"/>
      <c r="V114" s="225"/>
      <c r="W114" s="225"/>
      <c r="X114" s="225"/>
      <c r="Y114" s="225"/>
      <c r="Z114" s="225"/>
      <c r="AA114" s="226"/>
      <c r="AB114" s="225"/>
      <c r="AC114" s="225"/>
      <c r="AD114" s="226"/>
      <c r="AE114" s="226"/>
    </row>
    <row r="115" spans="19:31" hidden="1" x14ac:dyDescent="0.55000000000000004">
      <c r="S115" s="225"/>
      <c r="T115" s="225"/>
      <c r="U115" s="225"/>
      <c r="V115" s="225"/>
      <c r="W115" s="225"/>
      <c r="X115" s="225"/>
      <c r="Y115" s="225"/>
      <c r="Z115" s="225"/>
      <c r="AA115" s="226"/>
      <c r="AB115" s="225"/>
      <c r="AC115" s="225"/>
      <c r="AD115" s="226"/>
      <c r="AE115" s="226"/>
    </row>
    <row r="116" spans="19:31" hidden="1" x14ac:dyDescent="0.55000000000000004">
      <c r="S116" s="225"/>
      <c r="T116" s="225"/>
      <c r="U116" s="225"/>
      <c r="V116" s="225"/>
      <c r="W116" s="225"/>
      <c r="X116" s="225"/>
      <c r="Y116" s="225"/>
      <c r="Z116" s="225"/>
      <c r="AA116" s="226"/>
      <c r="AB116" s="225"/>
      <c r="AC116" s="225"/>
      <c r="AD116" s="226"/>
      <c r="AE116" s="226"/>
    </row>
    <row r="117" spans="19:31" hidden="1" x14ac:dyDescent="0.55000000000000004">
      <c r="S117" s="225"/>
      <c r="T117" s="225"/>
      <c r="U117" s="225"/>
      <c r="V117" s="225"/>
      <c r="W117" s="225"/>
      <c r="X117" s="225"/>
      <c r="Y117" s="225"/>
      <c r="Z117" s="225"/>
      <c r="AA117" s="226"/>
      <c r="AB117" s="225"/>
      <c r="AC117" s="225"/>
      <c r="AD117" s="226"/>
      <c r="AE117" s="226"/>
    </row>
    <row r="118" spans="19:31" hidden="1" x14ac:dyDescent="0.55000000000000004">
      <c r="S118" s="225"/>
      <c r="T118" s="225"/>
      <c r="U118" s="225"/>
      <c r="V118" s="225"/>
      <c r="W118" s="225"/>
      <c r="X118" s="225"/>
      <c r="Y118" s="225"/>
      <c r="Z118" s="225"/>
      <c r="AA118" s="226"/>
      <c r="AB118" s="225"/>
      <c r="AC118" s="225"/>
      <c r="AD118" s="226"/>
      <c r="AE118" s="226"/>
    </row>
    <row r="119" spans="19:31" hidden="1" x14ac:dyDescent="0.55000000000000004">
      <c r="S119" s="225"/>
      <c r="T119" s="225"/>
      <c r="U119" s="225"/>
      <c r="V119" s="225"/>
      <c r="W119" s="225"/>
      <c r="X119" s="225"/>
      <c r="Y119" s="225"/>
      <c r="Z119" s="225"/>
      <c r="AA119" s="226"/>
      <c r="AB119" s="225"/>
      <c r="AC119" s="225"/>
      <c r="AD119" s="226"/>
      <c r="AE119" s="226"/>
    </row>
    <row r="120" spans="19:31" hidden="1" x14ac:dyDescent="0.55000000000000004">
      <c r="S120" s="225"/>
      <c r="T120" s="225"/>
      <c r="U120" s="225"/>
      <c r="V120" s="225"/>
      <c r="W120" s="225"/>
      <c r="X120" s="225"/>
      <c r="Y120" s="225"/>
      <c r="Z120" s="225"/>
      <c r="AA120" s="226"/>
      <c r="AB120" s="225"/>
      <c r="AC120" s="225"/>
      <c r="AD120" s="226"/>
      <c r="AE120" s="226"/>
    </row>
    <row r="121" spans="19:31" hidden="1" x14ac:dyDescent="0.55000000000000004">
      <c r="S121" s="225"/>
      <c r="T121" s="225"/>
      <c r="U121" s="225"/>
      <c r="V121" s="225"/>
      <c r="W121" s="225"/>
      <c r="X121" s="225"/>
      <c r="Y121" s="225"/>
      <c r="Z121" s="225"/>
      <c r="AA121" s="226"/>
      <c r="AB121" s="225"/>
      <c r="AC121" s="225"/>
      <c r="AD121" s="226"/>
      <c r="AE121" s="226"/>
    </row>
    <row r="122" spans="19:31" hidden="1" x14ac:dyDescent="0.55000000000000004">
      <c r="S122" s="225"/>
      <c r="T122" s="225"/>
      <c r="U122" s="225"/>
      <c r="V122" s="225"/>
      <c r="W122" s="225"/>
      <c r="X122" s="225"/>
      <c r="Y122" s="225"/>
      <c r="Z122" s="225"/>
      <c r="AA122" s="226"/>
      <c r="AB122" s="225"/>
      <c r="AC122" s="225"/>
      <c r="AD122" s="226"/>
      <c r="AE122" s="226"/>
    </row>
    <row r="123" spans="19:31" hidden="1" x14ac:dyDescent="0.55000000000000004">
      <c r="S123" s="225"/>
      <c r="T123" s="225"/>
      <c r="U123" s="225"/>
      <c r="V123" s="225"/>
      <c r="W123" s="225"/>
      <c r="X123" s="225"/>
      <c r="Y123" s="225"/>
      <c r="Z123" s="225"/>
      <c r="AA123" s="226"/>
      <c r="AB123" s="225"/>
      <c r="AC123" s="225"/>
      <c r="AD123" s="226"/>
      <c r="AE123" s="226"/>
    </row>
    <row r="124" spans="19:31" hidden="1" x14ac:dyDescent="0.55000000000000004">
      <c r="S124" s="225"/>
      <c r="T124" s="225"/>
      <c r="U124" s="225"/>
      <c r="V124" s="225"/>
      <c r="W124" s="225"/>
      <c r="X124" s="225"/>
      <c r="Y124" s="225"/>
      <c r="Z124" s="225"/>
      <c r="AA124" s="226"/>
      <c r="AB124" s="225"/>
      <c r="AC124" s="225"/>
      <c r="AD124" s="226"/>
      <c r="AE124" s="226"/>
    </row>
    <row r="125" spans="19:31" hidden="1" x14ac:dyDescent="0.55000000000000004">
      <c r="S125" s="225"/>
      <c r="T125" s="225"/>
      <c r="U125" s="225"/>
      <c r="V125" s="225"/>
      <c r="W125" s="225"/>
      <c r="X125" s="225"/>
      <c r="Y125" s="225"/>
      <c r="Z125" s="225"/>
      <c r="AA125" s="226"/>
      <c r="AB125" s="225"/>
      <c r="AC125" s="225"/>
      <c r="AD125" s="226"/>
      <c r="AE125" s="226"/>
    </row>
    <row r="126" spans="19:31" hidden="1" x14ac:dyDescent="0.55000000000000004">
      <c r="S126" s="225"/>
      <c r="T126" s="225"/>
      <c r="U126" s="225"/>
      <c r="V126" s="225"/>
      <c r="W126" s="225"/>
      <c r="X126" s="225"/>
      <c r="Y126" s="225"/>
      <c r="Z126" s="225"/>
      <c r="AA126" s="226"/>
      <c r="AB126" s="225"/>
      <c r="AC126" s="225"/>
      <c r="AD126" s="226"/>
      <c r="AE126" s="226"/>
    </row>
    <row r="127" spans="19:31" hidden="1" x14ac:dyDescent="0.55000000000000004">
      <c r="S127" s="225"/>
      <c r="T127" s="225"/>
      <c r="U127" s="225"/>
      <c r="V127" s="225"/>
      <c r="W127" s="225"/>
      <c r="X127" s="225"/>
      <c r="Y127" s="225"/>
      <c r="Z127" s="225"/>
      <c r="AA127" s="226"/>
      <c r="AB127" s="225"/>
      <c r="AC127" s="225"/>
      <c r="AD127" s="226"/>
      <c r="AE127" s="226"/>
    </row>
    <row r="128" spans="19:31" hidden="1" x14ac:dyDescent="0.55000000000000004">
      <c r="S128" s="225"/>
      <c r="T128" s="225"/>
      <c r="U128" s="225"/>
      <c r="V128" s="225"/>
      <c r="W128" s="225"/>
      <c r="X128" s="225"/>
      <c r="Y128" s="225"/>
      <c r="Z128" s="225"/>
      <c r="AA128" s="226"/>
      <c r="AB128" s="225"/>
      <c r="AC128" s="225"/>
      <c r="AD128" s="226"/>
      <c r="AE128" s="226"/>
    </row>
    <row r="129" spans="19:31" hidden="1" x14ac:dyDescent="0.55000000000000004">
      <c r="S129" s="225"/>
      <c r="T129" s="225"/>
      <c r="U129" s="225"/>
      <c r="V129" s="225"/>
      <c r="W129" s="225"/>
      <c r="X129" s="225"/>
      <c r="Y129" s="225"/>
      <c r="Z129" s="225"/>
      <c r="AA129" s="226"/>
      <c r="AB129" s="225"/>
      <c r="AC129" s="225"/>
      <c r="AD129" s="226"/>
      <c r="AE129" s="226"/>
    </row>
    <row r="130" spans="19:31" hidden="1" x14ac:dyDescent="0.55000000000000004">
      <c r="S130" s="225"/>
      <c r="T130" s="225"/>
      <c r="U130" s="225"/>
      <c r="V130" s="225"/>
      <c r="W130" s="225"/>
      <c r="X130" s="225"/>
      <c r="Y130" s="225"/>
      <c r="Z130" s="225"/>
      <c r="AA130" s="226"/>
      <c r="AB130" s="225"/>
      <c r="AC130" s="225"/>
      <c r="AD130" s="226"/>
      <c r="AE130" s="226"/>
    </row>
    <row r="131" spans="19:31" hidden="1" x14ac:dyDescent="0.55000000000000004">
      <c r="S131" s="225"/>
      <c r="T131" s="225"/>
      <c r="U131" s="225"/>
      <c r="V131" s="225"/>
      <c r="W131" s="225"/>
      <c r="X131" s="225"/>
      <c r="Y131" s="225"/>
      <c r="Z131" s="225"/>
      <c r="AA131" s="226"/>
      <c r="AB131" s="225"/>
      <c r="AC131" s="225"/>
      <c r="AD131" s="226"/>
      <c r="AE131" s="226"/>
    </row>
    <row r="132" spans="19:31" hidden="1" x14ac:dyDescent="0.55000000000000004">
      <c r="S132" s="225"/>
      <c r="T132" s="225"/>
      <c r="U132" s="225"/>
      <c r="V132" s="225"/>
      <c r="W132" s="225"/>
      <c r="X132" s="225"/>
      <c r="Y132" s="225"/>
      <c r="Z132" s="225"/>
      <c r="AA132" s="226"/>
      <c r="AB132" s="225"/>
      <c r="AC132" s="225"/>
      <c r="AD132" s="226"/>
      <c r="AE132" s="226"/>
    </row>
    <row r="133" spans="19:31" hidden="1" x14ac:dyDescent="0.55000000000000004">
      <c r="S133" s="225"/>
      <c r="T133" s="225"/>
      <c r="U133" s="225"/>
      <c r="V133" s="225"/>
      <c r="W133" s="225"/>
      <c r="X133" s="225"/>
      <c r="Y133" s="225"/>
      <c r="Z133" s="225"/>
      <c r="AA133" s="226"/>
      <c r="AB133" s="225"/>
      <c r="AC133" s="225"/>
      <c r="AD133" s="226"/>
      <c r="AE133" s="226"/>
    </row>
    <row r="134" spans="19:31" hidden="1" x14ac:dyDescent="0.55000000000000004">
      <c r="S134" s="225"/>
      <c r="T134" s="225"/>
      <c r="U134" s="225"/>
      <c r="V134" s="225"/>
      <c r="W134" s="225"/>
      <c r="X134" s="225"/>
      <c r="Y134" s="225"/>
      <c r="Z134" s="225"/>
      <c r="AA134" s="226"/>
      <c r="AB134" s="225"/>
      <c r="AC134" s="225"/>
      <c r="AD134" s="226"/>
      <c r="AE134" s="226"/>
    </row>
    <row r="135" spans="19:31" hidden="1" x14ac:dyDescent="0.55000000000000004">
      <c r="S135" s="225"/>
      <c r="T135" s="225"/>
      <c r="U135" s="225"/>
      <c r="V135" s="225"/>
      <c r="W135" s="225"/>
      <c r="X135" s="225"/>
      <c r="Y135" s="225"/>
      <c r="Z135" s="225"/>
      <c r="AA135" s="226"/>
      <c r="AB135" s="225"/>
      <c r="AC135" s="225"/>
      <c r="AD135" s="226"/>
      <c r="AE135" s="226"/>
    </row>
    <row r="136" spans="19:31" hidden="1" x14ac:dyDescent="0.55000000000000004">
      <c r="S136" s="225"/>
      <c r="T136" s="225"/>
      <c r="U136" s="225"/>
      <c r="V136" s="225"/>
      <c r="W136" s="225"/>
      <c r="X136" s="225"/>
      <c r="Y136" s="225"/>
      <c r="Z136" s="225"/>
      <c r="AA136" s="226"/>
      <c r="AB136" s="225"/>
      <c r="AC136" s="225"/>
      <c r="AD136" s="226"/>
      <c r="AE136" s="226"/>
    </row>
    <row r="137" spans="19:31" hidden="1" x14ac:dyDescent="0.55000000000000004">
      <c r="S137" s="225"/>
      <c r="T137" s="225"/>
      <c r="U137" s="225"/>
      <c r="V137" s="225"/>
      <c r="W137" s="225"/>
      <c r="X137" s="225"/>
      <c r="Y137" s="225"/>
      <c r="Z137" s="225"/>
      <c r="AA137" s="226"/>
      <c r="AB137" s="225"/>
      <c r="AC137" s="225"/>
      <c r="AD137" s="226"/>
      <c r="AE137" s="226"/>
    </row>
    <row r="138" spans="19:31" hidden="1" x14ac:dyDescent="0.55000000000000004">
      <c r="S138" s="225"/>
      <c r="T138" s="225"/>
      <c r="U138" s="225"/>
      <c r="V138" s="225"/>
      <c r="W138" s="225"/>
      <c r="X138" s="225"/>
      <c r="Y138" s="225"/>
      <c r="Z138" s="225"/>
      <c r="AA138" s="226"/>
      <c r="AB138" s="225"/>
      <c r="AC138" s="225"/>
      <c r="AD138" s="226"/>
      <c r="AE138" s="226"/>
    </row>
    <row r="139" spans="19:31" hidden="1" x14ac:dyDescent="0.55000000000000004">
      <c r="S139" s="225"/>
      <c r="T139" s="225"/>
      <c r="U139" s="225"/>
      <c r="V139" s="225"/>
      <c r="W139" s="225"/>
      <c r="X139" s="225"/>
      <c r="Y139" s="225"/>
      <c r="Z139" s="225"/>
      <c r="AA139" s="226"/>
      <c r="AB139" s="225"/>
      <c r="AC139" s="225"/>
      <c r="AD139" s="226"/>
      <c r="AE139" s="226"/>
    </row>
    <row r="140" spans="19:31" hidden="1" x14ac:dyDescent="0.55000000000000004">
      <c r="S140" s="225"/>
      <c r="T140" s="225"/>
      <c r="U140" s="225"/>
      <c r="V140" s="225"/>
      <c r="W140" s="225"/>
      <c r="X140" s="225"/>
      <c r="Y140" s="225"/>
      <c r="Z140" s="225"/>
      <c r="AA140" s="226"/>
      <c r="AB140" s="225"/>
      <c r="AC140" s="225"/>
      <c r="AD140" s="226"/>
      <c r="AE140" s="226"/>
    </row>
    <row r="141" spans="19:31" hidden="1" x14ac:dyDescent="0.55000000000000004">
      <c r="S141" s="225"/>
      <c r="T141" s="225"/>
      <c r="U141" s="225"/>
      <c r="V141" s="225"/>
      <c r="W141" s="225"/>
      <c r="X141" s="225"/>
      <c r="Y141" s="225"/>
      <c r="Z141" s="225"/>
      <c r="AA141" s="226"/>
      <c r="AB141" s="225"/>
      <c r="AC141" s="225"/>
      <c r="AD141" s="226"/>
      <c r="AE141" s="226"/>
    </row>
    <row r="142" spans="19:31" hidden="1" x14ac:dyDescent="0.55000000000000004">
      <c r="S142" s="225"/>
      <c r="T142" s="225"/>
      <c r="U142" s="225"/>
      <c r="V142" s="225"/>
      <c r="W142" s="225"/>
      <c r="X142" s="225"/>
      <c r="Y142" s="225"/>
      <c r="Z142" s="225"/>
      <c r="AA142" s="226"/>
      <c r="AB142" s="225"/>
      <c r="AC142" s="225"/>
      <c r="AD142" s="226"/>
      <c r="AE142" s="226"/>
    </row>
    <row r="143" spans="19:31" hidden="1" x14ac:dyDescent="0.55000000000000004">
      <c r="S143" s="225"/>
      <c r="T143" s="225"/>
      <c r="U143" s="225"/>
      <c r="V143" s="225"/>
      <c r="W143" s="225"/>
      <c r="X143" s="225"/>
      <c r="Y143" s="225"/>
      <c r="Z143" s="225"/>
      <c r="AA143" s="226"/>
      <c r="AB143" s="225"/>
      <c r="AC143" s="225"/>
      <c r="AD143" s="226"/>
      <c r="AE143" s="226"/>
    </row>
    <row r="144" spans="19:31" hidden="1" x14ac:dyDescent="0.55000000000000004">
      <c r="S144" s="225"/>
      <c r="T144" s="225"/>
      <c r="U144" s="225"/>
      <c r="V144" s="225"/>
      <c r="W144" s="225"/>
      <c r="X144" s="225"/>
      <c r="Y144" s="225"/>
      <c r="Z144" s="225"/>
      <c r="AA144" s="226"/>
      <c r="AB144" s="225"/>
      <c r="AC144" s="225"/>
      <c r="AD144" s="226"/>
      <c r="AE144" s="226"/>
    </row>
    <row r="145" spans="19:31" hidden="1" x14ac:dyDescent="0.55000000000000004">
      <c r="S145" s="225"/>
      <c r="T145" s="225"/>
      <c r="U145" s="225"/>
      <c r="V145" s="225"/>
      <c r="W145" s="225"/>
      <c r="X145" s="225"/>
      <c r="Y145" s="225"/>
      <c r="Z145" s="225"/>
      <c r="AA145" s="226"/>
      <c r="AB145" s="225"/>
      <c r="AC145" s="225"/>
      <c r="AD145" s="226"/>
      <c r="AE145" s="226"/>
    </row>
    <row r="146" spans="19:31" hidden="1" x14ac:dyDescent="0.55000000000000004">
      <c r="S146" s="225"/>
      <c r="T146" s="225"/>
      <c r="U146" s="225"/>
      <c r="V146" s="225"/>
      <c r="W146" s="225"/>
      <c r="X146" s="225"/>
      <c r="Y146" s="225"/>
      <c r="Z146" s="225"/>
      <c r="AA146" s="226"/>
      <c r="AB146" s="225"/>
      <c r="AC146" s="225"/>
      <c r="AD146" s="226"/>
      <c r="AE146" s="226"/>
    </row>
    <row r="147" spans="19:31" hidden="1" x14ac:dyDescent="0.55000000000000004">
      <c r="S147" s="225"/>
      <c r="T147" s="225"/>
      <c r="U147" s="225"/>
      <c r="V147" s="225"/>
      <c r="W147" s="225"/>
      <c r="X147" s="225"/>
      <c r="Y147" s="225"/>
      <c r="Z147" s="225"/>
      <c r="AA147" s="226"/>
      <c r="AB147" s="225"/>
      <c r="AC147" s="225"/>
      <c r="AD147" s="226"/>
      <c r="AE147" s="226"/>
    </row>
    <row r="148" spans="19:31" hidden="1" x14ac:dyDescent="0.55000000000000004">
      <c r="S148" s="225"/>
      <c r="T148" s="225"/>
      <c r="U148" s="225"/>
      <c r="V148" s="225"/>
      <c r="W148" s="225"/>
      <c r="X148" s="225"/>
      <c r="Y148" s="225"/>
      <c r="Z148" s="225"/>
      <c r="AA148" s="226"/>
      <c r="AB148" s="225"/>
      <c r="AC148" s="225"/>
      <c r="AD148" s="226"/>
      <c r="AE148" s="226"/>
    </row>
    <row r="149" spans="19:31" hidden="1" x14ac:dyDescent="0.55000000000000004">
      <c r="S149" s="225"/>
      <c r="T149" s="225"/>
      <c r="U149" s="225"/>
      <c r="V149" s="225"/>
      <c r="W149" s="225"/>
      <c r="X149" s="225"/>
      <c r="Y149" s="225"/>
      <c r="Z149" s="225"/>
      <c r="AA149" s="226"/>
      <c r="AB149" s="225"/>
      <c r="AC149" s="225"/>
      <c r="AD149" s="226"/>
      <c r="AE149" s="226"/>
    </row>
    <row r="150" spans="19:31" hidden="1" x14ac:dyDescent="0.55000000000000004">
      <c r="S150" s="225"/>
      <c r="T150" s="225"/>
      <c r="U150" s="225"/>
      <c r="V150" s="225"/>
      <c r="W150" s="225"/>
      <c r="X150" s="225"/>
      <c r="Y150" s="225"/>
      <c r="Z150" s="225"/>
      <c r="AA150" s="226"/>
      <c r="AB150" s="225"/>
      <c r="AC150" s="225"/>
      <c r="AD150" s="226"/>
      <c r="AE150" s="226"/>
    </row>
    <row r="151" spans="19:31" hidden="1" x14ac:dyDescent="0.55000000000000004">
      <c r="S151" s="225"/>
      <c r="T151" s="225"/>
      <c r="U151" s="225"/>
      <c r="V151" s="225"/>
      <c r="W151" s="225"/>
      <c r="X151" s="225"/>
      <c r="Y151" s="225"/>
      <c r="Z151" s="225"/>
      <c r="AA151" s="226"/>
      <c r="AB151" s="225"/>
      <c r="AC151" s="225"/>
      <c r="AD151" s="226"/>
      <c r="AE151" s="226"/>
    </row>
    <row r="152" spans="19:31" hidden="1" x14ac:dyDescent="0.55000000000000004">
      <c r="S152" s="225"/>
      <c r="T152" s="225"/>
      <c r="U152" s="225"/>
      <c r="V152" s="225"/>
      <c r="W152" s="225"/>
      <c r="X152" s="225"/>
      <c r="Y152" s="225"/>
      <c r="Z152" s="225"/>
      <c r="AA152" s="226"/>
      <c r="AB152" s="225"/>
      <c r="AC152" s="225"/>
      <c r="AD152" s="226"/>
      <c r="AE152" s="226"/>
    </row>
    <row r="153" spans="19:31" hidden="1" x14ac:dyDescent="0.55000000000000004">
      <c r="S153" s="225"/>
      <c r="T153" s="225"/>
      <c r="U153" s="225"/>
      <c r="V153" s="225"/>
      <c r="W153" s="225"/>
      <c r="X153" s="225"/>
      <c r="Y153" s="225"/>
      <c r="Z153" s="225"/>
      <c r="AA153" s="226"/>
      <c r="AB153" s="225"/>
      <c r="AC153" s="225"/>
      <c r="AD153" s="226"/>
      <c r="AE153" s="226"/>
    </row>
    <row r="154" spans="19:31" hidden="1" x14ac:dyDescent="0.55000000000000004">
      <c r="S154" s="225"/>
      <c r="T154" s="225"/>
      <c r="U154" s="225"/>
      <c r="V154" s="225"/>
      <c r="W154" s="225"/>
      <c r="X154" s="225"/>
      <c r="Y154" s="225"/>
      <c r="Z154" s="225"/>
      <c r="AA154" s="226"/>
      <c r="AB154" s="225"/>
      <c r="AC154" s="225"/>
      <c r="AD154" s="226"/>
      <c r="AE154" s="226"/>
    </row>
    <row r="155" spans="19:31" hidden="1" x14ac:dyDescent="0.55000000000000004">
      <c r="S155" s="225"/>
      <c r="T155" s="225"/>
      <c r="U155" s="225"/>
      <c r="V155" s="225"/>
      <c r="W155" s="225"/>
      <c r="X155" s="225"/>
      <c r="Y155" s="225"/>
      <c r="Z155" s="225"/>
      <c r="AA155" s="226"/>
      <c r="AB155" s="225"/>
      <c r="AC155" s="225"/>
      <c r="AD155" s="226"/>
      <c r="AE155" s="226"/>
    </row>
    <row r="156" spans="19:31" hidden="1" x14ac:dyDescent="0.55000000000000004">
      <c r="S156" s="225"/>
      <c r="T156" s="225"/>
      <c r="U156" s="225"/>
      <c r="V156" s="225"/>
      <c r="W156" s="225"/>
      <c r="X156" s="225"/>
      <c r="Y156" s="225"/>
      <c r="Z156" s="225"/>
      <c r="AA156" s="226"/>
      <c r="AB156" s="225"/>
      <c r="AC156" s="225"/>
      <c r="AD156" s="226"/>
      <c r="AE156" s="226"/>
    </row>
    <row r="157" spans="19:31" hidden="1" x14ac:dyDescent="0.55000000000000004">
      <c r="S157" s="225"/>
      <c r="T157" s="225"/>
      <c r="U157" s="225"/>
      <c r="V157" s="225"/>
      <c r="W157" s="225"/>
      <c r="X157" s="225"/>
      <c r="Y157" s="225"/>
      <c r="Z157" s="225"/>
      <c r="AA157" s="226"/>
      <c r="AB157" s="225"/>
      <c r="AC157" s="225"/>
      <c r="AD157" s="226"/>
      <c r="AE157" s="226"/>
    </row>
    <row r="158" spans="19:31" hidden="1" x14ac:dyDescent="0.55000000000000004">
      <c r="S158" s="225"/>
      <c r="T158" s="225"/>
      <c r="U158" s="225"/>
      <c r="V158" s="225"/>
      <c r="W158" s="225"/>
      <c r="X158" s="225"/>
      <c r="Y158" s="225"/>
      <c r="Z158" s="225"/>
      <c r="AA158" s="226"/>
      <c r="AB158" s="225"/>
      <c r="AC158" s="225"/>
      <c r="AD158" s="226"/>
      <c r="AE158" s="226"/>
    </row>
    <row r="159" spans="19:31" hidden="1" x14ac:dyDescent="0.55000000000000004">
      <c r="S159" s="225"/>
      <c r="T159" s="225"/>
      <c r="U159" s="225"/>
      <c r="V159" s="225"/>
      <c r="W159" s="225"/>
      <c r="X159" s="225"/>
      <c r="Y159" s="225"/>
      <c r="Z159" s="225"/>
      <c r="AA159" s="226"/>
      <c r="AB159" s="225"/>
      <c r="AC159" s="225"/>
      <c r="AD159" s="226"/>
      <c r="AE159" s="226"/>
    </row>
    <row r="160" spans="19:31" hidden="1" x14ac:dyDescent="0.55000000000000004">
      <c r="S160" s="225"/>
      <c r="T160" s="225"/>
      <c r="U160" s="225"/>
      <c r="V160" s="225"/>
      <c r="W160" s="225"/>
      <c r="X160" s="225"/>
      <c r="Y160" s="225"/>
      <c r="Z160" s="225"/>
      <c r="AA160" s="226"/>
      <c r="AB160" s="225"/>
      <c r="AC160" s="225"/>
      <c r="AD160" s="226"/>
      <c r="AE160" s="226"/>
    </row>
    <row r="161" spans="19:31" hidden="1" x14ac:dyDescent="0.55000000000000004">
      <c r="S161" s="225"/>
      <c r="T161" s="225"/>
      <c r="U161" s="225"/>
      <c r="V161" s="225"/>
      <c r="W161" s="225"/>
      <c r="X161" s="225"/>
      <c r="Y161" s="225"/>
      <c r="Z161" s="225"/>
      <c r="AA161" s="226"/>
      <c r="AB161" s="225"/>
      <c r="AC161" s="225"/>
      <c r="AD161" s="226"/>
      <c r="AE161" s="226"/>
    </row>
    <row r="162" spans="19:31" hidden="1" x14ac:dyDescent="0.55000000000000004">
      <c r="S162" s="225"/>
      <c r="T162" s="225"/>
      <c r="U162" s="225"/>
      <c r="V162" s="225"/>
      <c r="W162" s="225"/>
      <c r="X162" s="225"/>
      <c r="Y162" s="225"/>
      <c r="Z162" s="225"/>
      <c r="AA162" s="226"/>
      <c r="AB162" s="225"/>
      <c r="AC162" s="225"/>
      <c r="AD162" s="226"/>
      <c r="AE162" s="226"/>
    </row>
    <row r="163" spans="19:31" hidden="1" x14ac:dyDescent="0.55000000000000004">
      <c r="S163" s="225"/>
      <c r="T163" s="225"/>
      <c r="U163" s="225"/>
      <c r="V163" s="225"/>
      <c r="W163" s="225"/>
      <c r="X163" s="225"/>
      <c r="Y163" s="225"/>
      <c r="Z163" s="225"/>
      <c r="AA163" s="226"/>
      <c r="AB163" s="225"/>
      <c r="AC163" s="225"/>
      <c r="AD163" s="226"/>
      <c r="AE163" s="226"/>
    </row>
    <row r="164" spans="19:31" hidden="1" x14ac:dyDescent="0.55000000000000004">
      <c r="S164" s="225"/>
      <c r="T164" s="225"/>
      <c r="U164" s="225"/>
      <c r="V164" s="225"/>
      <c r="W164" s="225"/>
      <c r="X164" s="225"/>
      <c r="Y164" s="225"/>
      <c r="Z164" s="225"/>
      <c r="AA164" s="226"/>
      <c r="AB164" s="225"/>
      <c r="AC164" s="225"/>
      <c r="AD164" s="226"/>
      <c r="AE164" s="226"/>
    </row>
    <row r="165" spans="19:31" hidden="1" x14ac:dyDescent="0.55000000000000004">
      <c r="S165" s="225"/>
      <c r="T165" s="225"/>
      <c r="U165" s="225"/>
      <c r="V165" s="225"/>
      <c r="W165" s="225"/>
      <c r="X165" s="225"/>
      <c r="Y165" s="225"/>
      <c r="Z165" s="225"/>
      <c r="AA165" s="226"/>
      <c r="AB165" s="225"/>
      <c r="AC165" s="225"/>
      <c r="AD165" s="226"/>
      <c r="AE165" s="226"/>
    </row>
    <row r="166" spans="19:31" hidden="1" x14ac:dyDescent="0.55000000000000004">
      <c r="S166" s="225"/>
      <c r="T166" s="225"/>
      <c r="U166" s="225"/>
      <c r="V166" s="225"/>
      <c r="W166" s="225"/>
      <c r="X166" s="225"/>
      <c r="Y166" s="225"/>
      <c r="Z166" s="225"/>
      <c r="AA166" s="226"/>
      <c r="AB166" s="225"/>
      <c r="AC166" s="225"/>
      <c r="AD166" s="226"/>
      <c r="AE166" s="226"/>
    </row>
    <row r="167" spans="19:31" hidden="1" x14ac:dyDescent="0.55000000000000004">
      <c r="S167" s="225"/>
      <c r="T167" s="225"/>
      <c r="U167" s="225"/>
      <c r="V167" s="225"/>
      <c r="W167" s="225"/>
      <c r="X167" s="225"/>
      <c r="Y167" s="225"/>
      <c r="Z167" s="225"/>
      <c r="AA167" s="226"/>
      <c r="AB167" s="225"/>
      <c r="AC167" s="225"/>
      <c r="AD167" s="226"/>
      <c r="AE167" s="226"/>
    </row>
    <row r="168" spans="19:31" hidden="1" x14ac:dyDescent="0.55000000000000004">
      <c r="S168" s="225"/>
      <c r="T168" s="225"/>
      <c r="U168" s="225"/>
      <c r="V168" s="225"/>
      <c r="W168" s="225"/>
      <c r="X168" s="225"/>
      <c r="Y168" s="225"/>
      <c r="Z168" s="225"/>
      <c r="AA168" s="226"/>
      <c r="AB168" s="225"/>
      <c r="AC168" s="225"/>
      <c r="AD168" s="226"/>
      <c r="AE168" s="226"/>
    </row>
    <row r="169" spans="19:31" hidden="1" x14ac:dyDescent="0.55000000000000004">
      <c r="S169" s="225"/>
      <c r="T169" s="225"/>
      <c r="U169" s="225"/>
      <c r="V169" s="225"/>
      <c r="W169" s="225"/>
      <c r="X169" s="225"/>
      <c r="Y169" s="225"/>
      <c r="Z169" s="225"/>
      <c r="AA169" s="226"/>
      <c r="AB169" s="225"/>
      <c r="AC169" s="225"/>
      <c r="AD169" s="226"/>
      <c r="AE169" s="226"/>
    </row>
    <row r="170" spans="19:31" hidden="1" x14ac:dyDescent="0.55000000000000004">
      <c r="S170" s="225"/>
      <c r="T170" s="225"/>
      <c r="U170" s="225"/>
      <c r="V170" s="225"/>
      <c r="W170" s="225"/>
      <c r="X170" s="225"/>
      <c r="Y170" s="225"/>
      <c r="Z170" s="225"/>
      <c r="AA170" s="226"/>
      <c r="AB170" s="225"/>
      <c r="AC170" s="225"/>
      <c r="AD170" s="226"/>
      <c r="AE170" s="226"/>
    </row>
    <row r="171" spans="19:31" hidden="1" x14ac:dyDescent="0.55000000000000004">
      <c r="S171" s="225"/>
      <c r="T171" s="225"/>
      <c r="U171" s="225"/>
      <c r="V171" s="225"/>
      <c r="W171" s="225"/>
      <c r="X171" s="225"/>
      <c r="Y171" s="225"/>
      <c r="Z171" s="225"/>
      <c r="AA171" s="226"/>
      <c r="AB171" s="225"/>
      <c r="AC171" s="225"/>
      <c r="AD171" s="226"/>
      <c r="AE171" s="226"/>
    </row>
    <row r="172" spans="19:31" hidden="1" x14ac:dyDescent="0.55000000000000004">
      <c r="S172" s="225"/>
      <c r="T172" s="225"/>
      <c r="U172" s="225"/>
      <c r="V172" s="225"/>
      <c r="W172" s="225"/>
      <c r="X172" s="225"/>
      <c r="Y172" s="225"/>
      <c r="Z172" s="225"/>
      <c r="AA172" s="226"/>
      <c r="AB172" s="225"/>
      <c r="AC172" s="225"/>
      <c r="AD172" s="226"/>
      <c r="AE172" s="226"/>
    </row>
    <row r="173" spans="19:31" hidden="1" x14ac:dyDescent="0.55000000000000004">
      <c r="S173" s="225"/>
      <c r="T173" s="225"/>
      <c r="U173" s="225"/>
      <c r="V173" s="225"/>
      <c r="W173" s="225"/>
      <c r="X173" s="225"/>
      <c r="Y173" s="225"/>
      <c r="Z173" s="225"/>
      <c r="AA173" s="226"/>
      <c r="AB173" s="225"/>
      <c r="AC173" s="225"/>
      <c r="AD173" s="226"/>
      <c r="AE173" s="226"/>
    </row>
    <row r="174" spans="19:31" hidden="1" x14ac:dyDescent="0.55000000000000004">
      <c r="S174" s="225"/>
      <c r="T174" s="225"/>
      <c r="U174" s="225"/>
      <c r="V174" s="225"/>
      <c r="W174" s="225"/>
      <c r="X174" s="225"/>
      <c r="Y174" s="225"/>
      <c r="Z174" s="225"/>
      <c r="AA174" s="226"/>
      <c r="AB174" s="225"/>
      <c r="AC174" s="225"/>
      <c r="AD174" s="226"/>
      <c r="AE174" s="226"/>
    </row>
    <row r="175" spans="19:31" hidden="1" x14ac:dyDescent="0.55000000000000004">
      <c r="S175" s="225"/>
      <c r="T175" s="225"/>
      <c r="U175" s="225"/>
      <c r="V175" s="225"/>
      <c r="W175" s="225"/>
      <c r="X175" s="225"/>
      <c r="Y175" s="225"/>
      <c r="Z175" s="225"/>
      <c r="AA175" s="226"/>
      <c r="AB175" s="225"/>
      <c r="AC175" s="225"/>
      <c r="AD175" s="226"/>
      <c r="AE175" s="226"/>
    </row>
    <row r="176" spans="19:31" hidden="1" x14ac:dyDescent="0.55000000000000004">
      <c r="S176" s="225"/>
      <c r="T176" s="225"/>
      <c r="U176" s="225"/>
      <c r="V176" s="225"/>
      <c r="W176" s="225"/>
      <c r="X176" s="225"/>
      <c r="Y176" s="225"/>
      <c r="Z176" s="225"/>
      <c r="AA176" s="226"/>
      <c r="AB176" s="225"/>
      <c r="AC176" s="225"/>
      <c r="AD176" s="226"/>
      <c r="AE176" s="226"/>
    </row>
    <row r="177" spans="19:31" hidden="1" x14ac:dyDescent="0.55000000000000004">
      <c r="S177" s="225"/>
      <c r="T177" s="225"/>
      <c r="U177" s="225"/>
      <c r="V177" s="225"/>
      <c r="W177" s="225"/>
      <c r="X177" s="225"/>
      <c r="Y177" s="225"/>
      <c r="Z177" s="225"/>
      <c r="AA177" s="226"/>
      <c r="AB177" s="225"/>
      <c r="AC177" s="225"/>
      <c r="AD177" s="226"/>
      <c r="AE177" s="226"/>
    </row>
    <row r="178" spans="19:31" hidden="1" x14ac:dyDescent="0.55000000000000004">
      <c r="S178" s="225"/>
      <c r="T178" s="225"/>
      <c r="U178" s="225"/>
      <c r="V178" s="225"/>
      <c r="W178" s="225"/>
      <c r="X178" s="225"/>
      <c r="Y178" s="225"/>
      <c r="Z178" s="225"/>
      <c r="AA178" s="226"/>
      <c r="AB178" s="225"/>
      <c r="AC178" s="225"/>
      <c r="AD178" s="226"/>
      <c r="AE178" s="226"/>
    </row>
    <row r="179" spans="19:31" hidden="1" x14ac:dyDescent="0.55000000000000004">
      <c r="S179" s="225"/>
      <c r="T179" s="225"/>
      <c r="U179" s="225"/>
      <c r="V179" s="225"/>
      <c r="W179" s="225"/>
      <c r="X179" s="225"/>
      <c r="Y179" s="225"/>
      <c r="Z179" s="225"/>
      <c r="AA179" s="226"/>
      <c r="AB179" s="225"/>
      <c r="AC179" s="225"/>
      <c r="AD179" s="226"/>
      <c r="AE179" s="226"/>
    </row>
    <row r="180" spans="19:31" hidden="1" x14ac:dyDescent="0.55000000000000004">
      <c r="S180" s="225"/>
      <c r="T180" s="225"/>
      <c r="U180" s="225"/>
      <c r="V180" s="225"/>
      <c r="W180" s="225"/>
      <c r="X180" s="225"/>
      <c r="Y180" s="225"/>
      <c r="Z180" s="225"/>
      <c r="AA180" s="226"/>
      <c r="AB180" s="225"/>
      <c r="AC180" s="225"/>
      <c r="AD180" s="226"/>
      <c r="AE180" s="226"/>
    </row>
    <row r="181" spans="19:31" hidden="1" x14ac:dyDescent="0.55000000000000004">
      <c r="S181" s="225"/>
      <c r="T181" s="225"/>
      <c r="U181" s="225"/>
      <c r="V181" s="225"/>
      <c r="W181" s="225"/>
      <c r="X181" s="225"/>
      <c r="Y181" s="225"/>
      <c r="Z181" s="225"/>
      <c r="AA181" s="226"/>
      <c r="AB181" s="225"/>
      <c r="AC181" s="225"/>
      <c r="AD181" s="226"/>
      <c r="AE181" s="226"/>
    </row>
    <row r="182" spans="19:31" hidden="1" x14ac:dyDescent="0.55000000000000004">
      <c r="S182" s="225"/>
      <c r="T182" s="225"/>
      <c r="U182" s="225"/>
      <c r="V182" s="225"/>
      <c r="W182" s="225"/>
      <c r="X182" s="225"/>
      <c r="Y182" s="225"/>
      <c r="Z182" s="225"/>
      <c r="AA182" s="226"/>
      <c r="AB182" s="225"/>
      <c r="AC182" s="225"/>
      <c r="AD182" s="226"/>
      <c r="AE182" s="226"/>
    </row>
    <row r="183" spans="19:31" hidden="1" x14ac:dyDescent="0.55000000000000004">
      <c r="S183" s="225"/>
      <c r="T183" s="225"/>
      <c r="U183" s="225"/>
      <c r="V183" s="225"/>
      <c r="W183" s="225"/>
      <c r="X183" s="225"/>
      <c r="Y183" s="225"/>
      <c r="Z183" s="225"/>
      <c r="AA183" s="226"/>
      <c r="AB183" s="225"/>
      <c r="AC183" s="225"/>
      <c r="AD183" s="226"/>
      <c r="AE183" s="226"/>
    </row>
    <row r="184" spans="19:31" hidden="1" x14ac:dyDescent="0.55000000000000004">
      <c r="S184" s="225"/>
      <c r="T184" s="225"/>
      <c r="U184" s="225"/>
      <c r="V184" s="225"/>
      <c r="W184" s="225"/>
      <c r="X184" s="225"/>
      <c r="Y184" s="225"/>
      <c r="Z184" s="225"/>
      <c r="AA184" s="226"/>
      <c r="AB184" s="225"/>
      <c r="AC184" s="225"/>
      <c r="AD184" s="226"/>
      <c r="AE184" s="226"/>
    </row>
    <row r="185" spans="19:31" hidden="1" x14ac:dyDescent="0.55000000000000004">
      <c r="S185" s="225"/>
      <c r="T185" s="225"/>
      <c r="U185" s="225"/>
      <c r="V185" s="225"/>
      <c r="W185" s="225"/>
      <c r="X185" s="225"/>
      <c r="Y185" s="225"/>
      <c r="Z185" s="225"/>
      <c r="AA185" s="226"/>
      <c r="AB185" s="225"/>
      <c r="AC185" s="225"/>
      <c r="AD185" s="226"/>
      <c r="AE185" s="226"/>
    </row>
    <row r="186" spans="19:31" hidden="1" x14ac:dyDescent="0.55000000000000004">
      <c r="S186" s="225"/>
      <c r="T186" s="225"/>
      <c r="U186" s="225"/>
      <c r="V186" s="225"/>
      <c r="W186" s="225"/>
      <c r="X186" s="225"/>
      <c r="Y186" s="225"/>
      <c r="Z186" s="225"/>
      <c r="AA186" s="226"/>
      <c r="AB186" s="225"/>
      <c r="AC186" s="225"/>
      <c r="AD186" s="226"/>
      <c r="AE186" s="226"/>
    </row>
    <row r="187" spans="19:31" hidden="1" x14ac:dyDescent="0.55000000000000004">
      <c r="S187" s="225"/>
      <c r="T187" s="225"/>
      <c r="U187" s="225"/>
      <c r="V187" s="225"/>
      <c r="W187" s="225"/>
      <c r="X187" s="225"/>
      <c r="Y187" s="225"/>
      <c r="Z187" s="225"/>
      <c r="AA187" s="226"/>
      <c r="AB187" s="225"/>
      <c r="AC187" s="225"/>
      <c r="AD187" s="226"/>
      <c r="AE187" s="226"/>
    </row>
    <row r="188" spans="19:31" hidden="1" x14ac:dyDescent="0.55000000000000004">
      <c r="S188" s="225"/>
      <c r="T188" s="225"/>
      <c r="U188" s="225"/>
      <c r="V188" s="225"/>
      <c r="W188" s="225"/>
      <c r="X188" s="225"/>
      <c r="Y188" s="225"/>
      <c r="Z188" s="225"/>
      <c r="AA188" s="226"/>
      <c r="AB188" s="225"/>
      <c r="AC188" s="225"/>
      <c r="AD188" s="226"/>
      <c r="AE188" s="226"/>
    </row>
    <row r="189" spans="19:31" hidden="1" x14ac:dyDescent="0.55000000000000004">
      <c r="S189" s="225"/>
      <c r="T189" s="225"/>
      <c r="U189" s="225"/>
      <c r="V189" s="225"/>
      <c r="W189" s="225"/>
      <c r="X189" s="225"/>
      <c r="Y189" s="225"/>
      <c r="Z189" s="225"/>
      <c r="AA189" s="226"/>
      <c r="AB189" s="225"/>
      <c r="AC189" s="225"/>
      <c r="AD189" s="226"/>
      <c r="AE189" s="226"/>
    </row>
    <row r="190" spans="19:31" hidden="1" x14ac:dyDescent="0.55000000000000004">
      <c r="S190" s="225"/>
      <c r="T190" s="225"/>
      <c r="U190" s="225"/>
      <c r="V190" s="225"/>
      <c r="W190" s="225"/>
      <c r="X190" s="225"/>
      <c r="Y190" s="225"/>
      <c r="Z190" s="225"/>
      <c r="AA190" s="226"/>
      <c r="AB190" s="225"/>
      <c r="AC190" s="225"/>
      <c r="AD190" s="226"/>
      <c r="AE190" s="226"/>
    </row>
    <row r="191" spans="19:31" hidden="1" x14ac:dyDescent="0.55000000000000004">
      <c r="S191" s="225"/>
      <c r="T191" s="225"/>
      <c r="U191" s="225"/>
      <c r="V191" s="225"/>
      <c r="W191" s="225"/>
      <c r="X191" s="225"/>
      <c r="Y191" s="225"/>
      <c r="Z191" s="225"/>
      <c r="AA191" s="226"/>
      <c r="AB191" s="225"/>
      <c r="AC191" s="225"/>
      <c r="AD191" s="226"/>
      <c r="AE191" s="226"/>
    </row>
    <row r="192" spans="19:31" hidden="1" x14ac:dyDescent="0.55000000000000004">
      <c r="S192" s="225"/>
      <c r="T192" s="225"/>
      <c r="U192" s="225"/>
      <c r="V192" s="225"/>
      <c r="W192" s="225"/>
      <c r="X192" s="225"/>
      <c r="Y192" s="225"/>
      <c r="Z192" s="225"/>
      <c r="AA192" s="226"/>
      <c r="AB192" s="225"/>
      <c r="AC192" s="225"/>
      <c r="AD192" s="226"/>
      <c r="AE192" s="226"/>
    </row>
    <row r="193" spans="19:31" hidden="1" x14ac:dyDescent="0.55000000000000004">
      <c r="S193" s="225"/>
      <c r="T193" s="225"/>
      <c r="U193" s="225"/>
      <c r="V193" s="225"/>
      <c r="W193" s="225"/>
      <c r="X193" s="225"/>
      <c r="Y193" s="225"/>
      <c r="Z193" s="225"/>
      <c r="AA193" s="226"/>
      <c r="AB193" s="225"/>
      <c r="AC193" s="225"/>
      <c r="AD193" s="226"/>
      <c r="AE193" s="226"/>
    </row>
    <row r="194" spans="19:31" hidden="1" x14ac:dyDescent="0.55000000000000004">
      <c r="S194" s="225"/>
      <c r="T194" s="225"/>
      <c r="U194" s="225"/>
      <c r="V194" s="225"/>
      <c r="W194" s="225"/>
      <c r="X194" s="225"/>
      <c r="Y194" s="225"/>
      <c r="Z194" s="225"/>
      <c r="AA194" s="226"/>
      <c r="AB194" s="225"/>
      <c r="AC194" s="225"/>
      <c r="AD194" s="226"/>
      <c r="AE194" s="226"/>
    </row>
    <row r="195" spans="19:31" hidden="1" x14ac:dyDescent="0.55000000000000004">
      <c r="S195" s="225"/>
      <c r="T195" s="225"/>
      <c r="U195" s="225"/>
      <c r="V195" s="225"/>
      <c r="W195" s="225"/>
      <c r="X195" s="225"/>
      <c r="Y195" s="225"/>
      <c r="Z195" s="225"/>
      <c r="AA195" s="226"/>
      <c r="AB195" s="225"/>
      <c r="AC195" s="225"/>
      <c r="AD195" s="226"/>
      <c r="AE195" s="226"/>
    </row>
    <row r="196" spans="19:31" hidden="1" x14ac:dyDescent="0.55000000000000004">
      <c r="S196" s="225"/>
      <c r="T196" s="225"/>
      <c r="U196" s="225"/>
      <c r="V196" s="225"/>
      <c r="W196" s="225"/>
      <c r="X196" s="225"/>
      <c r="Y196" s="225"/>
      <c r="Z196" s="225"/>
      <c r="AA196" s="226"/>
      <c r="AB196" s="225"/>
      <c r="AC196" s="225"/>
      <c r="AD196" s="226"/>
      <c r="AE196" s="226"/>
    </row>
    <row r="197" spans="19:31" hidden="1" x14ac:dyDescent="0.55000000000000004">
      <c r="S197" s="225"/>
      <c r="T197" s="225"/>
      <c r="U197" s="225"/>
      <c r="V197" s="225"/>
      <c r="W197" s="225"/>
      <c r="X197" s="225"/>
      <c r="Y197" s="225"/>
      <c r="Z197" s="225"/>
      <c r="AA197" s="226"/>
      <c r="AB197" s="225"/>
      <c r="AC197" s="225"/>
      <c r="AD197" s="226"/>
      <c r="AE197" s="226"/>
    </row>
    <row r="198" spans="19:31" hidden="1" x14ac:dyDescent="0.55000000000000004">
      <c r="S198" s="225"/>
      <c r="T198" s="225"/>
      <c r="U198" s="225"/>
      <c r="V198" s="225"/>
      <c r="W198" s="225"/>
      <c r="X198" s="225"/>
      <c r="Y198" s="225"/>
      <c r="Z198" s="225"/>
      <c r="AA198" s="226"/>
      <c r="AB198" s="225"/>
      <c r="AC198" s="225"/>
      <c r="AD198" s="226"/>
      <c r="AE198" s="226"/>
    </row>
    <row r="199" spans="19:31" hidden="1" x14ac:dyDescent="0.55000000000000004">
      <c r="S199" s="225"/>
      <c r="T199" s="225"/>
      <c r="U199" s="225"/>
      <c r="V199" s="225"/>
      <c r="W199" s="225"/>
      <c r="X199" s="225"/>
      <c r="Y199" s="225"/>
      <c r="Z199" s="225"/>
      <c r="AA199" s="226"/>
      <c r="AB199" s="225"/>
      <c r="AC199" s="225"/>
      <c r="AD199" s="226"/>
      <c r="AE199" s="226"/>
    </row>
    <row r="200" spans="19:31" hidden="1" x14ac:dyDescent="0.55000000000000004">
      <c r="S200" s="225"/>
      <c r="T200" s="225"/>
      <c r="U200" s="225"/>
      <c r="V200" s="225"/>
      <c r="W200" s="225"/>
      <c r="X200" s="225"/>
      <c r="Y200" s="225"/>
      <c r="Z200" s="225"/>
      <c r="AA200" s="226"/>
      <c r="AB200" s="225"/>
      <c r="AC200" s="225"/>
      <c r="AD200" s="226"/>
      <c r="AE200" s="226"/>
    </row>
    <row r="201" spans="19:31" hidden="1" x14ac:dyDescent="0.55000000000000004">
      <c r="S201" s="225"/>
      <c r="T201" s="225"/>
      <c r="U201" s="225"/>
      <c r="V201" s="225"/>
      <c r="W201" s="225"/>
      <c r="X201" s="225"/>
      <c r="Y201" s="225"/>
      <c r="Z201" s="225"/>
      <c r="AA201" s="226"/>
      <c r="AB201" s="225"/>
      <c r="AC201" s="225"/>
      <c r="AD201" s="226"/>
      <c r="AE201" s="226"/>
    </row>
    <row r="202" spans="19:31" hidden="1" x14ac:dyDescent="0.55000000000000004">
      <c r="S202" s="225"/>
      <c r="T202" s="225"/>
      <c r="U202" s="225"/>
      <c r="V202" s="225"/>
      <c r="W202" s="225"/>
      <c r="X202" s="225"/>
      <c r="Y202" s="225"/>
      <c r="Z202" s="225"/>
      <c r="AA202" s="226"/>
      <c r="AB202" s="225"/>
      <c r="AC202" s="225"/>
      <c r="AD202" s="226"/>
      <c r="AE202" s="226"/>
    </row>
    <row r="203" spans="19:31" hidden="1" x14ac:dyDescent="0.55000000000000004">
      <c r="S203" s="225"/>
      <c r="T203" s="225"/>
      <c r="U203" s="225"/>
      <c r="V203" s="225"/>
      <c r="W203" s="225"/>
      <c r="X203" s="225"/>
      <c r="Y203" s="225"/>
      <c r="Z203" s="225"/>
      <c r="AA203" s="226"/>
      <c r="AB203" s="225"/>
      <c r="AC203" s="225"/>
      <c r="AD203" s="226"/>
      <c r="AE203" s="226"/>
    </row>
    <row r="204" spans="19:31" hidden="1" x14ac:dyDescent="0.55000000000000004">
      <c r="S204" s="225"/>
      <c r="T204" s="225"/>
      <c r="U204" s="225"/>
      <c r="V204" s="225"/>
      <c r="W204" s="225"/>
      <c r="X204" s="225"/>
      <c r="Y204" s="225"/>
      <c r="Z204" s="225"/>
      <c r="AA204" s="226"/>
      <c r="AB204" s="225"/>
      <c r="AC204" s="225"/>
      <c r="AD204" s="226"/>
      <c r="AE204" s="226"/>
    </row>
    <row r="205" spans="19:31" hidden="1" x14ac:dyDescent="0.55000000000000004">
      <c r="S205" s="225"/>
      <c r="T205" s="225"/>
      <c r="U205" s="225"/>
      <c r="V205" s="225"/>
      <c r="W205" s="225"/>
      <c r="X205" s="225"/>
      <c r="Y205" s="225"/>
      <c r="Z205" s="225"/>
      <c r="AA205" s="226"/>
      <c r="AB205" s="225"/>
      <c r="AC205" s="225"/>
      <c r="AD205" s="226"/>
      <c r="AE205" s="226"/>
    </row>
    <row r="206" spans="19:31" hidden="1" x14ac:dyDescent="0.55000000000000004">
      <c r="S206" s="225"/>
      <c r="T206" s="225"/>
      <c r="U206" s="225"/>
      <c r="V206" s="225"/>
      <c r="W206" s="225"/>
      <c r="X206" s="225"/>
      <c r="Y206" s="225"/>
      <c r="Z206" s="225"/>
      <c r="AA206" s="226"/>
      <c r="AB206" s="225"/>
      <c r="AC206" s="225"/>
      <c r="AD206" s="226"/>
      <c r="AE206" s="226"/>
    </row>
    <row r="207" spans="19:31" hidden="1" x14ac:dyDescent="0.55000000000000004">
      <c r="S207" s="225"/>
      <c r="T207" s="225"/>
      <c r="U207" s="225"/>
      <c r="V207" s="225"/>
      <c r="W207" s="225"/>
      <c r="X207" s="225"/>
      <c r="Y207" s="225"/>
      <c r="Z207" s="225"/>
      <c r="AA207" s="226"/>
      <c r="AB207" s="225"/>
      <c r="AC207" s="225"/>
      <c r="AD207" s="226"/>
      <c r="AE207" s="226"/>
    </row>
    <row r="208" spans="19:31" hidden="1" x14ac:dyDescent="0.55000000000000004">
      <c r="S208" s="225"/>
      <c r="T208" s="225"/>
      <c r="U208" s="225"/>
      <c r="V208" s="225"/>
      <c r="W208" s="225"/>
      <c r="X208" s="225"/>
      <c r="Y208" s="225"/>
      <c r="Z208" s="225"/>
      <c r="AA208" s="226"/>
      <c r="AB208" s="225"/>
      <c r="AC208" s="225"/>
      <c r="AD208" s="226"/>
      <c r="AE208" s="226"/>
    </row>
    <row r="209" spans="19:31" hidden="1" x14ac:dyDescent="0.55000000000000004">
      <c r="S209" s="225"/>
      <c r="T209" s="225"/>
      <c r="U209" s="225"/>
      <c r="V209" s="225"/>
      <c r="W209" s="225"/>
      <c r="X209" s="225"/>
      <c r="Y209" s="225"/>
      <c r="Z209" s="225"/>
      <c r="AA209" s="226"/>
      <c r="AB209" s="225"/>
      <c r="AC209" s="225"/>
      <c r="AD209" s="226"/>
      <c r="AE209" s="226"/>
    </row>
    <row r="210" spans="19:31" hidden="1" x14ac:dyDescent="0.55000000000000004">
      <c r="S210" s="225"/>
      <c r="T210" s="225"/>
      <c r="U210" s="225"/>
      <c r="V210" s="225"/>
      <c r="W210" s="225"/>
      <c r="X210" s="225"/>
      <c r="Y210" s="225"/>
      <c r="Z210" s="225"/>
      <c r="AA210" s="226"/>
      <c r="AB210" s="225"/>
      <c r="AC210" s="225"/>
      <c r="AD210" s="226"/>
      <c r="AE210" s="226"/>
    </row>
    <row r="211" spans="19:31" hidden="1" x14ac:dyDescent="0.55000000000000004">
      <c r="S211" s="225"/>
      <c r="T211" s="225"/>
      <c r="U211" s="225"/>
      <c r="V211" s="225"/>
      <c r="W211" s="225"/>
      <c r="X211" s="225"/>
      <c r="Y211" s="225"/>
      <c r="Z211" s="225"/>
      <c r="AA211" s="226"/>
      <c r="AB211" s="225"/>
      <c r="AC211" s="225"/>
      <c r="AD211" s="226"/>
      <c r="AE211" s="226"/>
    </row>
    <row r="212" spans="19:31" hidden="1" x14ac:dyDescent="0.55000000000000004">
      <c r="S212" s="225"/>
      <c r="T212" s="225"/>
      <c r="U212" s="225"/>
      <c r="V212" s="225"/>
      <c r="W212" s="225"/>
      <c r="X212" s="225"/>
      <c r="Y212" s="225"/>
      <c r="Z212" s="225"/>
      <c r="AA212" s="226"/>
      <c r="AB212" s="225"/>
      <c r="AC212" s="225"/>
      <c r="AD212" s="226"/>
      <c r="AE212" s="226"/>
    </row>
    <row r="213" spans="19:31" hidden="1" x14ac:dyDescent="0.55000000000000004">
      <c r="S213" s="225"/>
      <c r="T213" s="225"/>
      <c r="U213" s="225"/>
      <c r="V213" s="225"/>
      <c r="W213" s="225"/>
      <c r="X213" s="225"/>
      <c r="Y213" s="225"/>
      <c r="Z213" s="225"/>
      <c r="AA213" s="226"/>
      <c r="AB213" s="225"/>
      <c r="AC213" s="225"/>
      <c r="AD213" s="226"/>
      <c r="AE213" s="226"/>
    </row>
    <row r="214" spans="19:31" hidden="1" x14ac:dyDescent="0.55000000000000004">
      <c r="S214" s="225"/>
      <c r="T214" s="225"/>
      <c r="U214" s="225"/>
      <c r="V214" s="225"/>
      <c r="W214" s="225"/>
      <c r="X214" s="225"/>
      <c r="Y214" s="225"/>
      <c r="Z214" s="225"/>
      <c r="AA214" s="226"/>
      <c r="AB214" s="225"/>
      <c r="AC214" s="225"/>
      <c r="AD214" s="226"/>
      <c r="AE214" s="226"/>
    </row>
    <row r="215" spans="19:31" hidden="1" x14ac:dyDescent="0.55000000000000004">
      <c r="S215" s="225"/>
      <c r="T215" s="225"/>
      <c r="U215" s="225"/>
      <c r="V215" s="225"/>
      <c r="W215" s="225"/>
      <c r="X215" s="225"/>
      <c r="Y215" s="225"/>
      <c r="Z215" s="225"/>
      <c r="AA215" s="226"/>
      <c r="AB215" s="225"/>
      <c r="AC215" s="225"/>
      <c r="AD215" s="226"/>
      <c r="AE215" s="226"/>
    </row>
    <row r="216" spans="19:31" hidden="1" x14ac:dyDescent="0.55000000000000004">
      <c r="S216" s="225"/>
      <c r="T216" s="225"/>
      <c r="U216" s="225"/>
      <c r="V216" s="225"/>
      <c r="W216" s="225"/>
      <c r="X216" s="225"/>
      <c r="Y216" s="225"/>
      <c r="Z216" s="225"/>
      <c r="AA216" s="226"/>
      <c r="AB216" s="225"/>
      <c r="AC216" s="225"/>
      <c r="AD216" s="226"/>
      <c r="AE216" s="226"/>
    </row>
    <row r="217" spans="19:31" hidden="1" x14ac:dyDescent="0.55000000000000004">
      <c r="S217" s="225"/>
      <c r="T217" s="225"/>
      <c r="U217" s="225"/>
      <c r="V217" s="225"/>
      <c r="W217" s="225"/>
      <c r="X217" s="225"/>
      <c r="Y217" s="225"/>
      <c r="Z217" s="225"/>
      <c r="AA217" s="226"/>
      <c r="AB217" s="225"/>
      <c r="AC217" s="225"/>
      <c r="AD217" s="226"/>
      <c r="AE217" s="226"/>
    </row>
    <row r="218" spans="19:31" hidden="1" x14ac:dyDescent="0.55000000000000004">
      <c r="S218" s="225"/>
      <c r="T218" s="225"/>
      <c r="U218" s="225"/>
      <c r="V218" s="225"/>
      <c r="W218" s="225"/>
      <c r="X218" s="225"/>
      <c r="Y218" s="225"/>
      <c r="Z218" s="225"/>
      <c r="AA218" s="226"/>
      <c r="AB218" s="225"/>
      <c r="AC218" s="225"/>
      <c r="AD218" s="226"/>
      <c r="AE218" s="226"/>
    </row>
    <row r="219" spans="19:31" hidden="1" x14ac:dyDescent="0.55000000000000004">
      <c r="S219" s="225"/>
      <c r="T219" s="225"/>
      <c r="U219" s="225"/>
      <c r="V219" s="225"/>
      <c r="W219" s="225"/>
      <c r="X219" s="225"/>
      <c r="Y219" s="225"/>
      <c r="Z219" s="225"/>
      <c r="AA219" s="226"/>
      <c r="AB219" s="225"/>
      <c r="AC219" s="225"/>
      <c r="AD219" s="226"/>
      <c r="AE219" s="226"/>
    </row>
    <row r="220" spans="19:31" hidden="1" x14ac:dyDescent="0.55000000000000004">
      <c r="S220" s="225"/>
      <c r="T220" s="225"/>
      <c r="U220" s="225"/>
      <c r="V220" s="225"/>
      <c r="W220" s="225"/>
      <c r="X220" s="225"/>
      <c r="Y220" s="225"/>
      <c r="Z220" s="225"/>
      <c r="AA220" s="226"/>
      <c r="AB220" s="225"/>
      <c r="AC220" s="225"/>
      <c r="AD220" s="226"/>
      <c r="AE220" s="226"/>
    </row>
    <row r="221" spans="19:31" hidden="1" x14ac:dyDescent="0.55000000000000004">
      <c r="S221" s="225"/>
      <c r="T221" s="225"/>
      <c r="U221" s="225"/>
      <c r="V221" s="225"/>
      <c r="W221" s="225"/>
      <c r="X221" s="225"/>
      <c r="Y221" s="225"/>
      <c r="Z221" s="225"/>
      <c r="AA221" s="226"/>
      <c r="AB221" s="225"/>
      <c r="AC221" s="225"/>
      <c r="AD221" s="226"/>
      <c r="AE221" s="226"/>
    </row>
    <row r="222" spans="19:31" hidden="1" x14ac:dyDescent="0.55000000000000004">
      <c r="S222" s="225"/>
      <c r="T222" s="225"/>
      <c r="U222" s="225"/>
      <c r="V222" s="225"/>
      <c r="W222" s="225"/>
      <c r="X222" s="225"/>
      <c r="Y222" s="225"/>
      <c r="Z222" s="225"/>
      <c r="AA222" s="226"/>
      <c r="AB222" s="225"/>
      <c r="AC222" s="225"/>
      <c r="AD222" s="226"/>
      <c r="AE222" s="226"/>
    </row>
    <row r="223" spans="19:31" hidden="1" x14ac:dyDescent="0.55000000000000004">
      <c r="S223" s="225"/>
      <c r="T223" s="225"/>
      <c r="U223" s="225"/>
      <c r="V223" s="225"/>
      <c r="W223" s="225"/>
      <c r="X223" s="225"/>
      <c r="Y223" s="225"/>
      <c r="Z223" s="225"/>
      <c r="AA223" s="226"/>
      <c r="AB223" s="225"/>
      <c r="AC223" s="225"/>
      <c r="AD223" s="226"/>
      <c r="AE223" s="226"/>
    </row>
    <row r="224" spans="19:31" hidden="1" x14ac:dyDescent="0.55000000000000004">
      <c r="S224" s="225"/>
      <c r="T224" s="225"/>
      <c r="U224" s="225"/>
      <c r="V224" s="225"/>
      <c r="W224" s="225"/>
      <c r="X224" s="225"/>
      <c r="Y224" s="225"/>
      <c r="Z224" s="225"/>
      <c r="AA224" s="226"/>
      <c r="AB224" s="225"/>
      <c r="AC224" s="225"/>
      <c r="AD224" s="226"/>
      <c r="AE224" s="226"/>
    </row>
    <row r="225" spans="19:31" hidden="1" x14ac:dyDescent="0.55000000000000004">
      <c r="S225" s="225"/>
      <c r="T225" s="225"/>
      <c r="U225" s="225"/>
      <c r="V225" s="225"/>
      <c r="W225" s="225"/>
      <c r="X225" s="225"/>
      <c r="Y225" s="225"/>
      <c r="Z225" s="225"/>
      <c r="AA225" s="226"/>
      <c r="AB225" s="225"/>
      <c r="AC225" s="225"/>
      <c r="AD225" s="226"/>
      <c r="AE225" s="226"/>
    </row>
    <row r="226" spans="19:31" hidden="1" x14ac:dyDescent="0.55000000000000004">
      <c r="S226" s="225"/>
      <c r="T226" s="225"/>
      <c r="U226" s="225"/>
      <c r="V226" s="225"/>
      <c r="W226" s="225"/>
      <c r="X226" s="225"/>
      <c r="Y226" s="225"/>
      <c r="Z226" s="225"/>
      <c r="AA226" s="226"/>
      <c r="AB226" s="225"/>
      <c r="AC226" s="225"/>
      <c r="AD226" s="226"/>
      <c r="AE226" s="226"/>
    </row>
    <row r="227" spans="19:31" hidden="1" x14ac:dyDescent="0.55000000000000004">
      <c r="S227" s="225"/>
      <c r="T227" s="225"/>
      <c r="U227" s="225"/>
      <c r="V227" s="225"/>
      <c r="W227" s="225"/>
      <c r="X227" s="225"/>
      <c r="Y227" s="225"/>
      <c r="Z227" s="225"/>
      <c r="AA227" s="226"/>
      <c r="AB227" s="225"/>
      <c r="AC227" s="225"/>
      <c r="AD227" s="226"/>
      <c r="AE227" s="226"/>
    </row>
    <row r="228" spans="19:31" hidden="1" x14ac:dyDescent="0.55000000000000004">
      <c r="S228" s="225"/>
      <c r="T228" s="225"/>
      <c r="U228" s="225"/>
      <c r="V228" s="225"/>
      <c r="W228" s="225"/>
      <c r="X228" s="225"/>
      <c r="Y228" s="225"/>
      <c r="Z228" s="225"/>
      <c r="AA228" s="226"/>
      <c r="AB228" s="225"/>
      <c r="AC228" s="225"/>
      <c r="AD228" s="226"/>
      <c r="AE228" s="226"/>
    </row>
    <row r="229" spans="19:31" hidden="1" x14ac:dyDescent="0.55000000000000004">
      <c r="S229" s="225"/>
      <c r="T229" s="225"/>
      <c r="U229" s="225"/>
      <c r="V229" s="225"/>
      <c r="W229" s="225"/>
      <c r="X229" s="225"/>
      <c r="Y229" s="225"/>
      <c r="Z229" s="225"/>
      <c r="AA229" s="226"/>
      <c r="AB229" s="225"/>
      <c r="AC229" s="225"/>
      <c r="AD229" s="226"/>
      <c r="AE229" s="226"/>
    </row>
    <row r="230" spans="19:31" hidden="1" x14ac:dyDescent="0.55000000000000004">
      <c r="S230" s="225"/>
      <c r="T230" s="225"/>
      <c r="U230" s="225"/>
      <c r="V230" s="225"/>
      <c r="W230" s="225"/>
      <c r="X230" s="225"/>
      <c r="Y230" s="225"/>
      <c r="Z230" s="225"/>
      <c r="AA230" s="226"/>
      <c r="AB230" s="225"/>
      <c r="AC230" s="225"/>
      <c r="AD230" s="226"/>
      <c r="AE230" s="226"/>
    </row>
    <row r="231" spans="19:31" hidden="1" x14ac:dyDescent="0.55000000000000004">
      <c r="S231" s="225"/>
      <c r="T231" s="225"/>
      <c r="U231" s="225"/>
      <c r="V231" s="225"/>
      <c r="W231" s="225"/>
      <c r="X231" s="225"/>
      <c r="Y231" s="225"/>
      <c r="Z231" s="225"/>
      <c r="AA231" s="226"/>
      <c r="AB231" s="225"/>
      <c r="AC231" s="225"/>
      <c r="AD231" s="226"/>
      <c r="AE231" s="226"/>
    </row>
    <row r="232" spans="19:31" hidden="1" x14ac:dyDescent="0.55000000000000004">
      <c r="S232" s="225"/>
      <c r="T232" s="225"/>
      <c r="U232" s="225"/>
      <c r="V232" s="225"/>
      <c r="W232" s="225"/>
      <c r="X232" s="225"/>
      <c r="Y232" s="225"/>
      <c r="Z232" s="225"/>
      <c r="AA232" s="226"/>
      <c r="AB232" s="225"/>
      <c r="AC232" s="225"/>
      <c r="AD232" s="226"/>
      <c r="AE232" s="226"/>
    </row>
    <row r="233" spans="19:31" hidden="1" x14ac:dyDescent="0.55000000000000004">
      <c r="S233" s="225"/>
      <c r="T233" s="225"/>
      <c r="U233" s="225"/>
      <c r="V233" s="225"/>
      <c r="W233" s="225"/>
      <c r="X233" s="225"/>
      <c r="Y233" s="225"/>
      <c r="Z233" s="225"/>
      <c r="AA233" s="226"/>
      <c r="AB233" s="225"/>
      <c r="AC233" s="225"/>
      <c r="AD233" s="226"/>
      <c r="AE233" s="226"/>
    </row>
    <row r="234" spans="19:31" hidden="1" x14ac:dyDescent="0.55000000000000004">
      <c r="S234" s="225"/>
      <c r="T234" s="225"/>
      <c r="U234" s="225"/>
      <c r="V234" s="225"/>
      <c r="W234" s="225"/>
      <c r="X234" s="225"/>
      <c r="Y234" s="225"/>
      <c r="Z234" s="225"/>
      <c r="AA234" s="226"/>
      <c r="AB234" s="225"/>
      <c r="AC234" s="225"/>
      <c r="AD234" s="226"/>
      <c r="AE234" s="226"/>
    </row>
    <row r="235" spans="19:31" hidden="1" x14ac:dyDescent="0.55000000000000004">
      <c r="S235" s="225"/>
      <c r="T235" s="225"/>
      <c r="U235" s="225"/>
      <c r="V235" s="225"/>
      <c r="W235" s="225"/>
      <c r="X235" s="225"/>
      <c r="Y235" s="225"/>
      <c r="Z235" s="225"/>
      <c r="AA235" s="226"/>
      <c r="AB235" s="225"/>
      <c r="AC235" s="225"/>
      <c r="AD235" s="226"/>
      <c r="AE235" s="226"/>
    </row>
    <row r="236" spans="19:31" hidden="1" x14ac:dyDescent="0.55000000000000004">
      <c r="S236" s="225"/>
      <c r="T236" s="225"/>
      <c r="U236" s="225"/>
      <c r="V236" s="225"/>
      <c r="W236" s="225"/>
      <c r="X236" s="225"/>
      <c r="Y236" s="225"/>
      <c r="Z236" s="225"/>
      <c r="AA236" s="226"/>
      <c r="AB236" s="225"/>
      <c r="AC236" s="225"/>
      <c r="AD236" s="226"/>
      <c r="AE236" s="226"/>
    </row>
    <row r="237" spans="19:31" hidden="1" x14ac:dyDescent="0.55000000000000004">
      <c r="S237" s="225"/>
      <c r="T237" s="225"/>
      <c r="U237" s="225"/>
      <c r="V237" s="225"/>
      <c r="W237" s="225"/>
      <c r="X237" s="225"/>
      <c r="Y237" s="225"/>
      <c r="Z237" s="225"/>
      <c r="AA237" s="226"/>
      <c r="AB237" s="225"/>
      <c r="AC237" s="225"/>
      <c r="AD237" s="226"/>
      <c r="AE237" s="226"/>
    </row>
    <row r="238" spans="19:31" hidden="1" x14ac:dyDescent="0.55000000000000004">
      <c r="S238" s="225"/>
      <c r="T238" s="225"/>
      <c r="U238" s="225"/>
      <c r="V238" s="225"/>
      <c r="W238" s="225"/>
      <c r="X238" s="225"/>
      <c r="Y238" s="225"/>
      <c r="Z238" s="225"/>
      <c r="AA238" s="226"/>
      <c r="AB238" s="225"/>
      <c r="AC238" s="225"/>
      <c r="AD238" s="226"/>
      <c r="AE238" s="226"/>
    </row>
    <row r="239" spans="19:31" hidden="1" x14ac:dyDescent="0.55000000000000004">
      <c r="S239" s="225"/>
      <c r="T239" s="225"/>
      <c r="U239" s="225"/>
      <c r="V239" s="225"/>
      <c r="W239" s="225"/>
      <c r="X239" s="225"/>
      <c r="Y239" s="225"/>
      <c r="Z239" s="225"/>
      <c r="AA239" s="226"/>
      <c r="AB239" s="225"/>
      <c r="AC239" s="225"/>
      <c r="AD239" s="226"/>
      <c r="AE239" s="226"/>
    </row>
    <row r="240" spans="19:31" hidden="1" x14ac:dyDescent="0.55000000000000004">
      <c r="S240" s="225"/>
      <c r="T240" s="225"/>
      <c r="U240" s="225"/>
      <c r="V240" s="225"/>
      <c r="W240" s="225"/>
      <c r="X240" s="225"/>
      <c r="Y240" s="225"/>
      <c r="Z240" s="225"/>
      <c r="AA240" s="226"/>
      <c r="AB240" s="225"/>
      <c r="AC240" s="225"/>
      <c r="AD240" s="226"/>
      <c r="AE240" s="226"/>
    </row>
    <row r="241" spans="19:31" hidden="1" x14ac:dyDescent="0.55000000000000004">
      <c r="S241" s="225"/>
      <c r="T241" s="225"/>
      <c r="U241" s="225"/>
      <c r="V241" s="225"/>
      <c r="W241" s="225"/>
      <c r="X241" s="225"/>
      <c r="Y241" s="225"/>
      <c r="Z241" s="225"/>
      <c r="AA241" s="226"/>
      <c r="AB241" s="225"/>
      <c r="AC241" s="225"/>
      <c r="AD241" s="226"/>
      <c r="AE241" s="226"/>
    </row>
    <row r="242" spans="19:31" hidden="1" x14ac:dyDescent="0.55000000000000004">
      <c r="S242" s="225"/>
      <c r="T242" s="225"/>
      <c r="U242" s="225"/>
      <c r="V242" s="225"/>
      <c r="W242" s="225"/>
      <c r="X242" s="225"/>
      <c r="Y242" s="225"/>
      <c r="Z242" s="225"/>
      <c r="AA242" s="226"/>
      <c r="AB242" s="225"/>
      <c r="AC242" s="225"/>
      <c r="AD242" s="226"/>
      <c r="AE242" s="226"/>
    </row>
    <row r="243" spans="19:31" hidden="1" x14ac:dyDescent="0.55000000000000004">
      <c r="S243" s="225"/>
      <c r="T243" s="225"/>
      <c r="U243" s="225"/>
      <c r="V243" s="225"/>
      <c r="W243" s="225"/>
      <c r="X243" s="225"/>
      <c r="Y243" s="225"/>
      <c r="Z243" s="225"/>
      <c r="AA243" s="226"/>
      <c r="AB243" s="225"/>
      <c r="AC243" s="225"/>
      <c r="AD243" s="226"/>
      <c r="AE243" s="226"/>
    </row>
    <row r="244" spans="19:31" hidden="1" x14ac:dyDescent="0.55000000000000004">
      <c r="S244" s="225"/>
      <c r="T244" s="225"/>
      <c r="U244" s="225"/>
      <c r="V244" s="225"/>
      <c r="W244" s="225"/>
      <c r="X244" s="225"/>
      <c r="Y244" s="225"/>
      <c r="Z244" s="225"/>
      <c r="AA244" s="226"/>
      <c r="AB244" s="225"/>
      <c r="AC244" s="225"/>
      <c r="AD244" s="226"/>
      <c r="AE244" s="226"/>
    </row>
    <row r="245" spans="19:31" hidden="1" x14ac:dyDescent="0.55000000000000004">
      <c r="S245" s="225"/>
      <c r="T245" s="225"/>
      <c r="U245" s="225"/>
      <c r="V245" s="225"/>
      <c r="W245" s="225"/>
      <c r="X245" s="225"/>
      <c r="Y245" s="225"/>
      <c r="Z245" s="225"/>
      <c r="AA245" s="226"/>
      <c r="AB245" s="225"/>
      <c r="AC245" s="225"/>
      <c r="AD245" s="226"/>
      <c r="AE245" s="226"/>
    </row>
    <row r="246" spans="19:31" hidden="1" x14ac:dyDescent="0.55000000000000004">
      <c r="S246" s="225"/>
      <c r="T246" s="225"/>
      <c r="U246" s="225"/>
      <c r="V246" s="225"/>
      <c r="W246" s="225"/>
      <c r="X246" s="225"/>
      <c r="Y246" s="225"/>
      <c r="Z246" s="225"/>
      <c r="AA246" s="226"/>
      <c r="AB246" s="225"/>
      <c r="AC246" s="225"/>
      <c r="AD246" s="226"/>
      <c r="AE246" s="226"/>
    </row>
    <row r="247" spans="19:31" hidden="1" x14ac:dyDescent="0.55000000000000004">
      <c r="S247" s="225"/>
      <c r="T247" s="225"/>
      <c r="U247" s="225"/>
      <c r="V247" s="225"/>
      <c r="W247" s="225"/>
      <c r="X247" s="225"/>
      <c r="Y247" s="225"/>
      <c r="Z247" s="225"/>
      <c r="AA247" s="226"/>
      <c r="AB247" s="225"/>
      <c r="AC247" s="225"/>
      <c r="AD247" s="226"/>
      <c r="AE247" s="226"/>
    </row>
    <row r="248" spans="19:31" hidden="1" x14ac:dyDescent="0.55000000000000004">
      <c r="S248" s="225"/>
      <c r="T248" s="225"/>
      <c r="U248" s="225"/>
      <c r="V248" s="225"/>
      <c r="W248" s="225"/>
      <c r="X248" s="225"/>
      <c r="Y248" s="225"/>
      <c r="Z248" s="225"/>
      <c r="AA248" s="226"/>
      <c r="AB248" s="225"/>
      <c r="AC248" s="225"/>
      <c r="AD248" s="226"/>
      <c r="AE248" s="226"/>
    </row>
    <row r="249" spans="19:31" hidden="1" x14ac:dyDescent="0.55000000000000004">
      <c r="S249" s="225"/>
      <c r="T249" s="225"/>
      <c r="U249" s="225"/>
      <c r="V249" s="225"/>
      <c r="W249" s="225"/>
      <c r="X249" s="225"/>
      <c r="Y249" s="225"/>
      <c r="Z249" s="225"/>
      <c r="AA249" s="226"/>
      <c r="AB249" s="225"/>
      <c r="AC249" s="225"/>
      <c r="AD249" s="226"/>
      <c r="AE249" s="226"/>
    </row>
    <row r="250" spans="19:31" hidden="1" x14ac:dyDescent="0.55000000000000004">
      <c r="S250" s="225"/>
      <c r="T250" s="225"/>
      <c r="U250" s="225"/>
      <c r="V250" s="225"/>
      <c r="W250" s="225"/>
      <c r="X250" s="225"/>
      <c r="Y250" s="225"/>
      <c r="Z250" s="225"/>
      <c r="AA250" s="226"/>
      <c r="AB250" s="225"/>
      <c r="AC250" s="225"/>
      <c r="AD250" s="226"/>
      <c r="AE250" s="226"/>
    </row>
    <row r="251" spans="19:31" hidden="1" x14ac:dyDescent="0.55000000000000004">
      <c r="S251" s="225"/>
      <c r="T251" s="225"/>
      <c r="U251" s="225"/>
      <c r="V251" s="225"/>
      <c r="W251" s="225"/>
      <c r="X251" s="225"/>
      <c r="Y251" s="225"/>
      <c r="Z251" s="225"/>
      <c r="AA251" s="226"/>
      <c r="AB251" s="225"/>
      <c r="AC251" s="225"/>
      <c r="AD251" s="226"/>
      <c r="AE251" s="226"/>
    </row>
    <row r="252" spans="19:31" hidden="1" x14ac:dyDescent="0.55000000000000004">
      <c r="S252" s="225"/>
      <c r="T252" s="225"/>
      <c r="U252" s="225"/>
      <c r="V252" s="225"/>
      <c r="W252" s="225"/>
      <c r="X252" s="225"/>
      <c r="Y252" s="225"/>
      <c r="Z252" s="225"/>
      <c r="AA252" s="226"/>
      <c r="AB252" s="225"/>
      <c r="AC252" s="225"/>
      <c r="AD252" s="226"/>
      <c r="AE252" s="226"/>
    </row>
    <row r="253" spans="19:31" hidden="1" x14ac:dyDescent="0.55000000000000004">
      <c r="S253" s="225"/>
      <c r="T253" s="225"/>
      <c r="U253" s="225"/>
      <c r="V253" s="225"/>
      <c r="W253" s="225"/>
      <c r="X253" s="225"/>
      <c r="Y253" s="225"/>
      <c r="Z253" s="225"/>
      <c r="AA253" s="226"/>
      <c r="AB253" s="225"/>
      <c r="AC253" s="225"/>
      <c r="AD253" s="226"/>
      <c r="AE253" s="226"/>
    </row>
    <row r="254" spans="19:31" hidden="1" x14ac:dyDescent="0.55000000000000004">
      <c r="S254" s="225"/>
      <c r="T254" s="225"/>
      <c r="U254" s="225"/>
      <c r="V254" s="225"/>
      <c r="W254" s="225"/>
      <c r="X254" s="225"/>
      <c r="Y254" s="225"/>
      <c r="Z254" s="225"/>
      <c r="AA254" s="226"/>
      <c r="AB254" s="225"/>
      <c r="AC254" s="225"/>
      <c r="AD254" s="226"/>
      <c r="AE254" s="226"/>
    </row>
    <row r="255" spans="19:31" hidden="1" x14ac:dyDescent="0.55000000000000004">
      <c r="S255" s="225"/>
      <c r="T255" s="225"/>
      <c r="U255" s="225"/>
      <c r="V255" s="225"/>
      <c r="W255" s="225"/>
      <c r="X255" s="225"/>
      <c r="Y255" s="225"/>
      <c r="Z255" s="225"/>
      <c r="AA255" s="226"/>
      <c r="AB255" s="225"/>
      <c r="AC255" s="225"/>
      <c r="AD255" s="226"/>
      <c r="AE255" s="226"/>
    </row>
    <row r="256" spans="19:31" hidden="1" x14ac:dyDescent="0.55000000000000004">
      <c r="S256" s="225"/>
      <c r="T256" s="225"/>
      <c r="U256" s="225"/>
      <c r="V256" s="225"/>
      <c r="W256" s="225"/>
      <c r="X256" s="225"/>
      <c r="Y256" s="225"/>
      <c r="Z256" s="225"/>
      <c r="AA256" s="226"/>
      <c r="AB256" s="225"/>
      <c r="AC256" s="225"/>
      <c r="AD256" s="226"/>
      <c r="AE256" s="226"/>
    </row>
    <row r="257" spans="19:31" hidden="1" x14ac:dyDescent="0.55000000000000004">
      <c r="S257" s="225"/>
      <c r="T257" s="225"/>
      <c r="U257" s="225"/>
      <c r="V257" s="225"/>
      <c r="W257" s="225"/>
      <c r="X257" s="225"/>
      <c r="Y257" s="225"/>
      <c r="Z257" s="225"/>
      <c r="AA257" s="226"/>
      <c r="AB257" s="225"/>
      <c r="AC257" s="225"/>
      <c r="AD257" s="226"/>
      <c r="AE257" s="226"/>
    </row>
    <row r="258" spans="19:31" hidden="1" x14ac:dyDescent="0.55000000000000004">
      <c r="S258" s="225"/>
      <c r="T258" s="225"/>
      <c r="U258" s="225"/>
      <c r="V258" s="225"/>
      <c r="W258" s="225"/>
      <c r="X258" s="225"/>
      <c r="Y258" s="225"/>
      <c r="Z258" s="225"/>
      <c r="AA258" s="226"/>
      <c r="AB258" s="225"/>
      <c r="AC258" s="225"/>
      <c r="AD258" s="226"/>
      <c r="AE258" s="226"/>
    </row>
    <row r="259" spans="19:31" hidden="1" x14ac:dyDescent="0.55000000000000004">
      <c r="S259" s="225"/>
      <c r="T259" s="225"/>
      <c r="U259" s="225"/>
      <c r="V259" s="225"/>
      <c r="W259" s="225"/>
      <c r="X259" s="225"/>
      <c r="Y259" s="225"/>
      <c r="Z259" s="225"/>
      <c r="AA259" s="226"/>
      <c r="AB259" s="225"/>
      <c r="AC259" s="225"/>
      <c r="AD259" s="226"/>
      <c r="AE259" s="226"/>
    </row>
    <row r="260" spans="19:31" hidden="1" x14ac:dyDescent="0.55000000000000004">
      <c r="S260" s="225"/>
      <c r="T260" s="225"/>
      <c r="U260" s="225"/>
      <c r="V260" s="225"/>
      <c r="W260" s="225"/>
      <c r="X260" s="225"/>
      <c r="Y260" s="225"/>
      <c r="Z260" s="225"/>
      <c r="AA260" s="226"/>
      <c r="AB260" s="225"/>
      <c r="AC260" s="225"/>
      <c r="AD260" s="226"/>
      <c r="AE260" s="226"/>
    </row>
    <row r="261" spans="19:31" hidden="1" x14ac:dyDescent="0.55000000000000004">
      <c r="S261" s="225"/>
      <c r="T261" s="225"/>
      <c r="U261" s="225"/>
      <c r="V261" s="225"/>
      <c r="W261" s="225"/>
      <c r="X261" s="225"/>
      <c r="Y261" s="225"/>
      <c r="Z261" s="225"/>
      <c r="AA261" s="226"/>
      <c r="AB261" s="225"/>
      <c r="AC261" s="225"/>
      <c r="AD261" s="226"/>
      <c r="AE261" s="226"/>
    </row>
    <row r="262" spans="19:31" hidden="1" x14ac:dyDescent="0.55000000000000004">
      <c r="S262" s="225"/>
      <c r="T262" s="225"/>
      <c r="U262" s="225"/>
      <c r="V262" s="225"/>
      <c r="W262" s="225"/>
      <c r="X262" s="225"/>
      <c r="Y262" s="225"/>
      <c r="Z262" s="225"/>
      <c r="AA262" s="226"/>
      <c r="AB262" s="225"/>
      <c r="AC262" s="225"/>
      <c r="AD262" s="226"/>
      <c r="AE262" s="226"/>
    </row>
    <row r="263" spans="19:31" hidden="1" x14ac:dyDescent="0.55000000000000004">
      <c r="S263" s="225"/>
      <c r="T263" s="225"/>
      <c r="U263" s="225"/>
      <c r="V263" s="225"/>
      <c r="W263" s="225"/>
      <c r="X263" s="225"/>
      <c r="Y263" s="225"/>
      <c r="Z263" s="225"/>
      <c r="AA263" s="226"/>
      <c r="AB263" s="225"/>
      <c r="AC263" s="225"/>
      <c r="AD263" s="226"/>
      <c r="AE263" s="226"/>
    </row>
    <row r="264" spans="19:31" hidden="1" x14ac:dyDescent="0.55000000000000004">
      <c r="S264" s="225"/>
      <c r="T264" s="225"/>
      <c r="U264" s="225"/>
      <c r="V264" s="225"/>
      <c r="W264" s="225"/>
      <c r="X264" s="225"/>
      <c r="Y264" s="225"/>
      <c r="Z264" s="225"/>
      <c r="AA264" s="226"/>
      <c r="AB264" s="225"/>
      <c r="AC264" s="225"/>
      <c r="AD264" s="226"/>
      <c r="AE264" s="226"/>
    </row>
    <row r="265" spans="19:31" hidden="1" x14ac:dyDescent="0.55000000000000004">
      <c r="S265" s="225"/>
      <c r="T265" s="225"/>
      <c r="U265" s="225"/>
      <c r="V265" s="225"/>
      <c r="W265" s="225"/>
      <c r="X265" s="225"/>
      <c r="Y265" s="225"/>
      <c r="Z265" s="225"/>
      <c r="AA265" s="226"/>
      <c r="AB265" s="225"/>
      <c r="AC265" s="225"/>
      <c r="AD265" s="226"/>
      <c r="AE265" s="226"/>
    </row>
    <row r="266" spans="19:31" hidden="1" x14ac:dyDescent="0.55000000000000004">
      <c r="S266" s="225"/>
      <c r="T266" s="225"/>
      <c r="U266" s="225"/>
      <c r="V266" s="225"/>
      <c r="W266" s="225"/>
      <c r="X266" s="225"/>
      <c r="Y266" s="225"/>
      <c r="Z266" s="225"/>
      <c r="AA266" s="226"/>
      <c r="AB266" s="225"/>
      <c r="AC266" s="225"/>
      <c r="AD266" s="226"/>
      <c r="AE266" s="226"/>
    </row>
    <row r="267" spans="19:31" hidden="1" x14ac:dyDescent="0.55000000000000004">
      <c r="S267" s="225"/>
      <c r="T267" s="225"/>
      <c r="U267" s="225"/>
      <c r="V267" s="225"/>
      <c r="W267" s="225"/>
      <c r="X267" s="225"/>
      <c r="Y267" s="225"/>
      <c r="Z267" s="225"/>
      <c r="AA267" s="226"/>
      <c r="AB267" s="225"/>
      <c r="AC267" s="225"/>
      <c r="AD267" s="226"/>
      <c r="AE267" s="226"/>
    </row>
    <row r="268" spans="19:31" hidden="1" x14ac:dyDescent="0.55000000000000004">
      <c r="S268" s="225"/>
      <c r="T268" s="225"/>
      <c r="U268" s="225"/>
      <c r="V268" s="225"/>
      <c r="W268" s="225"/>
      <c r="X268" s="225"/>
      <c r="Y268" s="225"/>
      <c r="Z268" s="225"/>
      <c r="AA268" s="226"/>
      <c r="AB268" s="225"/>
      <c r="AC268" s="225"/>
      <c r="AD268" s="226"/>
      <c r="AE268" s="226"/>
    </row>
    <row r="269" spans="19:31" hidden="1" x14ac:dyDescent="0.55000000000000004">
      <c r="S269" s="225"/>
      <c r="T269" s="225"/>
      <c r="U269" s="225"/>
      <c r="V269" s="225"/>
      <c r="W269" s="225"/>
      <c r="X269" s="225"/>
      <c r="Y269" s="225"/>
      <c r="Z269" s="225"/>
      <c r="AA269" s="226"/>
      <c r="AB269" s="225"/>
      <c r="AC269" s="225"/>
      <c r="AD269" s="226"/>
      <c r="AE269" s="226"/>
    </row>
    <row r="270" spans="19:31" hidden="1" x14ac:dyDescent="0.55000000000000004">
      <c r="S270" s="225"/>
      <c r="T270" s="225"/>
      <c r="U270" s="225"/>
      <c r="V270" s="225"/>
      <c r="W270" s="225"/>
      <c r="X270" s="225"/>
      <c r="Y270" s="225"/>
      <c r="Z270" s="225"/>
      <c r="AA270" s="226"/>
      <c r="AB270" s="225"/>
      <c r="AC270" s="225"/>
      <c r="AD270" s="226"/>
      <c r="AE270" s="226"/>
    </row>
    <row r="271" spans="19:31" hidden="1" x14ac:dyDescent="0.55000000000000004">
      <c r="S271" s="225"/>
      <c r="T271" s="225"/>
      <c r="U271" s="225"/>
      <c r="V271" s="225"/>
      <c r="W271" s="225"/>
      <c r="X271" s="225"/>
      <c r="Y271" s="225"/>
      <c r="Z271" s="225"/>
      <c r="AA271" s="226"/>
      <c r="AB271" s="225"/>
      <c r="AC271" s="225"/>
      <c r="AD271" s="226"/>
      <c r="AE271" s="226"/>
    </row>
    <row r="272" spans="19:31" hidden="1" x14ac:dyDescent="0.55000000000000004">
      <c r="S272" s="225"/>
      <c r="T272" s="225"/>
      <c r="U272" s="225"/>
      <c r="V272" s="225"/>
      <c r="W272" s="225"/>
      <c r="X272" s="225"/>
      <c r="Y272" s="225"/>
      <c r="Z272" s="225"/>
      <c r="AA272" s="226"/>
      <c r="AB272" s="225"/>
      <c r="AC272" s="225"/>
      <c r="AD272" s="226"/>
      <c r="AE272" s="226"/>
    </row>
    <row r="273" spans="19:31" hidden="1" x14ac:dyDescent="0.55000000000000004">
      <c r="S273" s="225"/>
      <c r="T273" s="225"/>
      <c r="U273" s="225"/>
      <c r="V273" s="225"/>
      <c r="W273" s="225"/>
      <c r="X273" s="225"/>
      <c r="Y273" s="225"/>
      <c r="Z273" s="225"/>
      <c r="AA273" s="226"/>
      <c r="AB273" s="225"/>
      <c r="AC273" s="225"/>
      <c r="AD273" s="226"/>
      <c r="AE273" s="226"/>
    </row>
    <row r="274" spans="19:31" hidden="1" x14ac:dyDescent="0.55000000000000004">
      <c r="S274" s="225"/>
      <c r="T274" s="225"/>
      <c r="U274" s="225"/>
      <c r="V274" s="225"/>
      <c r="W274" s="225"/>
      <c r="X274" s="225"/>
      <c r="Y274" s="225"/>
      <c r="Z274" s="225"/>
      <c r="AA274" s="226"/>
      <c r="AB274" s="225"/>
      <c r="AC274" s="225"/>
      <c r="AD274" s="226"/>
      <c r="AE274" s="226"/>
    </row>
    <row r="275" spans="19:31" hidden="1" x14ac:dyDescent="0.55000000000000004">
      <c r="S275" s="225"/>
      <c r="T275" s="225"/>
      <c r="U275" s="225"/>
      <c r="V275" s="225"/>
      <c r="W275" s="225"/>
      <c r="X275" s="225"/>
      <c r="Y275" s="225"/>
      <c r="Z275" s="225"/>
      <c r="AA275" s="226"/>
      <c r="AB275" s="225"/>
      <c r="AC275" s="225"/>
      <c r="AD275" s="226"/>
      <c r="AE275" s="226"/>
    </row>
    <row r="276" spans="19:31" hidden="1" x14ac:dyDescent="0.55000000000000004">
      <c r="S276" s="225"/>
      <c r="T276" s="225"/>
      <c r="U276" s="225"/>
      <c r="V276" s="225"/>
      <c r="W276" s="225"/>
      <c r="X276" s="225"/>
      <c r="Y276" s="225"/>
      <c r="Z276" s="225"/>
      <c r="AA276" s="226"/>
      <c r="AB276" s="225"/>
      <c r="AC276" s="225"/>
      <c r="AD276" s="226"/>
      <c r="AE276" s="226"/>
    </row>
    <row r="277" spans="19:31" hidden="1" x14ac:dyDescent="0.55000000000000004">
      <c r="S277" s="225"/>
      <c r="T277" s="225"/>
      <c r="U277" s="225"/>
      <c r="V277" s="225"/>
      <c r="W277" s="225"/>
      <c r="X277" s="225"/>
      <c r="Y277" s="225"/>
      <c r="Z277" s="225"/>
      <c r="AA277" s="226"/>
      <c r="AB277" s="225"/>
      <c r="AC277" s="225"/>
      <c r="AD277" s="226"/>
      <c r="AE277" s="226"/>
    </row>
    <row r="278" spans="19:31" hidden="1" x14ac:dyDescent="0.55000000000000004">
      <c r="S278" s="225"/>
      <c r="T278" s="225"/>
      <c r="U278" s="225"/>
      <c r="V278" s="225"/>
      <c r="W278" s="225"/>
      <c r="X278" s="225"/>
      <c r="Y278" s="225"/>
      <c r="Z278" s="225"/>
      <c r="AA278" s="226"/>
      <c r="AB278" s="225"/>
      <c r="AC278" s="225"/>
      <c r="AD278" s="226"/>
      <c r="AE278" s="226"/>
    </row>
    <row r="279" spans="19:31" hidden="1" x14ac:dyDescent="0.55000000000000004">
      <c r="S279" s="225"/>
      <c r="T279" s="225"/>
      <c r="U279" s="225"/>
      <c r="V279" s="225"/>
      <c r="W279" s="225"/>
      <c r="X279" s="225"/>
      <c r="Y279" s="225"/>
      <c r="Z279" s="225"/>
      <c r="AA279" s="226"/>
      <c r="AB279" s="225"/>
      <c r="AC279" s="225"/>
      <c r="AD279" s="226"/>
      <c r="AE279" s="226"/>
    </row>
  </sheetData>
  <sheetProtection algorithmName="SHA-512" hashValue="QUmhHInjEzvypJLs4cskUu/45eGwZHSZtny9pHCbjOGHd9qFe3JgJViutDsjLHO0bNEv7Ylgv2wTe2RjD2K+kg==" saltValue="6JicIK2G3emsULKuNq0P1A==" spinCount="100000" sheet="1" objects="1" scenarios="1"/>
  <mergeCells count="19">
    <mergeCell ref="AP1:AV1"/>
    <mergeCell ref="AB1:AC1"/>
    <mergeCell ref="R1:Y1"/>
    <mergeCell ref="A5:B5"/>
    <mergeCell ref="D3:E3"/>
    <mergeCell ref="AP2:AQ2"/>
    <mergeCell ref="AR2:AT2"/>
    <mergeCell ref="AU2:AW2"/>
    <mergeCell ref="AF2:AG2"/>
    <mergeCell ref="AH2:AJ2"/>
    <mergeCell ref="AK2:AM2"/>
    <mergeCell ref="S2:T2"/>
    <mergeCell ref="U2:W2"/>
    <mergeCell ref="X2:Z2"/>
    <mergeCell ref="A51:B51"/>
    <mergeCell ref="G3:M3"/>
    <mergeCell ref="A22:B22"/>
    <mergeCell ref="A40:B41"/>
    <mergeCell ref="AF1:AL1"/>
  </mergeCells>
  <phoneticPr fontId="10" type="noConversion"/>
  <conditionalFormatting sqref="D8">
    <cfRule type="expression" dxfId="135" priority="77">
      <formula>$D$8&gt;$D$6</formula>
    </cfRule>
  </conditionalFormatting>
  <conditionalFormatting sqref="D8:D10">
    <cfRule type="expression" dxfId="134" priority="75">
      <formula>$D$8+$D$9+$D$10&lt;&gt;$D$6</formula>
    </cfRule>
    <cfRule type="containsBlanks" dxfId="133" priority="19" stopIfTrue="1">
      <formula>LEN(TRIM(D8))=0</formula>
    </cfRule>
  </conditionalFormatting>
  <conditionalFormatting sqref="D9">
    <cfRule type="expression" dxfId="132" priority="79">
      <formula>$D$9&gt;$D$6</formula>
    </cfRule>
  </conditionalFormatting>
  <conditionalFormatting sqref="D10">
    <cfRule type="expression" dxfId="131" priority="78">
      <formula>$D$10&gt;$D$6</formula>
    </cfRule>
  </conditionalFormatting>
  <conditionalFormatting sqref="D13 D17">
    <cfRule type="expression" dxfId="130" priority="3">
      <formula>IF(($D$13+$D$17)&gt;$D$6,TRUE,FALSE)</formula>
    </cfRule>
  </conditionalFormatting>
  <conditionalFormatting sqref="D13:D17">
    <cfRule type="containsBlanks" dxfId="129" priority="1">
      <formula>LEN(TRIM(D13))=0</formula>
    </cfRule>
    <cfRule type="expression" dxfId="128" priority="124">
      <formula>$D$13&gt;$D$6</formula>
    </cfRule>
  </conditionalFormatting>
  <conditionalFormatting sqref="D14">
    <cfRule type="expression" dxfId="127" priority="123">
      <formula>$D$14&gt;$D$6</formula>
    </cfRule>
  </conditionalFormatting>
  <conditionalFormatting sqref="D15">
    <cfRule type="expression" dxfId="126" priority="121">
      <formula>$D$15&gt;$D$6</formula>
    </cfRule>
  </conditionalFormatting>
  <conditionalFormatting sqref="D16">
    <cfRule type="expression" dxfId="125" priority="120">
      <formula>$D$16&gt;$D$6</formula>
    </cfRule>
  </conditionalFormatting>
  <conditionalFormatting sqref="D17">
    <cfRule type="expression" dxfId="124" priority="125">
      <formula>$D$17&gt;$D$6</formula>
    </cfRule>
  </conditionalFormatting>
  <conditionalFormatting sqref="D25:D32">
    <cfRule type="expression" dxfId="123" priority="49">
      <formula>$D$25+$D$26+$D$27+$D$28+$D$29+$D$30+$D$31+$D$32&lt;&gt;$D$23</formula>
    </cfRule>
    <cfRule type="expression" dxfId="122" priority="117">
      <formula>$D$25&gt;$D$23</formula>
    </cfRule>
  </conditionalFormatting>
  <conditionalFormatting sqref="D26">
    <cfRule type="expression" dxfId="121" priority="119">
      <formula>$D$26&gt;$D$23</formula>
    </cfRule>
  </conditionalFormatting>
  <conditionalFormatting sqref="D27">
    <cfRule type="expression" dxfId="120" priority="115">
      <formula>$D$27&gt;$D$23</formula>
    </cfRule>
  </conditionalFormatting>
  <conditionalFormatting sqref="D28">
    <cfRule type="expression" dxfId="119" priority="116">
      <formula>$D$28&gt;$D$23</formula>
    </cfRule>
  </conditionalFormatting>
  <conditionalFormatting sqref="D29">
    <cfRule type="expression" dxfId="118" priority="112">
      <formula>$D$29&gt;$D$23</formula>
    </cfRule>
  </conditionalFormatting>
  <conditionalFormatting sqref="D30">
    <cfRule type="expression" dxfId="117" priority="114">
      <formula>$D$30&gt;$D$23</formula>
    </cfRule>
  </conditionalFormatting>
  <conditionalFormatting sqref="D31">
    <cfRule type="expression" dxfId="116" priority="113">
      <formula>$D$31&gt;$D$23</formula>
    </cfRule>
  </conditionalFormatting>
  <conditionalFormatting sqref="D32">
    <cfRule type="expression" dxfId="115" priority="111">
      <formula>$D$32&gt;$D$23</formula>
    </cfRule>
  </conditionalFormatting>
  <conditionalFormatting sqref="D35:D38">
    <cfRule type="expression" dxfId="114" priority="97">
      <formula>$D$35+$D$36+$D$37+$D$38&lt;&gt;$D$23</formula>
    </cfRule>
    <cfRule type="cellIs" dxfId="113" priority="39" operator="greaterThan">
      <formula>$D$23</formula>
    </cfRule>
    <cfRule type="containsBlanks" dxfId="112" priority="5">
      <formula>LEN(TRIM(D35))=0</formula>
    </cfRule>
  </conditionalFormatting>
  <conditionalFormatting sqref="D44">
    <cfRule type="expression" dxfId="111" priority="46">
      <formula>$D$44&gt;$D$42</formula>
    </cfRule>
  </conditionalFormatting>
  <conditionalFormatting sqref="D44:D49">
    <cfRule type="containsBlanks" dxfId="110" priority="2">
      <formula>LEN(TRIM(D44))=0</formula>
    </cfRule>
    <cfRule type="expression" dxfId="109" priority="31">
      <formula>$D$44+$D$45+$D$46+$D$47+$D$48+$D$49&lt;&gt;$D$42</formula>
    </cfRule>
  </conditionalFormatting>
  <conditionalFormatting sqref="D45">
    <cfRule type="expression" dxfId="108" priority="37">
      <formula>$D$45&gt;$D$42</formula>
    </cfRule>
  </conditionalFormatting>
  <conditionalFormatting sqref="D46">
    <cfRule type="expression" dxfId="107" priority="33">
      <formula>$D$46&gt;$D$42</formula>
    </cfRule>
  </conditionalFormatting>
  <conditionalFormatting sqref="D47">
    <cfRule type="expression" dxfId="106" priority="94">
      <formula>$D$47&gt;$D$42</formula>
    </cfRule>
  </conditionalFormatting>
  <conditionalFormatting sqref="D48">
    <cfRule type="expression" dxfId="105" priority="29">
      <formula>$D$48&gt;$D$42</formula>
    </cfRule>
  </conditionalFormatting>
  <conditionalFormatting sqref="D49">
    <cfRule type="expression" dxfId="104" priority="27">
      <formula>$D$49&gt;$D$42</formula>
    </cfRule>
  </conditionalFormatting>
  <conditionalFormatting sqref="D57">
    <cfRule type="expression" dxfId="103" priority="74">
      <formula>$D$57&gt;$D$52</formula>
    </cfRule>
  </conditionalFormatting>
  <conditionalFormatting sqref="D57:D64">
    <cfRule type="expression" dxfId="102" priority="21">
      <formula>SUM($D$57:$D$64)&lt;&gt;$D$52</formula>
    </cfRule>
    <cfRule type="containsBlanks" dxfId="101" priority="20" stopIfTrue="1">
      <formula>LEN(TRIM(D57))=0</formula>
    </cfRule>
  </conditionalFormatting>
  <conditionalFormatting sqref="D58">
    <cfRule type="expression" dxfId="100" priority="63">
      <formula>$D$58&gt;$D$52</formula>
    </cfRule>
  </conditionalFormatting>
  <conditionalFormatting sqref="D59">
    <cfRule type="expression" dxfId="99" priority="64">
      <formula>$D$59&gt;$D$52</formula>
    </cfRule>
  </conditionalFormatting>
  <conditionalFormatting sqref="D60">
    <cfRule type="expression" dxfId="98" priority="62">
      <formula>$D$60&gt;$D$52</formula>
    </cfRule>
  </conditionalFormatting>
  <conditionalFormatting sqref="D61">
    <cfRule type="expression" dxfId="97" priority="61">
      <formula>$D$61&gt;$D$52</formula>
    </cfRule>
  </conditionalFormatting>
  <conditionalFormatting sqref="D62">
    <cfRule type="expression" dxfId="96" priority="60">
      <formula>$D$62&gt;$D$52</formula>
    </cfRule>
  </conditionalFormatting>
  <conditionalFormatting sqref="D63">
    <cfRule type="expression" dxfId="95" priority="59">
      <formula>$D$63&gt;$D$52</formula>
    </cfRule>
  </conditionalFormatting>
  <conditionalFormatting sqref="D64">
    <cfRule type="expression" dxfId="94" priority="58">
      <formula>$D$64&gt;$D$52</formula>
    </cfRule>
  </conditionalFormatting>
  <conditionalFormatting sqref="D25:E32">
    <cfRule type="containsBlanks" dxfId="93" priority="4" stopIfTrue="1">
      <formula>LEN(TRIM(D25))=0</formula>
    </cfRule>
    <cfRule type="expression" dxfId="92" priority="7">
      <formula>IF($AF25=1,TRUE,FALSE)</formula>
    </cfRule>
    <cfRule type="expression" dxfId="91" priority="10">
      <formula>IF($AG25=1,TRUE,FALSE)</formula>
    </cfRule>
  </conditionalFormatting>
  <conditionalFormatting sqref="D44:E49">
    <cfRule type="expression" dxfId="90" priority="35">
      <formula>IF($AF44=1,TRUE,FALSE)</formula>
    </cfRule>
  </conditionalFormatting>
  <conditionalFormatting sqref="E25:E30">
    <cfRule type="expression" dxfId="88" priority="11">
      <formula>IF($N25&lt;&gt;0,IF($N25&lt;100000,TRUE,FALSE),FALSE)</formula>
    </cfRule>
  </conditionalFormatting>
  <conditionalFormatting sqref="E25:E31">
    <cfRule type="expression" dxfId="87" priority="107">
      <formula>$E$25&gt;$E$23</formula>
    </cfRule>
  </conditionalFormatting>
  <conditionalFormatting sqref="E25:E32">
    <cfRule type="expression" dxfId="86" priority="23">
      <formula>$E$25+$E$26+$E$27+$E$28+$E$29+$E$30+$E$31+$E$32&lt;&gt;$E$23</formula>
    </cfRule>
  </conditionalFormatting>
  <conditionalFormatting sqref="E31">
    <cfRule type="expression" dxfId="85" priority="8">
      <formula>IF($N31&lt;&gt;0,IF($N31&lt;50000,TRUE,FALSE),FALSE)</formula>
    </cfRule>
  </conditionalFormatting>
  <conditionalFormatting sqref="E32">
    <cfRule type="expression" dxfId="84" priority="103">
      <formula>$E$32&gt;$M$32</formula>
    </cfRule>
  </conditionalFormatting>
  <conditionalFormatting sqref="E44">
    <cfRule type="expression" dxfId="83" priority="85">
      <formula>$E$44&gt;$E$42</formula>
    </cfRule>
  </conditionalFormatting>
  <conditionalFormatting sqref="E44:E49">
    <cfRule type="expression" dxfId="82" priority="22">
      <formula>SUM($E$44:$E$49)&lt;&gt;$E$42</formula>
    </cfRule>
    <cfRule type="containsBlanks" dxfId="81" priority="18" stopIfTrue="1">
      <formula>LEN(TRIM(E44))=0</formula>
    </cfRule>
  </conditionalFormatting>
  <conditionalFormatting sqref="E45">
    <cfRule type="expression" dxfId="80" priority="90">
      <formula>$E$45&gt;$E$42</formula>
    </cfRule>
  </conditionalFormatting>
  <conditionalFormatting sqref="E46">
    <cfRule type="expression" dxfId="79" priority="89">
      <formula>$E$46&gt;$E$42</formula>
    </cfRule>
  </conditionalFormatting>
  <conditionalFormatting sqref="E47">
    <cfRule type="expression" dxfId="78" priority="88">
      <formula>$E$47&gt;$E$42</formula>
    </cfRule>
  </conditionalFormatting>
  <conditionalFormatting sqref="E49">
    <cfRule type="expression" dxfId="77" priority="86">
      <formula>$E$49&gt;$E$42</formula>
    </cfRule>
  </conditionalFormatting>
  <dataValidations count="1">
    <dataValidation type="whole" operator="greaterThanOrEqual" allowBlank="1" showInputMessage="1" showErrorMessage="1" errorTitle="Whole numbers only" error="Only whole numbers greater than or equal to zero are accepted inputs" sqref="D8:D10 D25:E32 D35:D38 D44:E49 D57:D64 D13:D17" xr:uid="{9D31D20F-A28D-4F02-99F1-37C00BD484B3}">
      <formula1>0</formula1>
    </dataValidation>
  </dataValidations>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6" id="{676642B6-6DCA-4DF3-9454-10F868A3C6DE}">
            <xm:f>IF($E25&lt;&gt;0,IF(($E25+FCfJ!$E25)&lt;100000,TRUE,FALSE),FALSE)</xm:f>
            <x14:dxf>
              <fill>
                <patternFill>
                  <bgColor rgb="FFFF0000"/>
                </patternFill>
              </fill>
            </x14:dxf>
          </x14:cfRule>
          <xm:sqref>E25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D947B-09DB-4092-B9D0-090855E89B17}">
  <dimension ref="A1:AT281"/>
  <sheetViews>
    <sheetView showGridLines="0" zoomScale="80" zoomScaleNormal="80" workbookViewId="0"/>
  </sheetViews>
  <sheetFormatPr defaultColWidth="0" defaultRowHeight="18" zeroHeight="1" x14ac:dyDescent="0.55000000000000004"/>
  <cols>
    <col min="1" max="1" width="10.265625" style="207" customWidth="1"/>
    <col min="2" max="2" width="85.265625" style="207" customWidth="1"/>
    <col min="3" max="3" width="4.3984375" style="207" customWidth="1"/>
    <col min="4" max="4" width="17.73046875" style="256" customWidth="1"/>
    <col min="5" max="5" width="17.73046875" style="235" customWidth="1"/>
    <col min="6" max="6" width="6.86328125" style="207" customWidth="1"/>
    <col min="7" max="10" width="255.3984375" style="290" customWidth="1"/>
    <col min="11" max="11" width="26.1328125" style="206" hidden="1" customWidth="1"/>
    <col min="12" max="12" width="26.1328125" style="207" hidden="1" customWidth="1"/>
    <col min="13" max="13" width="26.1328125" style="209" hidden="1" customWidth="1"/>
    <col min="14" max="15" width="26.86328125" style="218" hidden="1" customWidth="1"/>
    <col min="16" max="16" width="41.59765625" style="218" hidden="1" customWidth="1"/>
    <col min="17" max="21" width="26.1328125" style="218" hidden="1" customWidth="1"/>
    <col min="22" max="22" width="26.1328125" style="209" hidden="1" customWidth="1"/>
    <col min="23" max="24" width="26.1328125" style="218" hidden="1" customWidth="1"/>
    <col min="25" max="28" width="26.1328125" style="209" hidden="1" customWidth="1"/>
    <col min="29" max="29" width="31.59765625" style="217" hidden="1" customWidth="1"/>
    <col min="30" max="34" width="26.1328125" style="218" hidden="1" customWidth="1"/>
    <col min="35" max="36" width="26.1328125" style="209" hidden="1" customWidth="1"/>
    <col min="37" max="38" width="26.86328125" style="218" hidden="1" customWidth="1"/>
    <col min="39" max="39" width="41.59765625" style="217" hidden="1" customWidth="1"/>
    <col min="40" max="40" width="26.1328125" style="218" hidden="1" customWidth="1"/>
    <col min="41" max="41" width="26.1328125" style="279" hidden="1" customWidth="1"/>
    <col min="42" max="44" width="26.1328125" style="218" hidden="1" customWidth="1"/>
    <col min="45" max="45" width="26.1328125" style="207" hidden="1" customWidth="1"/>
    <col min="46" max="46" width="0" style="207" hidden="1" customWidth="1"/>
    <col min="47" max="16384" width="26.1328125" style="207" hidden="1"/>
  </cols>
  <sheetData>
    <row r="1" spans="1:44" ht="20.100000000000001" customHeight="1" x14ac:dyDescent="0.55000000000000004">
      <c r="A1" s="201" t="s">
        <v>355</v>
      </c>
      <c r="B1" s="202"/>
      <c r="C1" s="202"/>
      <c r="D1" s="203"/>
      <c r="E1" s="204"/>
      <c r="F1" s="202"/>
      <c r="G1" s="277"/>
      <c r="H1" s="277"/>
      <c r="I1" s="277"/>
      <c r="J1" s="277"/>
      <c r="M1" s="344"/>
      <c r="N1" s="436" t="s">
        <v>195</v>
      </c>
      <c r="O1" s="436"/>
      <c r="P1" s="436"/>
      <c r="Q1" s="436"/>
      <c r="R1" s="436"/>
      <c r="S1" s="436"/>
      <c r="T1" s="437"/>
      <c r="U1" s="344"/>
      <c r="V1" s="344"/>
      <c r="W1" s="438" t="s">
        <v>292</v>
      </c>
      <c r="X1" s="439"/>
      <c r="Y1" s="344"/>
      <c r="Z1" s="344"/>
      <c r="AA1" s="436" t="s">
        <v>197</v>
      </c>
      <c r="AB1" s="436"/>
      <c r="AC1" s="436"/>
      <c r="AD1" s="436"/>
      <c r="AE1" s="436"/>
      <c r="AF1" s="436"/>
      <c r="AG1" s="436"/>
      <c r="AH1" s="209"/>
      <c r="AK1" s="436" t="s">
        <v>195</v>
      </c>
      <c r="AL1" s="436"/>
      <c r="AM1" s="436"/>
      <c r="AN1" s="436"/>
      <c r="AO1" s="436"/>
      <c r="AP1" s="436"/>
      <c r="AQ1" s="437"/>
      <c r="AR1" s="207"/>
    </row>
    <row r="2" spans="1:44" ht="20.100000000000001" customHeight="1" x14ac:dyDescent="0.55000000000000004">
      <c r="A2" s="210" t="s">
        <v>295</v>
      </c>
      <c r="B2" s="211" t="s">
        <v>295</v>
      </c>
      <c r="C2" s="211" t="s">
        <v>295</v>
      </c>
      <c r="D2" s="444"/>
      <c r="E2" s="444"/>
      <c r="F2" s="278"/>
      <c r="G2" s="277"/>
      <c r="H2" s="277"/>
      <c r="I2" s="277"/>
      <c r="J2" s="277"/>
      <c r="M2" s="214" t="s">
        <v>296</v>
      </c>
      <c r="N2" s="451" t="s">
        <v>199</v>
      </c>
      <c r="O2" s="452"/>
      <c r="P2" s="446" t="s">
        <v>200</v>
      </c>
      <c r="Q2" s="447"/>
      <c r="R2" s="448"/>
      <c r="S2" s="449" t="s">
        <v>201</v>
      </c>
      <c r="T2" s="450"/>
      <c r="U2" s="450"/>
      <c r="V2" s="212"/>
      <c r="W2" s="213" t="s">
        <v>200</v>
      </c>
      <c r="X2" s="213" t="s">
        <v>356</v>
      </c>
      <c r="Y2" s="212"/>
      <c r="Z2" s="214" t="s">
        <v>296</v>
      </c>
      <c r="AA2" s="453" t="s">
        <v>199</v>
      </c>
      <c r="AB2" s="454"/>
      <c r="AC2" s="438" t="s">
        <v>200</v>
      </c>
      <c r="AD2" s="455"/>
      <c r="AE2" s="439"/>
      <c r="AF2" s="440" t="s">
        <v>202</v>
      </c>
      <c r="AG2" s="441"/>
      <c r="AH2" s="441"/>
      <c r="AK2" s="445" t="s">
        <v>199</v>
      </c>
      <c r="AL2" s="445"/>
      <c r="AM2" s="446" t="s">
        <v>200</v>
      </c>
      <c r="AN2" s="447"/>
      <c r="AO2" s="448"/>
      <c r="AP2" s="449" t="s">
        <v>201</v>
      </c>
      <c r="AQ2" s="450"/>
      <c r="AR2" s="450"/>
    </row>
    <row r="3" spans="1:44" ht="20.100000000000001" customHeight="1" x14ac:dyDescent="0.55000000000000004">
      <c r="A3" s="215" t="s">
        <v>293</v>
      </c>
      <c r="B3" s="342" t="s">
        <v>294</v>
      </c>
      <c r="C3" s="342" t="s">
        <v>295</v>
      </c>
      <c r="D3" s="444" t="s">
        <v>210</v>
      </c>
      <c r="E3" s="444"/>
      <c r="F3" s="278"/>
      <c r="G3" s="423" t="s">
        <v>211</v>
      </c>
      <c r="H3" s="423"/>
      <c r="I3" s="423"/>
      <c r="J3" s="423"/>
      <c r="K3" s="423"/>
      <c r="M3" s="218"/>
      <c r="N3" s="217" t="s">
        <v>205</v>
      </c>
      <c r="O3" s="218" t="s">
        <v>206</v>
      </c>
      <c r="P3" s="217" t="s">
        <v>205</v>
      </c>
      <c r="Q3" s="218" t="s">
        <v>206</v>
      </c>
      <c r="R3" s="218" t="s">
        <v>207</v>
      </c>
      <c r="S3" s="217" t="s">
        <v>205</v>
      </c>
      <c r="T3" s="218" t="s">
        <v>206</v>
      </c>
      <c r="U3" s="218" t="s">
        <v>207</v>
      </c>
      <c r="Z3" s="218"/>
      <c r="AA3" s="218" t="s">
        <v>205</v>
      </c>
      <c r="AB3" s="218" t="s">
        <v>206</v>
      </c>
      <c r="AC3" s="218" t="s">
        <v>205</v>
      </c>
      <c r="AD3" s="218" t="s">
        <v>206</v>
      </c>
      <c r="AE3" s="218" t="s">
        <v>207</v>
      </c>
      <c r="AF3" s="218" t="s">
        <v>205</v>
      </c>
      <c r="AG3" s="218" t="s">
        <v>206</v>
      </c>
      <c r="AH3" s="218" t="s">
        <v>207</v>
      </c>
      <c r="AJ3" s="214" t="s">
        <v>296</v>
      </c>
      <c r="AK3" s="217" t="s">
        <v>205</v>
      </c>
      <c r="AL3" s="218" t="s">
        <v>206</v>
      </c>
      <c r="AM3" s="217" t="s">
        <v>205</v>
      </c>
      <c r="AN3" s="218" t="s">
        <v>206</v>
      </c>
      <c r="AO3" s="279" t="s">
        <v>207</v>
      </c>
      <c r="AP3" s="217" t="s">
        <v>205</v>
      </c>
      <c r="AQ3" s="218" t="s">
        <v>206</v>
      </c>
      <c r="AR3" s="218" t="s">
        <v>207</v>
      </c>
    </row>
    <row r="4" spans="1:44" ht="20.100000000000001" customHeight="1" x14ac:dyDescent="0.55000000000000004">
      <c r="A4" s="384"/>
      <c r="C4" s="221"/>
      <c r="D4" s="227"/>
      <c r="E4" s="246"/>
      <c r="G4" s="280" t="str">
        <f t="shared" ref="G4:G5" si="0">N4&amp;O4&amp;P4&amp;Q4&amp;R4&amp;S4&amp;T4</f>
        <v/>
      </c>
      <c r="H4" s="280"/>
      <c r="I4" s="280"/>
      <c r="J4" s="280"/>
      <c r="M4" s="225"/>
      <c r="N4" s="225" t="str">
        <f>IF(OR(AA4*$W4=1,AA4*$X4=1),IF(SUM($Z4:AA4)&gt;1," ; "&amp;AK4,AK4),"")</f>
        <v/>
      </c>
      <c r="O4" s="225" t="str">
        <f>IF(OR(AB4*$W4=1,AB4*$X4=1),IF(SUM($Z4:AB4)&gt;1," ; "&amp;AL4,AL4),"")</f>
        <v/>
      </c>
      <c r="P4" s="225" t="str">
        <f>IF(AC4*$W4=1,IF(SUM($Z4:AC4)&gt;1," ; "&amp;AM4,AM4),"")</f>
        <v/>
      </c>
      <c r="Q4" s="225" t="str">
        <f>IF(AD4*$W4=1,IF(SUM($Z4:AD4)&gt;1," ; "&amp;AN4,AN4),"")</f>
        <v/>
      </c>
      <c r="R4" s="225" t="str">
        <f>IF(AE4*$W4=1,IF(SUM($Z4:AE4)&gt;1," ; "&amp;AO4,AO4),"")</f>
        <v/>
      </c>
      <c r="S4" s="225" t="str">
        <f>IF(AF4*$X4=1,IF(SUM($Z4:AF4)&gt;1," ; "&amp;AP4,AP4),"")</f>
        <v/>
      </c>
      <c r="T4" s="225" t="str">
        <f>IF(AG4*$X4=1,IF(SUM($Z4:AG4)&gt;1," ; "&amp;AQ4,AQ4),"")</f>
        <v/>
      </c>
      <c r="U4" s="225" t="str">
        <f>IF(AH4*$X4=1,IF(SUM($Z4:AH4)&gt;1," ; "&amp;AR4,AR4),"")</f>
        <v/>
      </c>
      <c r="W4" s="225"/>
      <c r="Z4" s="218"/>
      <c r="AA4" s="217"/>
      <c r="AB4" s="217"/>
    </row>
    <row r="5" spans="1:44" ht="20.100000000000001" customHeight="1" x14ac:dyDescent="0.55000000000000004">
      <c r="A5" s="431" t="s">
        <v>298</v>
      </c>
      <c r="B5" s="443"/>
      <c r="C5" s="221"/>
      <c r="D5" s="281" t="s">
        <v>214</v>
      </c>
      <c r="E5" s="282" t="s">
        <v>224</v>
      </c>
      <c r="G5" s="280" t="str">
        <f t="shared" si="0"/>
        <v/>
      </c>
      <c r="H5" s="280"/>
      <c r="I5" s="280"/>
      <c r="J5" s="280"/>
      <c r="M5" s="225"/>
      <c r="N5" s="225" t="str">
        <f>IF(OR(AA5*$W5=1,AA5*$X5=1),IF(SUM($Z5:AA5)&gt;1," ; "&amp;AK5,AK5),"")</f>
        <v/>
      </c>
      <c r="O5" s="225" t="str">
        <f>IF(OR(AB5*$W5=1,AB5*$X5=1),IF(SUM($Z5:AB5)&gt;1," ; "&amp;AL5,AL5),"")</f>
        <v/>
      </c>
      <c r="P5" s="225" t="str">
        <f>IF(AC5*$W5=1,IF(SUM($Z5:AC5)&gt;1," ; "&amp;AM5,AM5),"")</f>
        <v/>
      </c>
      <c r="Q5" s="225" t="str">
        <f>IF(AD5*$W5=1,IF(SUM($Z5:AD5)&gt;1," ; "&amp;AN5,AN5),"")</f>
        <v/>
      </c>
      <c r="R5" s="225" t="str">
        <f>IF(AE5*$W5=1,IF(SUM($Z5:AE5)&gt;1," ; "&amp;AO5,AO5),"")</f>
        <v/>
      </c>
      <c r="S5" s="225" t="str">
        <f>IF(AF5*$X5=1,IF(SUM($Z5:AF5)&gt;1," ; "&amp;AP5,AP5),"")</f>
        <v/>
      </c>
      <c r="T5" s="225" t="str">
        <f>IF(AG5*$X5=1,IF(SUM($Z5:AG5)&gt;1," ; "&amp;AQ5,AQ5),"")</f>
        <v/>
      </c>
      <c r="U5" s="225" t="str">
        <f>IF(AH5*$X5=1,IF(SUM($Z5:AH5)&gt;1," ; "&amp;AR5,AR5),"")</f>
        <v/>
      </c>
      <c r="W5" s="225"/>
      <c r="Z5" s="218"/>
      <c r="AA5" s="217"/>
      <c r="AB5" s="217"/>
    </row>
    <row r="6" spans="1:44" ht="20.100000000000001" customHeight="1" x14ac:dyDescent="0.55000000000000004">
      <c r="A6" s="236" t="s">
        <v>41</v>
      </c>
      <c r="B6" s="236" t="s">
        <v>252</v>
      </c>
      <c r="C6" s="221"/>
      <c r="D6" s="372">
        <f>Summary!$D$26</f>
        <v>0</v>
      </c>
      <c r="E6" s="386">
        <f>Summary!$F$26</f>
        <v>0</v>
      </c>
      <c r="F6" s="228"/>
      <c r="G6" s="280" t="str">
        <f>N6&amp;O6&amp;P6&amp;Q6&amp;R6&amp;S6&amp;T6&amp;U6</f>
        <v/>
      </c>
      <c r="H6" s="280"/>
      <c r="I6" s="280"/>
      <c r="J6" s="280"/>
      <c r="M6" s="225" t="str">
        <f>IF(OR(Z6*$W6=1,$X6*Z6=1),AJ6,"")</f>
        <v/>
      </c>
      <c r="N6" s="225" t="str">
        <f>IF(OR(AA6*$W6=1,AA6*$X6=1),IF(SUM($Z6:AA6)&gt;1," ; "&amp;AK6,AK6),"")</f>
        <v/>
      </c>
      <c r="O6" s="225" t="str">
        <f>IF(OR(AB6*$W6=1,AB6*$X6=1),IF(SUM($Z6:AB6)&gt;1," ; "&amp;AL6,AL6),"")</f>
        <v/>
      </c>
      <c r="P6" s="225" t="str">
        <f>IF(AC6*$W6=1,IF(SUM($Z6:AC6)&gt;1," ; "&amp;AM6,AM6),"")</f>
        <v/>
      </c>
      <c r="Q6" s="225" t="str">
        <f>IF(AD6*$W6=1,IF(SUM($Z6:AD6)&gt;1," ; "&amp;AN6,AN6),"")</f>
        <v/>
      </c>
      <c r="R6" s="225" t="str">
        <f>IF(AE6*$W6=1,IF(SUM($Z6:AE6)&gt;1," ; "&amp;AO6,AO6),"")</f>
        <v/>
      </c>
      <c r="S6" s="225" t="str">
        <f>IF(AF6*$X6=1,IF(SUM($Z6:AF6)&gt;1," ; "&amp;AP6,AP6),"")</f>
        <v/>
      </c>
      <c r="T6" s="225" t="str">
        <f>IF(AG6*$X6=1,IF(SUM($Z6:AG6)&gt;1," ; "&amp;AQ6,AQ6),"")</f>
        <v/>
      </c>
      <c r="U6" s="225" t="str">
        <f>IF(AH6*$X6=1,IF(SUM($Z6:AH6)&gt;1," ; "&amp;AR6,AR6),"")</f>
        <v/>
      </c>
      <c r="W6" s="225">
        <f>IF(ISBLANK(D6),0,1)</f>
        <v>1</v>
      </c>
      <c r="X6" s="225">
        <f>IF(ISBLANK(E6),0,1)</f>
        <v>1</v>
      </c>
      <c r="Z6" s="218">
        <f>IF(OR(D6&lt;0,E6&lt;0),1,0)</f>
        <v>0</v>
      </c>
      <c r="AA6" s="217"/>
      <c r="AB6" s="217"/>
      <c r="AJ6" s="225" t="s">
        <v>212</v>
      </c>
    </row>
    <row r="7" spans="1:44" ht="20.100000000000001" customHeight="1" x14ac:dyDescent="0.55000000000000004">
      <c r="A7" s="232" t="s">
        <v>299</v>
      </c>
      <c r="B7" s="233" t="s">
        <v>300</v>
      </c>
      <c r="C7" s="221"/>
      <c r="D7" s="234"/>
      <c r="F7" s="228"/>
      <c r="G7" s="280" t="str">
        <f t="shared" ref="G7:G66" si="1">N7&amp;O7&amp;P7&amp;Q7&amp;R7&amp;S7&amp;T7&amp;U7</f>
        <v/>
      </c>
      <c r="H7" s="280"/>
      <c r="I7" s="280"/>
      <c r="J7" s="280"/>
      <c r="M7" s="225" t="str">
        <f t="shared" ref="M7:M65" si="2">IF(OR(Z7*$W7=1,$X7*Z7=1),AJ7,"")</f>
        <v/>
      </c>
      <c r="N7" s="225" t="str">
        <f>IF(OR(AA7*$W7=1,AA7*$X7=1),IF(SUM($Z7:AA7)&gt;1," ; "&amp;AK7,AK7),"")</f>
        <v/>
      </c>
      <c r="O7" s="225" t="str">
        <f>IF(OR(AB7*$W7=1,AB7*$X7=1),IF(SUM($Z7:AB7)&gt;1," ; "&amp;AL7,AL7),"")</f>
        <v/>
      </c>
      <c r="P7" s="225" t="str">
        <f>IF(AC7*$W7=1,IF(SUM($Z7:AC7)&gt;1," ; "&amp;AM7,AM7),"")</f>
        <v/>
      </c>
      <c r="Q7" s="225" t="str">
        <f>IF(AD7*$W7=1,IF(SUM($Z7:AD7)&gt;1," ; "&amp;AN7,AN7),"")</f>
        <v/>
      </c>
      <c r="R7" s="225" t="str">
        <f>IF(AE7*$W7=1,IF(SUM($Z7:AE7)&gt;1," ; "&amp;AO7,AO7),"")</f>
        <v/>
      </c>
      <c r="S7" s="225" t="str">
        <f>IF(AF7*$X7=1,IF(SUM($Z7:AF7)&gt;1," ; "&amp;AP7,AP7),"")</f>
        <v/>
      </c>
      <c r="T7" s="225" t="str">
        <f>IF(AG7*$X7=1,IF(SUM($Z7:AG7)&gt;1," ; "&amp;AQ7,AQ7),"")</f>
        <v/>
      </c>
      <c r="U7" s="225" t="str">
        <f>IF(AH7*$X7=1,IF(SUM($Z7:AH7)&gt;1," ; "&amp;AR7,AR7),"")</f>
        <v/>
      </c>
      <c r="W7" s="225">
        <f t="shared" ref="W7:W64" si="3">IF(ISBLANK(D7),0,1)</f>
        <v>0</v>
      </c>
      <c r="X7" s="225">
        <f t="shared" ref="X7:X64" si="4">IF(ISBLANK(E7),0,1)</f>
        <v>0</v>
      </c>
      <c r="Z7" s="218">
        <f t="shared" ref="Z7:Z64" si="5">IF(OR(D7&lt;0,E7&lt;0),1,0)</f>
        <v>0</v>
      </c>
      <c r="AA7" s="217"/>
      <c r="AB7" s="217"/>
      <c r="AJ7" s="225" t="s">
        <v>212</v>
      </c>
    </row>
    <row r="8" spans="1:44" ht="20.100000000000001" customHeight="1" x14ac:dyDescent="0.55000000000000004">
      <c r="A8" s="236" t="s">
        <v>52</v>
      </c>
      <c r="B8" s="236" t="s">
        <v>357</v>
      </c>
      <c r="C8" s="221"/>
      <c r="D8" s="237"/>
      <c r="F8" s="228"/>
      <c r="G8" s="280" t="str">
        <f t="shared" si="1"/>
        <v/>
      </c>
      <c r="H8" s="280"/>
      <c r="I8" s="280"/>
      <c r="J8" s="280"/>
      <c r="M8" s="225" t="str">
        <f t="shared" si="2"/>
        <v/>
      </c>
      <c r="N8" s="225" t="str">
        <f>IF(OR(AA8*$W8=1,AA8*$X8=1),IF(SUM($Z8:AA8)&gt;1," ; "&amp;AK8,AK8),"")</f>
        <v/>
      </c>
      <c r="O8" s="225" t="str">
        <f>IF(OR(AB8*$W8=1,AB8*$X8=1),IF(SUM($Z8:AB8)&gt;1," ; "&amp;AL8,AL8),"")</f>
        <v/>
      </c>
      <c r="P8" s="225" t="str">
        <f>IF(AC8*$W8=1,IF(SUM($Z8:AC8)&gt;1," ; "&amp;AM8,AM8),"")</f>
        <v/>
      </c>
      <c r="Q8" s="225" t="str">
        <f>IF(AD8*$W8=1,IF(SUM($Z8:AD8)&gt;1," ; "&amp;AN8,AN8),"")</f>
        <v/>
      </c>
      <c r="R8" s="225" t="str">
        <f>IF(AE8*$W8=1,IF(SUM($Z8:AE8)&gt;1," ; "&amp;AO8,AO8),"")</f>
        <v/>
      </c>
      <c r="S8" s="225" t="str">
        <f>IF(AF8*$X8=1,IF(SUM($Z8:AF8)&gt;1," ; "&amp;AP8,AP8),"")</f>
        <v/>
      </c>
      <c r="T8" s="225" t="str">
        <f>IF(AG8*$X8=1,IF(SUM($Z8:AG8)&gt;1," ; "&amp;AQ8,AQ8),"")</f>
        <v/>
      </c>
      <c r="U8" s="225" t="str">
        <f>IF(AH8*$X8=1,IF(SUM($Z8:AH8)&gt;1," ; "&amp;AR8,AR8),"")</f>
        <v/>
      </c>
      <c r="W8" s="225">
        <f>IF(ISBLANK(D8),0,1)</f>
        <v>0</v>
      </c>
      <c r="X8" s="225">
        <f t="shared" si="4"/>
        <v>0</v>
      </c>
      <c r="Z8" s="218">
        <f t="shared" si="5"/>
        <v>0</v>
      </c>
      <c r="AA8" s="217"/>
      <c r="AB8" s="217"/>
      <c r="AC8" s="217">
        <f>IF(SUM($D$8:$D$10)&lt;&gt;$D$6,1,0)</f>
        <v>0</v>
      </c>
      <c r="AD8" s="218">
        <f>IF($D8&gt;$D$6,1,0)</f>
        <v>0</v>
      </c>
      <c r="AJ8" s="225" t="s">
        <v>212</v>
      </c>
      <c r="AM8" s="218" t="s">
        <v>301</v>
      </c>
      <c r="AN8" s="218" t="s">
        <v>302</v>
      </c>
      <c r="AO8" s="283"/>
    </row>
    <row r="9" spans="1:44" ht="20.100000000000001" customHeight="1" x14ac:dyDescent="0.55000000000000004">
      <c r="A9" s="236" t="s">
        <v>55</v>
      </c>
      <c r="B9" s="236" t="s">
        <v>303</v>
      </c>
      <c r="C9" s="221"/>
      <c r="D9" s="237"/>
      <c r="F9" s="228"/>
      <c r="G9" s="280" t="str">
        <f t="shared" si="1"/>
        <v/>
      </c>
      <c r="H9" s="280"/>
      <c r="I9" s="280"/>
      <c r="J9" s="280"/>
      <c r="M9" s="225" t="str">
        <f t="shared" si="2"/>
        <v/>
      </c>
      <c r="N9" s="225" t="str">
        <f>IF(OR(AA9*$W9=1,AA9*$X9=1),IF(SUM($Z9:AA9)&gt;1," ; "&amp;AK9,AK9),"")</f>
        <v/>
      </c>
      <c r="O9" s="225" t="str">
        <f>IF(OR(AB9*$W9=1,AB9*$X9=1),IF(SUM($Z9:AB9)&gt;1," ; "&amp;AL9,AL9),"")</f>
        <v/>
      </c>
      <c r="P9" s="225" t="str">
        <f>IF(AC9*$W9=1,IF(SUM($Z9:AC9)&gt;1," ; "&amp;AM9,AM9),"")</f>
        <v/>
      </c>
      <c r="Q9" s="225" t="str">
        <f>IF(AD9*$W9=1,IF(SUM($Z9:AD9)&gt;1," ; "&amp;AN9,AN9),"")</f>
        <v/>
      </c>
      <c r="R9" s="225" t="str">
        <f>IF(AE9*$W9=1,IF(SUM($Z9:AE9)&gt;1," ; "&amp;AO9,AO9),"")</f>
        <v/>
      </c>
      <c r="S9" s="225" t="str">
        <f>IF(AF9*$X9=1,IF(SUM($Z9:AF9)&gt;1," ; "&amp;AP9,AP9),"")</f>
        <v/>
      </c>
      <c r="T9" s="225" t="str">
        <f>IF(AG9*$X9=1,IF(SUM($Z9:AG9)&gt;1," ; "&amp;AQ9,AQ9),"")</f>
        <v/>
      </c>
      <c r="U9" s="225" t="str">
        <f>IF(AH9*$X9=1,IF(SUM($Z9:AH9)&gt;1," ; "&amp;AR9,AR9),"")</f>
        <v/>
      </c>
      <c r="W9" s="225">
        <f t="shared" si="3"/>
        <v>0</v>
      </c>
      <c r="X9" s="225">
        <f t="shared" si="4"/>
        <v>0</v>
      </c>
      <c r="Z9" s="218">
        <f t="shared" si="5"/>
        <v>0</v>
      </c>
      <c r="AA9" s="217"/>
      <c r="AB9" s="217"/>
      <c r="AC9" s="217">
        <f t="shared" ref="AC9:AC10" si="6">IF(SUM($D$8:$D$10)&lt;&gt;$D$6,1,0)</f>
        <v>0</v>
      </c>
      <c r="AD9" s="218">
        <f t="shared" ref="AD9:AD10" si="7">IF($D9&gt;$D$6,1,0)</f>
        <v>0</v>
      </c>
      <c r="AJ9" s="225" t="s">
        <v>212</v>
      </c>
      <c r="AM9" s="218" t="s">
        <v>301</v>
      </c>
      <c r="AN9" s="218" t="s">
        <v>304</v>
      </c>
      <c r="AO9" s="283"/>
    </row>
    <row r="10" spans="1:44" ht="20.100000000000001" customHeight="1" x14ac:dyDescent="0.55000000000000004">
      <c r="A10" s="236" t="s">
        <v>59</v>
      </c>
      <c r="B10" s="236" t="s">
        <v>305</v>
      </c>
      <c r="C10" s="221"/>
      <c r="D10" s="237"/>
      <c r="F10" s="228"/>
      <c r="G10" s="280" t="str">
        <f t="shared" si="1"/>
        <v/>
      </c>
      <c r="H10" s="280"/>
      <c r="I10" s="280"/>
      <c r="J10" s="280"/>
      <c r="M10" s="225" t="str">
        <f t="shared" si="2"/>
        <v/>
      </c>
      <c r="N10" s="225" t="str">
        <f>IF(OR(AA10*$W10=1,AA10*$X10=1),IF(SUM($Z10:AA10)&gt;1," ; "&amp;AK10,AK10),"")</f>
        <v/>
      </c>
      <c r="O10" s="225" t="str">
        <f>IF(OR(AB10*$W10=1,AB10*$X10=1),IF(SUM($Z10:AB10)&gt;1," ; "&amp;AL10,AL10),"")</f>
        <v/>
      </c>
      <c r="P10" s="225" t="str">
        <f>IF(AC10*$W10=1,IF(SUM($Z10:AC10)&gt;1," ; "&amp;AM10,AM10),"")</f>
        <v/>
      </c>
      <c r="Q10" s="225" t="str">
        <f>IF(AD10*$W10=1,IF(SUM($Z10:AD10)&gt;1," ; "&amp;AN10,AN10),"")</f>
        <v/>
      </c>
      <c r="R10" s="225" t="str">
        <f>IF(AE10*$W10=1,IF(SUM($Z10:AE10)&gt;1," ; "&amp;AO10,AO10),"")</f>
        <v/>
      </c>
      <c r="S10" s="225" t="str">
        <f>IF(AF10*$X10=1,IF(SUM($Z10:AF10)&gt;1," ; "&amp;AP10,AP10),"")</f>
        <v/>
      </c>
      <c r="T10" s="225" t="str">
        <f>IF(AG10*$X10=1,IF(SUM($Z10:AG10)&gt;1," ; "&amp;AQ10,AQ10),"")</f>
        <v/>
      </c>
      <c r="U10" s="225" t="str">
        <f>IF(AH10*$X10=1,IF(SUM($Z10:AH10)&gt;1," ; "&amp;AR10,AR10),"")</f>
        <v/>
      </c>
      <c r="W10" s="225">
        <f t="shared" si="3"/>
        <v>0</v>
      </c>
      <c r="X10" s="225">
        <f t="shared" si="4"/>
        <v>0</v>
      </c>
      <c r="Z10" s="218">
        <f t="shared" si="5"/>
        <v>0</v>
      </c>
      <c r="AA10" s="217"/>
      <c r="AB10" s="217"/>
      <c r="AC10" s="217">
        <f t="shared" si="6"/>
        <v>0</v>
      </c>
      <c r="AD10" s="218">
        <f t="shared" si="7"/>
        <v>0</v>
      </c>
      <c r="AJ10" s="225" t="s">
        <v>212</v>
      </c>
      <c r="AM10" s="218" t="s">
        <v>301</v>
      </c>
      <c r="AN10" s="218" t="s">
        <v>304</v>
      </c>
    </row>
    <row r="11" spans="1:44" ht="20.100000000000001" customHeight="1" x14ac:dyDescent="0.55000000000000004">
      <c r="A11" s="239"/>
      <c r="B11" s="239"/>
      <c r="C11" s="221"/>
      <c r="D11" s="240"/>
      <c r="F11" s="228"/>
      <c r="G11" s="280" t="str">
        <f t="shared" si="1"/>
        <v/>
      </c>
      <c r="H11" s="280"/>
      <c r="I11" s="280"/>
      <c r="J11" s="280"/>
      <c r="M11" s="225" t="str">
        <f t="shared" si="2"/>
        <v/>
      </c>
      <c r="N11" s="225" t="str">
        <f>IF(OR(AA11*$W11=1,AA11*$X11=1),IF(SUM($Z11:AA11)&gt;1," ; "&amp;AK11,AK11),"")</f>
        <v/>
      </c>
      <c r="O11" s="225" t="str">
        <f>IF(OR(AB11*$W11=1,AB11*$X11=1),IF(SUM($Z11:AB11)&gt;1," ; "&amp;AL11,AL11),"")</f>
        <v/>
      </c>
      <c r="P11" s="225" t="str">
        <f>IF(AC11*$W11=1,IF(SUM($Z11:AC11)&gt;1," ; "&amp;AM11,AM11),"")</f>
        <v/>
      </c>
      <c r="Q11" s="225" t="str">
        <f>IF(AD11*$W11=1,IF(SUM($Z11:AD11)&gt;1," ; "&amp;AN11,AN11),"")</f>
        <v/>
      </c>
      <c r="R11" s="225" t="str">
        <f>IF(AE11*$W11=1,IF(SUM($Z11:AE11)&gt;1," ; "&amp;AO11,AO11),"")</f>
        <v/>
      </c>
      <c r="S11" s="225" t="str">
        <f>IF(AF11*$X11=1,IF(SUM($Z11:AF11)&gt;1," ; "&amp;AP11,AP11),"")</f>
        <v/>
      </c>
      <c r="T11" s="225" t="str">
        <f>IF(AG11*$X11=1,IF(SUM($Z11:AG11)&gt;1," ; "&amp;AQ11,AQ11),"")</f>
        <v/>
      </c>
      <c r="U11" s="225" t="str">
        <f>IF(AH11*$X11=1,IF(SUM($Z11:AH11)&gt;1," ; "&amp;AR11,AR11),"")</f>
        <v/>
      </c>
      <c r="W11" s="225">
        <f t="shared" si="3"/>
        <v>0</v>
      </c>
      <c r="X11" s="225">
        <f t="shared" si="4"/>
        <v>0</v>
      </c>
      <c r="Z11" s="218">
        <f t="shared" si="5"/>
        <v>0</v>
      </c>
      <c r="AA11" s="217"/>
      <c r="AB11" s="217"/>
      <c r="AJ11" s="225" t="s">
        <v>212</v>
      </c>
    </row>
    <row r="12" spans="1:44" ht="20.100000000000001" customHeight="1" x14ac:dyDescent="0.55000000000000004">
      <c r="A12" s="232" t="s">
        <v>299</v>
      </c>
      <c r="B12" s="233" t="s">
        <v>306</v>
      </c>
      <c r="C12" s="221"/>
      <c r="D12" s="241"/>
      <c r="F12" s="228"/>
      <c r="G12" s="280" t="str">
        <f t="shared" si="1"/>
        <v/>
      </c>
      <c r="H12" s="280"/>
      <c r="I12" s="280"/>
      <c r="J12" s="280"/>
      <c r="M12" s="225" t="str">
        <f t="shared" si="2"/>
        <v/>
      </c>
      <c r="N12" s="225" t="str">
        <f>IF(OR(AA12*$W12=1,AA12*$X12=1),IF(SUM($Z12:AA12)&gt;1," ; "&amp;AK12,AK12),"")</f>
        <v/>
      </c>
      <c r="O12" s="225" t="str">
        <f>IF(OR(AB12*$W12=1,AB12*$X12=1),IF(SUM($Z12:AB12)&gt;1," ; "&amp;AL12,AL12),"")</f>
        <v/>
      </c>
      <c r="P12" s="225" t="str">
        <f>IF(AC12*$W12=1,IF(SUM($Z12:AC12)&gt;1," ; "&amp;AM12,AM12),"")</f>
        <v/>
      </c>
      <c r="Q12" s="225" t="str">
        <f>IF(AD12*$W12=1,IF(SUM($Z12:AD12)&gt;1," ; "&amp;AN12,AN12),"")</f>
        <v/>
      </c>
      <c r="R12" s="225" t="str">
        <f>IF(AE12*$W12=1,IF(SUM($Z12:AE12)&gt;1," ; "&amp;AO12,AO12),"")</f>
        <v/>
      </c>
      <c r="S12" s="225" t="str">
        <f>IF(AF12*$X12=1,IF(SUM($Z12:AF12)&gt;1," ; "&amp;AP12,AP12),"")</f>
        <v/>
      </c>
      <c r="T12" s="225" t="str">
        <f>IF(AG12*$X12=1,IF(SUM($Z12:AG12)&gt;1," ; "&amp;AQ12,AQ12),"")</f>
        <v/>
      </c>
      <c r="U12" s="225" t="str">
        <f>IF(AH12*$X12=1,IF(SUM($Z12:AH12)&gt;1," ; "&amp;AR12,AR12),"")</f>
        <v/>
      </c>
      <c r="W12" s="225">
        <f t="shared" si="3"/>
        <v>0</v>
      </c>
      <c r="X12" s="225">
        <f t="shared" si="4"/>
        <v>0</v>
      </c>
      <c r="Z12" s="218">
        <f t="shared" si="5"/>
        <v>0</v>
      </c>
      <c r="AA12" s="217"/>
      <c r="AB12" s="217"/>
      <c r="AJ12" s="225" t="s">
        <v>212</v>
      </c>
    </row>
    <row r="13" spans="1:44" ht="20.100000000000001" customHeight="1" x14ac:dyDescent="0.55000000000000004">
      <c r="A13" s="236" t="s">
        <v>68</v>
      </c>
      <c r="B13" s="351" t="s">
        <v>69</v>
      </c>
      <c r="C13" s="221"/>
      <c r="D13" s="237"/>
      <c r="F13" s="228"/>
      <c r="G13" s="280" t="str">
        <f t="shared" si="1"/>
        <v/>
      </c>
      <c r="H13" s="280"/>
      <c r="I13" s="280"/>
      <c r="J13" s="280"/>
      <c r="M13" s="225" t="str">
        <f t="shared" si="2"/>
        <v/>
      </c>
      <c r="N13" s="225" t="str">
        <f>IF(OR(AA13*$W13=1,AA13*$X13=1),IF(SUM($Z13:AA13)&gt;1," ; "&amp;AK13,AK13),"")</f>
        <v/>
      </c>
      <c r="O13" s="225" t="str">
        <f>IF(OR(AB13*$W13=1,AB13*$X13=1),IF(SUM($Z13:AB13)&gt;1," ; "&amp;AL13,AL13),"")</f>
        <v/>
      </c>
      <c r="P13" s="225" t="str">
        <f>IF(AC13*$W13=1,IF(SUM($Z13:AC13)&gt;1," ; "&amp;AM13,AM13),"")</f>
        <v/>
      </c>
      <c r="Q13" s="225" t="str">
        <f>IF(AD13*$W13=1,IF(SUM($Z13:AD13)&gt;1," ; "&amp;AN13,AN13),"")</f>
        <v/>
      </c>
      <c r="R13" s="225" t="str">
        <f>IF(AE13*$W13=1,IF(SUM($Z13:AE13)&gt;1," ; "&amp;AO13,AO13),"")</f>
        <v/>
      </c>
      <c r="S13" s="225" t="str">
        <f>IF(AF13*$X13=1,IF(SUM($Z13:AF13)&gt;1," ; "&amp;AP13,AP13),"")</f>
        <v/>
      </c>
      <c r="T13" s="225" t="str">
        <f>IF(AG13*$X13=1,IF(SUM($Z13:AG13)&gt;1," ; "&amp;AQ13,AQ13),"")</f>
        <v/>
      </c>
      <c r="U13" s="225" t="str">
        <f>IF(AH13*$X13=1,IF(SUM($Z13:AH13)&gt;1," ; "&amp;AR13,AR13),"")</f>
        <v/>
      </c>
      <c r="W13" s="225">
        <f t="shared" si="3"/>
        <v>0</v>
      </c>
      <c r="X13" s="225">
        <f t="shared" si="4"/>
        <v>0</v>
      </c>
      <c r="Z13" s="218">
        <f t="shared" si="5"/>
        <v>0</v>
      </c>
      <c r="AA13" s="217"/>
      <c r="AB13" s="217"/>
      <c r="AC13" s="217">
        <f>IF($D13&gt;$D$6,1,0)</f>
        <v>0</v>
      </c>
      <c r="AD13" s="218">
        <f>IF(SUM($D$13,$D$17)&gt;$D$6,1,0)</f>
        <v>0</v>
      </c>
      <c r="AJ13" s="225" t="s">
        <v>212</v>
      </c>
      <c r="AM13" s="242" t="s">
        <v>307</v>
      </c>
      <c r="AN13" s="225" t="s">
        <v>308</v>
      </c>
    </row>
    <row r="14" spans="1:44" ht="20.100000000000001" customHeight="1" x14ac:dyDescent="0.55000000000000004">
      <c r="A14" s="236" t="s">
        <v>74</v>
      </c>
      <c r="B14" s="236" t="s">
        <v>75</v>
      </c>
      <c r="C14" s="221"/>
      <c r="D14" s="237"/>
      <c r="F14" s="228"/>
      <c r="G14" s="280" t="str">
        <f t="shared" si="1"/>
        <v/>
      </c>
      <c r="H14" s="280"/>
      <c r="I14" s="280"/>
      <c r="J14" s="280"/>
      <c r="M14" s="225" t="str">
        <f t="shared" si="2"/>
        <v/>
      </c>
      <c r="N14" s="225" t="str">
        <f>IF(OR(AA14*$W14=1,AA14*$X14=1),IF(SUM($Z14:AA14)&gt;1," ; "&amp;AK14,AK14),"")</f>
        <v/>
      </c>
      <c r="O14" s="225" t="str">
        <f>IF(OR(AB14*$W14=1,AB14*$X14=1),IF(SUM($Z14:AB14)&gt;1," ; "&amp;AL14,AL14),"")</f>
        <v/>
      </c>
      <c r="P14" s="225" t="str">
        <f>IF(AC14*$W14=1,IF(SUM($Z14:AC14)&gt;1," ; "&amp;AM14,AM14),"")</f>
        <v/>
      </c>
      <c r="Q14" s="225" t="str">
        <f>IF(AD14*$W14=1,IF(SUM($Z14:AD14)&gt;1," ; "&amp;AN14,AN14),"")</f>
        <v/>
      </c>
      <c r="R14" s="225" t="str">
        <f>IF(AE14*$W14=1,IF(SUM($Z14:AE14)&gt;1," ; "&amp;AO14,AO14),"")</f>
        <v/>
      </c>
      <c r="S14" s="225" t="str">
        <f>IF(AF14*$X14=1,IF(SUM($Z14:AF14)&gt;1," ; "&amp;AP14,AP14),"")</f>
        <v/>
      </c>
      <c r="T14" s="225" t="str">
        <f>IF(AG14*$X14=1,IF(SUM($Z14:AG14)&gt;1," ; "&amp;AQ14,AQ14),"")</f>
        <v/>
      </c>
      <c r="U14" s="225" t="str">
        <f>IF(AH14*$X14=1,IF(SUM($Z14:AH14)&gt;1," ; "&amp;AR14,AR14),"")</f>
        <v/>
      </c>
      <c r="W14" s="225">
        <f t="shared" si="3"/>
        <v>0</v>
      </c>
      <c r="X14" s="225">
        <f t="shared" si="4"/>
        <v>0</v>
      </c>
      <c r="Z14" s="218">
        <f t="shared" si="5"/>
        <v>0</v>
      </c>
      <c r="AA14" s="217"/>
      <c r="AB14" s="217"/>
      <c r="AC14" s="217">
        <f t="shared" ref="AC14:AC16" si="8">IF($D14&gt;$D$6,1,0)</f>
        <v>0</v>
      </c>
      <c r="AJ14" s="225" t="s">
        <v>212</v>
      </c>
      <c r="AM14" s="242" t="s">
        <v>309</v>
      </c>
    </row>
    <row r="15" spans="1:44" ht="20.100000000000001" customHeight="1" x14ac:dyDescent="0.55000000000000004">
      <c r="A15" s="236" t="s">
        <v>77</v>
      </c>
      <c r="B15" s="236" t="s">
        <v>78</v>
      </c>
      <c r="C15" s="221"/>
      <c r="D15" s="237"/>
      <c r="F15" s="228"/>
      <c r="G15" s="280" t="str">
        <f t="shared" si="1"/>
        <v/>
      </c>
      <c r="H15" s="280"/>
      <c r="I15" s="280"/>
      <c r="J15" s="280"/>
      <c r="M15" s="225" t="str">
        <f t="shared" si="2"/>
        <v/>
      </c>
      <c r="N15" s="225" t="str">
        <f>IF(OR(AA15*$W15=1,AA15*$X15=1),IF(SUM($Z15:AA15)&gt;1," ; "&amp;AK15,AK15),"")</f>
        <v/>
      </c>
      <c r="O15" s="225" t="str">
        <f>IF(OR(AB15*$W15=1,AB15*$X15=1),IF(SUM($Z15:AB15)&gt;1," ; "&amp;AL15,AL15),"")</f>
        <v/>
      </c>
      <c r="P15" s="225" t="str">
        <f>IF(AC15*$W15=1,IF(SUM($Z15:AC15)&gt;1," ; "&amp;AM15,AM15),"")</f>
        <v/>
      </c>
      <c r="Q15" s="225" t="str">
        <f>IF(AD15*$W15=1,IF(SUM($Z15:AD15)&gt;1," ; "&amp;AN15,AN15),"")</f>
        <v/>
      </c>
      <c r="R15" s="225" t="str">
        <f>IF(AE15*$W15=1,IF(SUM($Z15:AE15)&gt;1," ; "&amp;AO15,AO15),"")</f>
        <v/>
      </c>
      <c r="S15" s="225" t="str">
        <f>IF(AF15*$X15=1,IF(SUM($Z15:AF15)&gt;1," ; "&amp;AP15,AP15),"")</f>
        <v/>
      </c>
      <c r="T15" s="225" t="str">
        <f>IF(AG15*$X15=1,IF(SUM($Z15:AG15)&gt;1," ; "&amp;AQ15,AQ15),"")</f>
        <v/>
      </c>
      <c r="U15" s="225" t="str">
        <f>IF(AH15*$X15=1,IF(SUM($Z15:AH15)&gt;1," ; "&amp;AR15,AR15),"")</f>
        <v/>
      </c>
      <c r="W15" s="225">
        <f t="shared" si="3"/>
        <v>0</v>
      </c>
      <c r="X15" s="225">
        <f t="shared" si="4"/>
        <v>0</v>
      </c>
      <c r="Z15" s="218">
        <f t="shared" si="5"/>
        <v>0</v>
      </c>
      <c r="AA15" s="217"/>
      <c r="AB15" s="217"/>
      <c r="AC15" s="217">
        <f t="shared" si="8"/>
        <v>0</v>
      </c>
      <c r="AJ15" s="225" t="s">
        <v>212</v>
      </c>
      <c r="AM15" s="242" t="s">
        <v>310</v>
      </c>
    </row>
    <row r="16" spans="1:44" ht="20.100000000000001" customHeight="1" x14ac:dyDescent="0.55000000000000004">
      <c r="A16" s="236" t="s">
        <v>81</v>
      </c>
      <c r="B16" s="236" t="s">
        <v>82</v>
      </c>
      <c r="C16" s="221"/>
      <c r="D16" s="237"/>
      <c r="F16" s="228"/>
      <c r="G16" s="280" t="str">
        <f t="shared" si="1"/>
        <v/>
      </c>
      <c r="H16" s="280"/>
      <c r="I16" s="280"/>
      <c r="J16" s="280"/>
      <c r="M16" s="225" t="str">
        <f t="shared" si="2"/>
        <v/>
      </c>
      <c r="N16" s="225" t="str">
        <f>IF(OR(AA16*$W16=1,AA16*$X16=1),IF(SUM($Z16:AA16)&gt;1," ; "&amp;AK16,AK16),"")</f>
        <v/>
      </c>
      <c r="O16" s="225" t="str">
        <f>IF(OR(AB16*$W16=1,AB16*$X16=1),IF(SUM($Z16:AB16)&gt;1," ; "&amp;AL16,AL16),"")</f>
        <v/>
      </c>
      <c r="P16" s="225" t="str">
        <f>IF(AC16*$W16=1,IF(SUM($Z16:AC16)&gt;1," ; "&amp;AM16,AM16),"")</f>
        <v/>
      </c>
      <c r="Q16" s="225" t="str">
        <f>IF(AD16*$W16=1,IF(SUM($Z16:AD16)&gt;1," ; "&amp;AN16,AN16),"")</f>
        <v/>
      </c>
      <c r="R16" s="225" t="str">
        <f>IF(AE16*$W16=1,IF(SUM($Z16:AE16)&gt;1," ; "&amp;AO16,AO16),"")</f>
        <v/>
      </c>
      <c r="S16" s="225" t="str">
        <f>IF(AF16*$X16=1,IF(SUM($Z16:AF16)&gt;1," ; "&amp;AP16,AP16),"")</f>
        <v/>
      </c>
      <c r="T16" s="225" t="str">
        <f>IF(AG16*$X16=1,IF(SUM($Z16:AG16)&gt;1," ; "&amp;AQ16,AQ16),"")</f>
        <v/>
      </c>
      <c r="U16" s="225" t="str">
        <f>IF(AH16*$X16=1,IF(SUM($Z16:AH16)&gt;1," ; "&amp;AR16,AR16),"")</f>
        <v/>
      </c>
      <c r="W16" s="225">
        <f t="shared" si="3"/>
        <v>0</v>
      </c>
      <c r="X16" s="225">
        <f t="shared" si="4"/>
        <v>0</v>
      </c>
      <c r="Z16" s="218">
        <f t="shared" si="5"/>
        <v>0</v>
      </c>
      <c r="AA16" s="217"/>
      <c r="AB16" s="217"/>
      <c r="AC16" s="217">
        <f t="shared" si="8"/>
        <v>0</v>
      </c>
      <c r="AJ16" s="225" t="s">
        <v>212</v>
      </c>
      <c r="AM16" s="242" t="s">
        <v>311</v>
      </c>
    </row>
    <row r="17" spans="1:44" ht="20.100000000000001" customHeight="1" x14ac:dyDescent="0.55000000000000004">
      <c r="A17" s="236" t="s">
        <v>85</v>
      </c>
      <c r="B17" s="351" t="s">
        <v>86</v>
      </c>
      <c r="C17" s="221"/>
      <c r="D17" s="237"/>
      <c r="F17" s="228"/>
      <c r="G17" s="280" t="str">
        <f t="shared" si="1"/>
        <v/>
      </c>
      <c r="H17" s="280"/>
      <c r="I17" s="280"/>
      <c r="J17" s="280"/>
      <c r="M17" s="225" t="str">
        <f t="shared" si="2"/>
        <v/>
      </c>
      <c r="N17" s="225" t="str">
        <f>IF(OR(AA17*$W17=1,AA17*$X17=1),IF(SUM($Z17:AA17)&gt;1," ; "&amp;AK17,AK17),"")</f>
        <v/>
      </c>
      <c r="O17" s="225" t="str">
        <f>IF(OR(AB17*$W17=1,AB17*$X17=1),IF(SUM($Z17:AB17)&gt;1," ; "&amp;AL17,AL17),"")</f>
        <v/>
      </c>
      <c r="P17" s="225" t="str">
        <f>IF(AC17*$W17=1,IF(SUM($Z17:AC17)&gt;1," ; "&amp;AM17,AM17),"")</f>
        <v/>
      </c>
      <c r="Q17" s="225" t="str">
        <f>IF(AD17*$W17=1,IF(SUM($Z17:AD17)&gt;1," ; "&amp;AN17,AN17),"")</f>
        <v/>
      </c>
      <c r="R17" s="225" t="str">
        <f>IF(AE17*$W17=1,IF(SUM($Z17:AE17)&gt;1," ; "&amp;AO17,AO17),"")</f>
        <v/>
      </c>
      <c r="S17" s="225" t="str">
        <f>IF(AF17*$X17=1,IF(SUM($Z17:AF17)&gt;1," ; "&amp;AP17,AP17),"")</f>
        <v/>
      </c>
      <c r="T17" s="225" t="str">
        <f>IF(AG17*$X17=1,IF(SUM($Z17:AG17)&gt;1," ; "&amp;AQ17,AQ17),"")</f>
        <v/>
      </c>
      <c r="U17" s="225" t="str">
        <f>IF(AH17*$X17=1,IF(SUM($Z17:AH17)&gt;1," ; "&amp;AR17,AR17),"")</f>
        <v/>
      </c>
      <c r="W17" s="225">
        <f t="shared" si="3"/>
        <v>0</v>
      </c>
      <c r="X17" s="225">
        <f t="shared" si="4"/>
        <v>0</v>
      </c>
      <c r="Z17" s="218">
        <f t="shared" si="5"/>
        <v>0</v>
      </c>
      <c r="AA17" s="217"/>
      <c r="AB17" s="217"/>
      <c r="AC17" s="217">
        <f>IF($D17&gt;$D$6,1,0)</f>
        <v>0</v>
      </c>
      <c r="AD17" s="218">
        <f>IF(SUM($D$13,$D$17)&gt;$D$6,1,0)</f>
        <v>0</v>
      </c>
      <c r="AJ17" s="225" t="s">
        <v>212</v>
      </c>
      <c r="AM17" s="242" t="s">
        <v>312</v>
      </c>
      <c r="AN17" s="225" t="s">
        <v>308</v>
      </c>
    </row>
    <row r="18" spans="1:44" ht="20.100000000000001" customHeight="1" x14ac:dyDescent="0.55000000000000004">
      <c r="A18" s="243"/>
      <c r="B18" s="243"/>
      <c r="C18" s="221"/>
      <c r="D18" s="207"/>
      <c r="E18" s="207"/>
      <c r="G18" s="280" t="str">
        <f t="shared" si="1"/>
        <v/>
      </c>
      <c r="H18" s="280"/>
      <c r="I18" s="280"/>
      <c r="J18" s="280"/>
      <c r="M18" s="225" t="e">
        <f t="shared" si="2"/>
        <v>#REF!</v>
      </c>
      <c r="N18" s="225" t="str">
        <f>IF(OR(AA18*$W18=1,AA18*$X18=1),IF(SUM($Z18:AA18)&gt;1," ; "&amp;AK18,AK18),"")</f>
        <v/>
      </c>
      <c r="O18" s="225" t="str">
        <f>IF(OR(AB18*$W18=1,AB18*$X18=1),IF(SUM($Z18:AB18)&gt;1," ; "&amp;AL18,AL18),"")</f>
        <v/>
      </c>
      <c r="P18" s="225" t="str">
        <f>IF(AC18*$W18=1,IF(SUM($Z18:AC18)&gt;1," ; "&amp;AM18,AM18),"")</f>
        <v/>
      </c>
      <c r="Q18" s="225" t="str">
        <f>IF(AD18*$W18=1,IF(SUM($Z18:AD18)&gt;1," ; "&amp;AN18,AN18),"")</f>
        <v/>
      </c>
      <c r="R18" s="225" t="str">
        <f>IF(AE18*$W18=1,IF(SUM($Z18:AE18)&gt;1," ; "&amp;AO18,AO18),"")</f>
        <v/>
      </c>
      <c r="S18" s="225" t="str">
        <f>IF(AF18*$X18=1,IF(SUM($Z18:AF18)&gt;1," ; "&amp;AP18,AP18),"")</f>
        <v/>
      </c>
      <c r="T18" s="225" t="str">
        <f>IF(AG18*$X18=1,IF(SUM($Z18:AG18)&gt;1," ; "&amp;AQ18,AQ18),"")</f>
        <v/>
      </c>
      <c r="U18" s="225" t="str">
        <f>IF(AH18*$X18=1,IF(SUM($Z18:AH18)&gt;1," ; "&amp;AR18,AR18),"")</f>
        <v/>
      </c>
      <c r="W18" s="225">
        <f>IF(ISBLANK(#REF!),0,1)</f>
        <v>1</v>
      </c>
      <c r="X18" s="225">
        <f>IF(ISBLANK(#REF!),0,1)</f>
        <v>1</v>
      </c>
      <c r="Z18" s="218" t="e">
        <f>IF(OR(#REF!&lt;0,#REF!&lt;0),1,0)</f>
        <v>#REF!</v>
      </c>
      <c r="AA18" s="217"/>
      <c r="AB18" s="217"/>
      <c r="AJ18" s="225" t="s">
        <v>212</v>
      </c>
    </row>
    <row r="19" spans="1:44" ht="20.100000000000001" customHeight="1" x14ac:dyDescent="0.55000000000000004">
      <c r="A19" s="243"/>
      <c r="B19" s="243"/>
      <c r="C19" s="221"/>
      <c r="D19" s="281" t="s">
        <v>223</v>
      </c>
      <c r="E19" s="246" t="s">
        <v>224</v>
      </c>
      <c r="G19" s="280"/>
      <c r="H19" s="280"/>
      <c r="I19" s="280"/>
      <c r="J19" s="280"/>
      <c r="M19" s="225"/>
      <c r="N19" s="225"/>
      <c r="O19" s="225"/>
      <c r="P19" s="225"/>
      <c r="Q19" s="225"/>
      <c r="R19" s="225"/>
      <c r="S19" s="225"/>
      <c r="T19" s="225"/>
      <c r="U19" s="225"/>
      <c r="W19" s="225"/>
      <c r="X19" s="225"/>
      <c r="Z19" s="218"/>
      <c r="AA19" s="217"/>
      <c r="AB19" s="217"/>
      <c r="AJ19" s="225"/>
    </row>
    <row r="20" spans="1:44" ht="20.100000000000001" customHeight="1" x14ac:dyDescent="0.55000000000000004">
      <c r="A20" s="348" t="s">
        <v>226</v>
      </c>
      <c r="C20" s="221"/>
      <c r="D20" s="374">
        <f>Summary!$D$29</f>
        <v>0</v>
      </c>
      <c r="E20" s="373">
        <f>Summary!$F$29</f>
        <v>0</v>
      </c>
      <c r="G20" s="280" t="str">
        <f t="shared" si="1"/>
        <v/>
      </c>
      <c r="H20" s="280"/>
      <c r="I20" s="280"/>
      <c r="J20" s="280"/>
      <c r="M20" s="225" t="str">
        <f t="shared" si="2"/>
        <v/>
      </c>
      <c r="N20" s="225" t="str">
        <f>IF(OR(AA20*$W20=1,AA20*$X20=1),IF(SUM($Z20:AA20)&gt;1," ; "&amp;AK20,AK20),"")</f>
        <v/>
      </c>
      <c r="O20" s="225" t="str">
        <f>IF(OR(AB20*$W20=1,AB20*$X20=1),IF(SUM($Z20:AB20)&gt;1," ; "&amp;AL20,AL20),"")</f>
        <v/>
      </c>
      <c r="P20" s="225" t="str">
        <f>IF(AC20*$W20=1,IF(SUM($Z20:AC20)&gt;1," ; "&amp;AM20,AM20),"")</f>
        <v/>
      </c>
      <c r="Q20" s="225" t="str">
        <f>IF(AD20*$W20=1,IF(SUM($Z20:AD20)&gt;1," ; "&amp;AN20,AN20),"")</f>
        <v/>
      </c>
      <c r="R20" s="225" t="str">
        <f>IF(AE20*$W20=1,IF(SUM($Z20:AE20)&gt;1," ; "&amp;AO20,AO20),"")</f>
        <v/>
      </c>
      <c r="S20" s="225" t="str">
        <f>IF(AF20*$X20=1,IF(SUM($Z20:AF20)&gt;1," ; "&amp;AP20,AP20),"")</f>
        <v/>
      </c>
      <c r="T20" s="225" t="str">
        <f>IF(AG20*$X20=1,IF(SUM($Z20:AG20)&gt;1," ; "&amp;AQ20,AQ20),"")</f>
        <v/>
      </c>
      <c r="U20" s="225" t="str">
        <f>IF(AH20*$X20=1,IF(SUM($Z20:AH20)&gt;1," ; "&amp;AR20,AR20),"")</f>
        <v/>
      </c>
      <c r="W20" s="225">
        <f t="shared" si="3"/>
        <v>1</v>
      </c>
      <c r="X20" s="225">
        <f t="shared" si="4"/>
        <v>1</v>
      </c>
      <c r="Z20" s="218">
        <f t="shared" si="5"/>
        <v>0</v>
      </c>
      <c r="AA20" s="217"/>
      <c r="AB20" s="217"/>
      <c r="AJ20" s="225" t="s">
        <v>212</v>
      </c>
    </row>
    <row r="21" spans="1:44" ht="20.100000000000001" customHeight="1" x14ac:dyDescent="0.55000000000000004">
      <c r="A21" s="348"/>
      <c r="C21" s="221"/>
      <c r="D21" s="228"/>
      <c r="E21" s="223"/>
      <c r="G21" s="280" t="str">
        <f t="shared" si="1"/>
        <v/>
      </c>
      <c r="H21" s="280"/>
      <c r="I21" s="280"/>
      <c r="J21" s="280"/>
      <c r="M21" s="225" t="str">
        <f t="shared" si="2"/>
        <v/>
      </c>
      <c r="N21" s="225" t="str">
        <f>IF(OR(AA21*$W21=1,AA21*$X21=1),IF(SUM($Z21:AA21)&gt;1," ; "&amp;AK21,AK21),"")</f>
        <v/>
      </c>
      <c r="O21" s="225" t="str">
        <f>IF(OR(AB21*$W21=1,AB21*$X21=1),IF(SUM($Z21:AB21)&gt;1," ; "&amp;AL21,AL21),"")</f>
        <v/>
      </c>
      <c r="P21" s="225" t="str">
        <f>IF(AC21*$W21=1,IF(SUM($Z21:AC21)&gt;1," ; "&amp;AM21,AM21),"")</f>
        <v/>
      </c>
      <c r="Q21" s="225" t="str">
        <f>IF(AD21*$W21=1,IF(SUM($Z21:AD21)&gt;1," ; "&amp;AN21,AN21),"")</f>
        <v/>
      </c>
      <c r="R21" s="225" t="str">
        <f>IF(AE21*$W21=1,IF(SUM($Z21:AE21)&gt;1," ; "&amp;AO21,AO21),"")</f>
        <v/>
      </c>
      <c r="S21" s="225" t="str">
        <f>IF(AF21*$X21=1,IF(SUM($Z21:AF21)&gt;1," ; "&amp;AP21,AP21),"")</f>
        <v/>
      </c>
      <c r="T21" s="225" t="str">
        <f>IF(AG21*$X21=1,IF(SUM($Z21:AG21)&gt;1," ; "&amp;AQ21,AQ21),"")</f>
        <v/>
      </c>
      <c r="U21" s="225" t="str">
        <f>IF(AH21*$X21=1,IF(SUM($Z21:AH21)&gt;1," ; "&amp;AR21,AR21),"")</f>
        <v/>
      </c>
      <c r="W21" s="225">
        <f t="shared" si="3"/>
        <v>0</v>
      </c>
      <c r="X21" s="225">
        <f t="shared" si="4"/>
        <v>0</v>
      </c>
      <c r="Z21" s="218">
        <f t="shared" si="5"/>
        <v>0</v>
      </c>
      <c r="AA21" s="217"/>
      <c r="AB21" s="217"/>
      <c r="AJ21" s="225" t="s">
        <v>212</v>
      </c>
    </row>
    <row r="22" spans="1:44" ht="20.100000000000001" customHeight="1" x14ac:dyDescent="0.55000000000000004">
      <c r="A22" s="433" t="s">
        <v>313</v>
      </c>
      <c r="B22" s="434"/>
      <c r="C22" s="221"/>
      <c r="D22" s="207"/>
      <c r="E22" s="207"/>
      <c r="G22" s="280" t="str">
        <f t="shared" si="1"/>
        <v/>
      </c>
      <c r="H22" s="280"/>
      <c r="I22" s="280"/>
      <c r="J22" s="280"/>
      <c r="M22" s="225" t="str">
        <f t="shared" si="2"/>
        <v/>
      </c>
      <c r="N22" s="225" t="str">
        <f>IF(OR(AA22*$W22=1,AA22*$X22=1),IF(SUM($Z22:AA22)&gt;1," ; "&amp;AK22,AK22),"")</f>
        <v/>
      </c>
      <c r="O22" s="225" t="str">
        <f>IF(OR(AB22*$W22=1,AB22*$X22=1),IF(SUM($Z22:AB22)&gt;1," ; "&amp;AL22,AL22),"")</f>
        <v/>
      </c>
      <c r="P22" s="225" t="str">
        <f>IF(AC22*$W22=1,IF(SUM($Z22:AC22)&gt;1," ; "&amp;AM22,AM22),"")</f>
        <v/>
      </c>
      <c r="Q22" s="225" t="str">
        <f>IF(AD22*$W22=1,IF(SUM($Z22:AD22)&gt;1," ; "&amp;AN22,AN22),"")</f>
        <v/>
      </c>
      <c r="R22" s="225" t="str">
        <f>IF(AE22*$W22=1,IF(SUM($Z22:AE22)&gt;1," ; "&amp;AO22,AO22),"")</f>
        <v/>
      </c>
      <c r="S22" s="225" t="str">
        <f>IF(AF22*$X22=1,IF(SUM($Z22:AF22)&gt;1," ; "&amp;AP22,AP22),"")</f>
        <v/>
      </c>
      <c r="T22" s="225" t="str">
        <f>IF(AG22*$X22=1,IF(SUM($Z22:AG22)&gt;1," ; "&amp;AQ22,AQ22),"")</f>
        <v/>
      </c>
      <c r="U22" s="225" t="str">
        <f>IF(AH22*$X22=1,IF(SUM($Z22:AH22)&gt;1," ; "&amp;AR22,AR22),"")</f>
        <v/>
      </c>
      <c r="W22" s="225">
        <f>IF(ISBLANK(D19),0,1)</f>
        <v>1</v>
      </c>
      <c r="X22" s="225">
        <f>IF(ISBLANK(E19),0,1)</f>
        <v>1</v>
      </c>
      <c r="Z22" s="218">
        <f>IF(OR(D19&lt;0,E19&lt;0),1,0)</f>
        <v>0</v>
      </c>
      <c r="AA22" s="217"/>
      <c r="AB22" s="217"/>
      <c r="AJ22" s="225" t="s">
        <v>212</v>
      </c>
    </row>
    <row r="23" spans="1:44" ht="20.100000000000001" customHeight="1" x14ac:dyDescent="0.55000000000000004">
      <c r="A23" s="236" t="s">
        <v>96</v>
      </c>
      <c r="B23" s="236" t="s">
        <v>97</v>
      </c>
      <c r="C23" s="221"/>
      <c r="D23" s="372">
        <f>Summary!$D$31</f>
        <v>0</v>
      </c>
      <c r="E23" s="373">
        <f>Summary!$F$31</f>
        <v>0</v>
      </c>
      <c r="F23" s="284"/>
      <c r="G23" s="280" t="str">
        <f>N23&amp;O23&amp;P23&amp;Q23&amp;R23&amp;S23&amp;T23&amp;U23</f>
        <v/>
      </c>
      <c r="H23" s="280"/>
      <c r="I23" s="280"/>
      <c r="J23" s="280"/>
      <c r="M23" s="225" t="str">
        <f t="shared" si="2"/>
        <v/>
      </c>
      <c r="N23" s="225" t="str">
        <f>IF(OR(AA23*$W23=1,AA23*$X23=1),IF(SUM($Z23:AA23)&gt;1," ; "&amp;AK23,AK23),"")</f>
        <v/>
      </c>
      <c r="O23" s="225" t="str">
        <f>IF(OR(AB23*$W23=1,AB23*$X23=1),IF(SUM($Z23:AB23)&gt;1," ; "&amp;AL23,AL23),"")</f>
        <v/>
      </c>
      <c r="P23" s="225" t="str">
        <f>IF(AC23*$W23=1,IF(SUM($Z23:AC23)&gt;1," ; "&amp;AM23,AM23),"")</f>
        <v/>
      </c>
      <c r="Q23" s="225" t="str">
        <f>IF(AD23*$W23=1,IF(SUM($Z23:AD23)&gt;1," ; "&amp;AN23,AN23),"")</f>
        <v/>
      </c>
      <c r="R23" s="225" t="str">
        <f>IF(AE23*$W23=1,IF(SUM($Z23:AE23)&gt;1," ; "&amp;AO23,AO23),"")</f>
        <v/>
      </c>
      <c r="S23" s="225" t="str">
        <f>IF(AF23*$X23=1,IF(SUM($Z23:AF23)&gt;1," ; "&amp;AP23,AP23),"")</f>
        <v/>
      </c>
      <c r="T23" s="225" t="str">
        <f>IF(AG23*$X23=1,IF(SUM($Z23:AG23)&gt;1," ; "&amp;AQ23,AQ23),"")</f>
        <v/>
      </c>
      <c r="U23" s="225" t="str">
        <f>IF(AH23*$X23=1,IF(SUM($Z23:AH23)&gt;1," ; "&amp;AR23,AR23),"")</f>
        <v/>
      </c>
      <c r="W23" s="225">
        <f t="shared" si="3"/>
        <v>1</v>
      </c>
      <c r="X23" s="225">
        <f t="shared" si="4"/>
        <v>1</v>
      </c>
      <c r="Z23" s="218">
        <f t="shared" si="5"/>
        <v>0</v>
      </c>
      <c r="AA23" s="217"/>
      <c r="AB23" s="217"/>
      <c r="AJ23" s="225" t="s">
        <v>212</v>
      </c>
    </row>
    <row r="24" spans="1:44" ht="20.100000000000001" customHeight="1" x14ac:dyDescent="0.55000000000000004">
      <c r="A24" s="232" t="s">
        <v>314</v>
      </c>
      <c r="B24" s="233" t="s">
        <v>315</v>
      </c>
      <c r="C24" s="248"/>
      <c r="D24" s="206"/>
      <c r="E24" s="249"/>
      <c r="G24" s="280" t="str">
        <f t="shared" si="1"/>
        <v/>
      </c>
      <c r="H24" s="280"/>
      <c r="I24" s="280"/>
      <c r="J24" s="280"/>
      <c r="M24" s="225" t="str">
        <f t="shared" si="2"/>
        <v/>
      </c>
      <c r="N24" s="225" t="str">
        <f>IF(OR(AA24*$W24=1,AA24*$X24=1),IF(SUM($Z24:AA24)&gt;1," ; "&amp;AK24,AK24),"")</f>
        <v/>
      </c>
      <c r="O24" s="225" t="str">
        <f>IF(OR(AB24*$W24=1,AB24*$X24=1),IF(SUM($Z24:AB24)&gt;1," ; "&amp;AL24,AL24),"")</f>
        <v/>
      </c>
      <c r="P24" s="225" t="str">
        <f>IF(AC24*$W24=1,IF(SUM($Z24:AC24)&gt;1," ; "&amp;AM24,AM24),"")</f>
        <v/>
      </c>
      <c r="Q24" s="225" t="str">
        <f>IF(AD24*$W24=1,IF(SUM($Z24:AD24)&gt;1," ; "&amp;AN24,AN24),"")</f>
        <v/>
      </c>
      <c r="R24" s="225" t="str">
        <f>IF(AE24*$W24=1,IF(SUM($Z24:AE24)&gt;1," ; "&amp;AO24,AO24),"")</f>
        <v/>
      </c>
      <c r="S24" s="225" t="str">
        <f>IF(AF24*$X24=1,IF(SUM($Z24:AF24)&gt;1," ; "&amp;AP24,AP24),"")</f>
        <v/>
      </c>
      <c r="T24" s="225" t="str">
        <f>IF(AG24*$X24=1,IF(SUM($Z24:AG24)&gt;1," ; "&amp;AQ24,AQ24),"")</f>
        <v/>
      </c>
      <c r="U24" s="225" t="str">
        <f>IF(AH24*$X24=1,IF(SUM($Z24:AH24)&gt;1," ; "&amp;AR24,AR24),"")</f>
        <v/>
      </c>
      <c r="W24" s="225">
        <f t="shared" si="3"/>
        <v>0</v>
      </c>
      <c r="X24" s="225">
        <f t="shared" si="4"/>
        <v>0</v>
      </c>
      <c r="Z24" s="218">
        <f t="shared" si="5"/>
        <v>0</v>
      </c>
      <c r="AA24" s="217"/>
      <c r="AB24" s="217"/>
      <c r="AJ24" s="225" t="s">
        <v>212</v>
      </c>
    </row>
    <row r="25" spans="1:44" ht="20.100000000000001" customHeight="1" x14ac:dyDescent="0.55000000000000004">
      <c r="A25" s="236" t="s">
        <v>100</v>
      </c>
      <c r="B25" s="236" t="s">
        <v>101</v>
      </c>
      <c r="C25" s="250"/>
      <c r="D25" s="237"/>
      <c r="E25" s="251"/>
      <c r="G25" s="280" t="str">
        <f t="shared" si="1"/>
        <v/>
      </c>
      <c r="H25" s="280"/>
      <c r="I25" s="280"/>
      <c r="J25" s="280"/>
      <c r="K25" s="252">
        <f>ROUND(0.9*E23,0)</f>
        <v>0</v>
      </c>
      <c r="L25" s="253">
        <f>ASF!E25+FCfJ!E25</f>
        <v>0</v>
      </c>
      <c r="M25" s="225" t="str">
        <f t="shared" si="2"/>
        <v/>
      </c>
      <c r="N25" s="225" t="str">
        <f>IF(OR(AA25*$W25=1,AA25*$X25=1),IF(SUM($Z25:AA25)&gt;1," ; "&amp;AK25,AK25),"")</f>
        <v/>
      </c>
      <c r="O25" s="225" t="str">
        <f>IF(OR(AB25*$W25=1,AB25*$X25=1),IF(SUM($Z25:AB25)&gt;1," ; "&amp;AL25,AL25),"")</f>
        <v/>
      </c>
      <c r="P25" s="225" t="str">
        <f>IF(AC25*$W25=1,IF(SUM($Z25:AC25)&gt;1," ; "&amp;AM25,AM25),"")</f>
        <v/>
      </c>
      <c r="Q25" s="225" t="str">
        <f>IF(AD25*$W25=1,IF(SUM($Z25:AD25)&gt;1," ; "&amp;AN25,AN25),"")</f>
        <v/>
      </c>
      <c r="R25" s="225" t="str">
        <f>IF(AE25*$W25=1,IF(SUM($Z25:AE25)&gt;1," ; "&amp;AO25,AO25),"")</f>
        <v/>
      </c>
      <c r="S25" s="225" t="str">
        <f>IF(AF25*$X25=1,IF(SUM($Z25:AF25)&gt;1," ; "&amp;AP25,AP25),"")</f>
        <v/>
      </c>
      <c r="T25" s="225" t="str">
        <f>IF(AG25*$X25=1,IF(SUM($Z25:AG25)&gt;1," ; "&amp;AQ25,AQ25),"")</f>
        <v/>
      </c>
      <c r="U25" s="225" t="str">
        <f>IF(AH25*$X25=1,IF(SUM($Z25:AH25)&gt;1," ; "&amp;AR25,AR25),"")</f>
        <v/>
      </c>
      <c r="V25" s="226"/>
      <c r="W25" s="225">
        <f t="shared" si="3"/>
        <v>0</v>
      </c>
      <c r="X25" s="225">
        <f t="shared" si="4"/>
        <v>0</v>
      </c>
      <c r="Y25" s="226"/>
      <c r="Z25" s="218">
        <f t="shared" si="5"/>
        <v>0</v>
      </c>
      <c r="AA25" s="217">
        <f>IF(OR(AND($D25&gt;0,$E25&gt;0),AND($D25=0,$E25=0)),0,1)</f>
        <v>0</v>
      </c>
      <c r="AB25" s="217">
        <f>IF(OR(COUNTIFS($D$25:$D$32,"&gt;=1")&gt;4,COUNTIFS($E$25:$E$32,"&gt;=1")&gt;4),1,0)</f>
        <v>0</v>
      </c>
      <c r="AC25" s="217">
        <f>IF(SUM($D$25:$D$32)&lt;&gt;$D$23,1,0)</f>
        <v>0</v>
      </c>
      <c r="AG25" s="217">
        <f>IF(SUM($E$25:$E$32)&lt;&gt;$E$23,1,0)</f>
        <v>0</v>
      </c>
      <c r="AH25" s="217">
        <f>IF(L25&lt;&gt;0,IF(L25&lt;100000,1,0),0)</f>
        <v>0</v>
      </c>
      <c r="AJ25" s="225" t="s">
        <v>212</v>
      </c>
      <c r="AK25" s="225" t="s">
        <v>231</v>
      </c>
      <c r="AL25" s="225" t="s">
        <v>316</v>
      </c>
      <c r="AM25" s="218" t="s">
        <v>317</v>
      </c>
      <c r="AQ25" s="218" t="s">
        <v>318</v>
      </c>
      <c r="AR25" s="231" t="s">
        <v>319</v>
      </c>
    </row>
    <row r="26" spans="1:44" ht="20.100000000000001" customHeight="1" x14ac:dyDescent="0.55000000000000004">
      <c r="A26" s="236" t="s">
        <v>103</v>
      </c>
      <c r="B26" s="236" t="s">
        <v>104</v>
      </c>
      <c r="C26" s="250"/>
      <c r="D26" s="237"/>
      <c r="E26" s="251"/>
      <c r="G26" s="280" t="str">
        <f t="shared" si="1"/>
        <v/>
      </c>
      <c r="H26" s="280"/>
      <c r="I26" s="280"/>
      <c r="J26" s="280"/>
      <c r="L26" s="253">
        <f>ASF!E26+FCfJ!E26</f>
        <v>0</v>
      </c>
      <c r="M26" s="225" t="str">
        <f t="shared" si="2"/>
        <v/>
      </c>
      <c r="N26" s="225" t="str">
        <f>IF(OR(AA26*$W26=1,AA26*$X26=1),IF(SUM($Z26:AA26)&gt;1," ; "&amp;AK26,AK26),"")</f>
        <v/>
      </c>
      <c r="O26" s="225" t="str">
        <f>IF(OR(AB26*$W26=1,AB26*$X26=1),IF(SUM($Z26:AB26)&gt;1," ; "&amp;AL26,AL26),"")</f>
        <v/>
      </c>
      <c r="P26" s="225" t="str">
        <f>IF(AC26*$W26=1,IF(SUM($Z26:AC26)&gt;1," ; "&amp;AM26,AM26),"")</f>
        <v/>
      </c>
      <c r="Q26" s="225" t="str">
        <f>IF(AD26*$W26=1,IF(SUM($Z26:AD26)&gt;1," ; "&amp;AN26,AN26),"")</f>
        <v/>
      </c>
      <c r="R26" s="225" t="str">
        <f>IF(AE26*$W26=1,IF(SUM($Z26:AE26)&gt;1," ; "&amp;AO26,AO26),"")</f>
        <v/>
      </c>
      <c r="S26" s="225" t="str">
        <f>IF(AF26*$X26=1,IF(SUM($Z26:AF26)&gt;1," ; "&amp;AP26,AP26),"")</f>
        <v/>
      </c>
      <c r="T26" s="225" t="str">
        <f>IF(AG26*$X26=1,IF(SUM($Z26:AG26)&gt;1," ; "&amp;AQ26,AQ26),"")</f>
        <v/>
      </c>
      <c r="U26" s="225" t="str">
        <f>IF(AH26*$X26=1,IF(SUM($Z26:AH26)&gt;1," ; "&amp;AR26,AR26),"")</f>
        <v/>
      </c>
      <c r="V26" s="226"/>
      <c r="W26" s="225">
        <f t="shared" si="3"/>
        <v>0</v>
      </c>
      <c r="X26" s="225">
        <f t="shared" si="4"/>
        <v>0</v>
      </c>
      <c r="Y26" s="226"/>
      <c r="Z26" s="218">
        <f t="shared" si="5"/>
        <v>0</v>
      </c>
      <c r="AA26" s="217">
        <f t="shared" ref="AA26:AA32" si="9">IF(OR(AND($D26&gt;0,$E26&gt;0),AND($D26=0,$E26=0)),0,1)</f>
        <v>0</v>
      </c>
      <c r="AB26" s="217">
        <f t="shared" ref="AB26:AB32" si="10">IF(OR(COUNTIFS($D$25:$D$32,"&gt;=1")&gt;4,COUNTIFS($E$25:$E$32,"&gt;=1")&gt;4),1,0)</f>
        <v>0</v>
      </c>
      <c r="AC26" s="217">
        <f t="shared" ref="AC26:AC32" si="11">IF(SUM($D$25:$D$32)&lt;&gt;$D$23,1,0)</f>
        <v>0</v>
      </c>
      <c r="AG26" s="217">
        <f t="shared" ref="AG26:AG32" si="12">IF(SUM($E$25:$E$32)&lt;&gt;$E$23,1,0)</f>
        <v>0</v>
      </c>
      <c r="AH26" s="217">
        <f t="shared" ref="AH26:AH30" si="13">IF(L26&lt;&gt;0,IF(L26&lt;100000,1,0),0)</f>
        <v>0</v>
      </c>
      <c r="AJ26" s="225" t="s">
        <v>212</v>
      </c>
      <c r="AK26" s="225" t="s">
        <v>231</v>
      </c>
      <c r="AL26" s="225" t="s">
        <v>316</v>
      </c>
      <c r="AM26" s="218" t="s">
        <v>317</v>
      </c>
      <c r="AQ26" s="218" t="s">
        <v>318</v>
      </c>
      <c r="AR26" s="231" t="s">
        <v>319</v>
      </c>
    </row>
    <row r="27" spans="1:44" ht="20.100000000000001" customHeight="1" x14ac:dyDescent="0.55000000000000004">
      <c r="A27" s="236" t="s">
        <v>106</v>
      </c>
      <c r="B27" s="236" t="s">
        <v>107</v>
      </c>
      <c r="C27" s="250"/>
      <c r="D27" s="237"/>
      <c r="E27" s="251"/>
      <c r="G27" s="280" t="str">
        <f t="shared" si="1"/>
        <v/>
      </c>
      <c r="H27" s="280"/>
      <c r="I27" s="280"/>
      <c r="J27" s="280"/>
      <c r="L27" s="253">
        <f>ASF!E27+FCfJ!E27</f>
        <v>0</v>
      </c>
      <c r="M27" s="225" t="str">
        <f t="shared" si="2"/>
        <v/>
      </c>
      <c r="N27" s="225" t="str">
        <f>IF(OR(AA27*$W27=1,AA27*$X27=1),IF(SUM($Z27:AA27)&gt;1," ; "&amp;AK27,AK27),"")</f>
        <v/>
      </c>
      <c r="O27" s="225" t="str">
        <f>IF(OR(AB27*$W27=1,AB27*$X27=1),IF(SUM($Z27:AB27)&gt;1," ; "&amp;AL27,AL27),"")</f>
        <v/>
      </c>
      <c r="P27" s="225" t="str">
        <f>IF(AC27*$W27=1,IF(SUM($Z27:AC27)&gt;1," ; "&amp;AM27,AM27),"")</f>
        <v/>
      </c>
      <c r="Q27" s="225" t="str">
        <f>IF(AD27*$W27=1,IF(SUM($Z27:AD27)&gt;1," ; "&amp;AN27,AN27),"")</f>
        <v/>
      </c>
      <c r="R27" s="225" t="str">
        <f>IF(AE27*$W27=1,IF(SUM($Z27:AE27)&gt;1," ; "&amp;AO27,AO27),"")</f>
        <v/>
      </c>
      <c r="S27" s="225" t="str">
        <f>IF(AF27*$X27=1,IF(SUM($Z27:AF27)&gt;1," ; "&amp;AP27,AP27),"")</f>
        <v/>
      </c>
      <c r="T27" s="225" t="str">
        <f>IF(AG27*$X27=1,IF(SUM($Z27:AG27)&gt;1," ; "&amp;AQ27,AQ27),"")</f>
        <v/>
      </c>
      <c r="U27" s="225" t="str">
        <f>IF(AH27*$X27=1,IF(SUM($Z27:AH27)&gt;1," ; "&amp;AR27,AR27),"")</f>
        <v/>
      </c>
      <c r="V27" s="226"/>
      <c r="W27" s="225">
        <f t="shared" si="3"/>
        <v>0</v>
      </c>
      <c r="X27" s="225">
        <f t="shared" si="4"/>
        <v>0</v>
      </c>
      <c r="Y27" s="226"/>
      <c r="Z27" s="218">
        <f t="shared" si="5"/>
        <v>0</v>
      </c>
      <c r="AA27" s="217">
        <f t="shared" si="9"/>
        <v>0</v>
      </c>
      <c r="AB27" s="217">
        <f t="shared" si="10"/>
        <v>0</v>
      </c>
      <c r="AC27" s="217">
        <f t="shared" si="11"/>
        <v>0</v>
      </c>
      <c r="AG27" s="217">
        <f t="shared" si="12"/>
        <v>0</v>
      </c>
      <c r="AH27" s="217">
        <f t="shared" si="13"/>
        <v>0</v>
      </c>
      <c r="AJ27" s="225" t="s">
        <v>212</v>
      </c>
      <c r="AK27" s="225" t="s">
        <v>231</v>
      </c>
      <c r="AL27" s="225" t="s">
        <v>316</v>
      </c>
      <c r="AM27" s="218" t="s">
        <v>317</v>
      </c>
      <c r="AQ27" s="218" t="s">
        <v>318</v>
      </c>
      <c r="AR27" s="231" t="s">
        <v>319</v>
      </c>
    </row>
    <row r="28" spans="1:44" ht="20.100000000000001" customHeight="1" x14ac:dyDescent="0.55000000000000004">
      <c r="A28" s="236" t="s">
        <v>109</v>
      </c>
      <c r="B28" s="236" t="s">
        <v>110</v>
      </c>
      <c r="C28" s="250"/>
      <c r="D28" s="237"/>
      <c r="E28" s="251"/>
      <c r="G28" s="280" t="str">
        <f t="shared" si="1"/>
        <v/>
      </c>
      <c r="H28" s="280"/>
      <c r="I28" s="280"/>
      <c r="J28" s="280"/>
      <c r="L28" s="253">
        <f>ASF!E28+FCfJ!E28</f>
        <v>0</v>
      </c>
      <c r="M28" s="225" t="str">
        <f t="shared" si="2"/>
        <v/>
      </c>
      <c r="N28" s="225" t="str">
        <f>IF(OR(AA28*$W28=1,AA28*$X28=1),IF(SUM($Z28:AA28)&gt;1," ; "&amp;AK28,AK28),"")</f>
        <v/>
      </c>
      <c r="O28" s="225" t="str">
        <f>IF(OR(AB28*$W28=1,AB28*$X28=1),IF(SUM($Z28:AB28)&gt;1," ; "&amp;AL28,AL28),"")</f>
        <v/>
      </c>
      <c r="P28" s="225" t="str">
        <f>IF(AC28*$W28=1,IF(SUM($Z28:AC28)&gt;1," ; "&amp;AM28,AM28),"")</f>
        <v/>
      </c>
      <c r="Q28" s="225" t="str">
        <f>IF(AD28*$W28=1,IF(SUM($Z28:AD28)&gt;1," ; "&amp;AN28,AN28),"")</f>
        <v/>
      </c>
      <c r="R28" s="225" t="str">
        <f>IF(AE28*$W28=1,IF(SUM($Z28:AE28)&gt;1," ; "&amp;AO28,AO28),"")</f>
        <v/>
      </c>
      <c r="S28" s="225" t="str">
        <f>IF(AF28*$X28=1,IF(SUM($Z28:AF28)&gt;1," ; "&amp;AP28,AP28),"")</f>
        <v/>
      </c>
      <c r="T28" s="225" t="str">
        <f>IF(AG28*$X28=1,IF(SUM($Z28:AG28)&gt;1," ; "&amp;AQ28,AQ28),"")</f>
        <v/>
      </c>
      <c r="U28" s="225" t="str">
        <f>IF(AH28*$X28=1,IF(SUM($Z28:AH28)&gt;1," ; "&amp;AR28,AR28),"")</f>
        <v/>
      </c>
      <c r="V28" s="226"/>
      <c r="W28" s="225">
        <f t="shared" si="3"/>
        <v>0</v>
      </c>
      <c r="X28" s="225">
        <f t="shared" si="4"/>
        <v>0</v>
      </c>
      <c r="Y28" s="226"/>
      <c r="Z28" s="218">
        <f t="shared" si="5"/>
        <v>0</v>
      </c>
      <c r="AA28" s="217">
        <f t="shared" si="9"/>
        <v>0</v>
      </c>
      <c r="AB28" s="217">
        <f t="shared" si="10"/>
        <v>0</v>
      </c>
      <c r="AC28" s="217">
        <f t="shared" si="11"/>
        <v>0</v>
      </c>
      <c r="AG28" s="217">
        <f t="shared" si="12"/>
        <v>0</v>
      </c>
      <c r="AH28" s="217">
        <f t="shared" si="13"/>
        <v>0</v>
      </c>
      <c r="AJ28" s="225" t="s">
        <v>212</v>
      </c>
      <c r="AK28" s="225" t="s">
        <v>231</v>
      </c>
      <c r="AL28" s="225" t="s">
        <v>316</v>
      </c>
      <c r="AM28" s="218" t="s">
        <v>317</v>
      </c>
      <c r="AP28" s="254"/>
      <c r="AQ28" s="218" t="s">
        <v>318</v>
      </c>
      <c r="AR28" s="231" t="s">
        <v>319</v>
      </c>
    </row>
    <row r="29" spans="1:44" ht="20.100000000000001" customHeight="1" x14ac:dyDescent="0.55000000000000004">
      <c r="A29" s="236" t="s">
        <v>112</v>
      </c>
      <c r="B29" s="236" t="s">
        <v>113</v>
      </c>
      <c r="C29" s="250"/>
      <c r="D29" s="237"/>
      <c r="E29" s="251"/>
      <c r="G29" s="280" t="str">
        <f t="shared" si="1"/>
        <v/>
      </c>
      <c r="H29" s="280"/>
      <c r="I29" s="280"/>
      <c r="J29" s="280"/>
      <c r="L29" s="253">
        <f>ASF!E29+FCfJ!E29</f>
        <v>0</v>
      </c>
      <c r="M29" s="225" t="str">
        <f t="shared" si="2"/>
        <v/>
      </c>
      <c r="N29" s="225" t="str">
        <f>IF(OR(AA29*$W29=1,AA29*$X29=1),IF(SUM($Z29:AA29)&gt;1," ; "&amp;AK29,AK29),"")</f>
        <v/>
      </c>
      <c r="O29" s="225" t="str">
        <f>IF(OR(AB29*$W29=1,AB29*$X29=1),IF(SUM($Z29:AB29)&gt;1," ; "&amp;AL29,AL29),"")</f>
        <v/>
      </c>
      <c r="P29" s="225" t="str">
        <f>IF(AC29*$W29=1,IF(SUM($Z29:AC29)&gt;1," ; "&amp;AM29,AM29),"")</f>
        <v/>
      </c>
      <c r="Q29" s="225" t="str">
        <f>IF(AD29*$W29=1,IF(SUM($Z29:AD29)&gt;1," ; "&amp;AN29,AN29),"")</f>
        <v/>
      </c>
      <c r="R29" s="225" t="str">
        <f>IF(AE29*$W29=1,IF(SUM($Z29:AE29)&gt;1," ; "&amp;AO29,AO29),"")</f>
        <v/>
      </c>
      <c r="S29" s="225" t="str">
        <f>IF(AF29*$X29=1,IF(SUM($Z29:AF29)&gt;1," ; "&amp;AP29,AP29),"")</f>
        <v/>
      </c>
      <c r="T29" s="225" t="str">
        <f>IF(AG29*$X29=1,IF(SUM($Z29:AG29)&gt;1," ; "&amp;AQ29,AQ29),"")</f>
        <v/>
      </c>
      <c r="U29" s="225" t="str">
        <f>IF(AH29*$X29=1,IF(SUM($Z29:AH29)&gt;1," ; "&amp;AR29,AR29),"")</f>
        <v/>
      </c>
      <c r="V29" s="226"/>
      <c r="W29" s="225">
        <f t="shared" si="3"/>
        <v>0</v>
      </c>
      <c r="X29" s="225">
        <f t="shared" si="4"/>
        <v>0</v>
      </c>
      <c r="Y29" s="226"/>
      <c r="Z29" s="218">
        <f t="shared" si="5"/>
        <v>0</v>
      </c>
      <c r="AA29" s="217">
        <f t="shared" si="9"/>
        <v>0</v>
      </c>
      <c r="AB29" s="217">
        <f t="shared" si="10"/>
        <v>0</v>
      </c>
      <c r="AC29" s="217">
        <f t="shared" si="11"/>
        <v>0</v>
      </c>
      <c r="AG29" s="217">
        <f t="shared" si="12"/>
        <v>0</v>
      </c>
      <c r="AH29" s="217">
        <f t="shared" si="13"/>
        <v>0</v>
      </c>
      <c r="AJ29" s="225" t="s">
        <v>212</v>
      </c>
      <c r="AK29" s="225" t="s">
        <v>231</v>
      </c>
      <c r="AL29" s="225" t="s">
        <v>316</v>
      </c>
      <c r="AM29" s="218" t="s">
        <v>317</v>
      </c>
      <c r="AQ29" s="218" t="s">
        <v>318</v>
      </c>
      <c r="AR29" s="231" t="s">
        <v>319</v>
      </c>
    </row>
    <row r="30" spans="1:44" ht="20.100000000000001" customHeight="1" x14ac:dyDescent="0.55000000000000004">
      <c r="A30" s="236" t="s">
        <v>115</v>
      </c>
      <c r="B30" s="236" t="s">
        <v>116</v>
      </c>
      <c r="C30" s="250"/>
      <c r="D30" s="237"/>
      <c r="E30" s="251"/>
      <c r="G30" s="280" t="str">
        <f t="shared" si="1"/>
        <v/>
      </c>
      <c r="H30" s="280"/>
      <c r="I30" s="280"/>
      <c r="J30" s="280"/>
      <c r="L30" s="253">
        <f>ASF!E30+FCfJ!E30</f>
        <v>0</v>
      </c>
      <c r="M30" s="225" t="str">
        <f t="shared" si="2"/>
        <v/>
      </c>
      <c r="N30" s="225" t="str">
        <f>IF(OR(AA30*$W30=1,AA30*$X30=1),IF(SUM($Z30:AA30)&gt;1," ; "&amp;AK30,AK30),"")</f>
        <v/>
      </c>
      <c r="O30" s="225" t="str">
        <f>IF(OR(AB30*$W30=1,AB30*$X30=1),IF(SUM($Z30:AB30)&gt;1," ; "&amp;AL30,AL30),"")</f>
        <v/>
      </c>
      <c r="P30" s="225" t="str">
        <f>IF(AC30*$W30=1,IF(SUM($Z30:AC30)&gt;1," ; "&amp;AM30,AM30),"")</f>
        <v/>
      </c>
      <c r="Q30" s="225" t="str">
        <f>IF(AD30*$W30=1,IF(SUM($Z30:AD30)&gt;1," ; "&amp;AN30,AN30),"")</f>
        <v/>
      </c>
      <c r="R30" s="225" t="str">
        <f>IF(AE30*$W30=1,IF(SUM($Z30:AE30)&gt;1," ; "&amp;AO30,AO30),"")</f>
        <v/>
      </c>
      <c r="S30" s="225" t="str">
        <f>IF(AF30*$X30=1,IF(SUM($Z30:AF30)&gt;1," ; "&amp;AP30,AP30),"")</f>
        <v/>
      </c>
      <c r="T30" s="225" t="str">
        <f>IF(AG30*$X30=1,IF(SUM($Z30:AG30)&gt;1," ; "&amp;AQ30,AQ30),"")</f>
        <v/>
      </c>
      <c r="U30" s="225" t="str">
        <f>IF(AH30*$X30=1,IF(SUM($Z30:AH30)&gt;1," ; "&amp;AR30,AR30),"")</f>
        <v/>
      </c>
      <c r="V30" s="226"/>
      <c r="W30" s="225">
        <f t="shared" si="3"/>
        <v>0</v>
      </c>
      <c r="X30" s="225">
        <f t="shared" si="4"/>
        <v>0</v>
      </c>
      <c r="Y30" s="226"/>
      <c r="Z30" s="218">
        <f t="shared" si="5"/>
        <v>0</v>
      </c>
      <c r="AA30" s="217">
        <f t="shared" si="9"/>
        <v>0</v>
      </c>
      <c r="AB30" s="217">
        <f t="shared" si="10"/>
        <v>0</v>
      </c>
      <c r="AC30" s="217">
        <f t="shared" si="11"/>
        <v>0</v>
      </c>
      <c r="AG30" s="217">
        <f t="shared" si="12"/>
        <v>0</v>
      </c>
      <c r="AH30" s="217">
        <f t="shared" si="13"/>
        <v>0</v>
      </c>
      <c r="AJ30" s="225" t="s">
        <v>212</v>
      </c>
      <c r="AK30" s="225" t="s">
        <v>231</v>
      </c>
      <c r="AL30" s="225" t="s">
        <v>316</v>
      </c>
      <c r="AM30" s="218" t="s">
        <v>317</v>
      </c>
      <c r="AQ30" s="218" t="s">
        <v>318</v>
      </c>
      <c r="AR30" s="231" t="s">
        <v>319</v>
      </c>
    </row>
    <row r="31" spans="1:44" ht="20.100000000000001" customHeight="1" x14ac:dyDescent="0.55000000000000004">
      <c r="A31" s="236" t="s">
        <v>118</v>
      </c>
      <c r="B31" s="236" t="s">
        <v>119</v>
      </c>
      <c r="C31" s="250"/>
      <c r="D31" s="237"/>
      <c r="E31" s="251"/>
      <c r="G31" s="280" t="str">
        <f t="shared" si="1"/>
        <v/>
      </c>
      <c r="H31" s="280"/>
      <c r="I31" s="280"/>
      <c r="J31" s="280"/>
      <c r="L31" s="253">
        <f>ASF!E31+FCfJ!E31</f>
        <v>0</v>
      </c>
      <c r="M31" s="225" t="str">
        <f t="shared" si="2"/>
        <v/>
      </c>
      <c r="N31" s="225" t="str">
        <f>IF(OR(AA31*$W31=1,AA31*$X31=1),IF(SUM($Z31:AA31)&gt;1," ; "&amp;AK31,AK31),"")</f>
        <v/>
      </c>
      <c r="O31" s="225" t="str">
        <f>IF(OR(AB31*$W31=1,AB31*$X31=1),IF(SUM($Z31:AB31)&gt;1," ; "&amp;AL31,AL31),"")</f>
        <v/>
      </c>
      <c r="P31" s="225" t="str">
        <f>IF(AC31*$W31=1,IF(SUM($Z31:AC31)&gt;1," ; "&amp;AM31,AM31),"")</f>
        <v/>
      </c>
      <c r="Q31" s="225" t="str">
        <f>IF(AD31*$W31=1,IF(SUM($Z31:AD31)&gt;1," ; "&amp;AN31,AN31),"")</f>
        <v/>
      </c>
      <c r="R31" s="225" t="str">
        <f>IF(AE31*$W31=1,IF(SUM($Z31:AE31)&gt;1," ; "&amp;AO31,AO31),"")</f>
        <v/>
      </c>
      <c r="S31" s="225" t="str">
        <f>IF(AF31*$X31=1,IF(SUM($Z31:AF31)&gt;1," ; "&amp;AP31,AP31),"")</f>
        <v/>
      </c>
      <c r="T31" s="225" t="str">
        <f>IF(AG31*$X31=1,IF(SUM($Z31:AG31)&gt;1," ; "&amp;AQ31,AQ31),"")</f>
        <v/>
      </c>
      <c r="U31" s="225" t="str">
        <f>IF(AH31*$X31=1,IF(SUM($Z31:AH31)&gt;1," ; "&amp;AR31,AR31),"")</f>
        <v/>
      </c>
      <c r="V31" s="226"/>
      <c r="W31" s="225">
        <f t="shared" si="3"/>
        <v>0</v>
      </c>
      <c r="X31" s="225">
        <f t="shared" si="4"/>
        <v>0</v>
      </c>
      <c r="Y31" s="226"/>
      <c r="Z31" s="218">
        <f t="shared" si="5"/>
        <v>0</v>
      </c>
      <c r="AA31" s="217">
        <f t="shared" si="9"/>
        <v>0</v>
      </c>
      <c r="AB31" s="217">
        <f t="shared" si="10"/>
        <v>0</v>
      </c>
      <c r="AC31" s="217">
        <f t="shared" si="11"/>
        <v>0</v>
      </c>
      <c r="AG31" s="217">
        <f t="shared" si="12"/>
        <v>0</v>
      </c>
      <c r="AH31" s="217">
        <f>IF(L31&lt;&gt;0,IF(L31&lt;50000,1,0),0)</f>
        <v>0</v>
      </c>
      <c r="AJ31" s="225" t="s">
        <v>212</v>
      </c>
      <c r="AK31" s="225" t="s">
        <v>231</v>
      </c>
      <c r="AL31" s="225" t="s">
        <v>316</v>
      </c>
      <c r="AM31" s="218" t="s">
        <v>317</v>
      </c>
      <c r="AQ31" s="218" t="s">
        <v>318</v>
      </c>
      <c r="AR31" s="231" t="s">
        <v>320</v>
      </c>
    </row>
    <row r="32" spans="1:44" ht="20.100000000000001" customHeight="1" x14ac:dyDescent="0.55000000000000004">
      <c r="A32" s="236" t="s">
        <v>121</v>
      </c>
      <c r="B32" s="351" t="s">
        <v>122</v>
      </c>
      <c r="C32" s="250"/>
      <c r="D32" s="285"/>
      <c r="E32" s="255"/>
      <c r="G32" s="280" t="str">
        <f t="shared" si="1"/>
        <v/>
      </c>
      <c r="H32" s="280"/>
      <c r="I32" s="280"/>
      <c r="J32" s="280"/>
      <c r="K32" s="252">
        <f>ROUND(0.1*E23,0)</f>
        <v>0</v>
      </c>
      <c r="L32" s="253">
        <f>ASF!E32+FCfJ!E32</f>
        <v>0</v>
      </c>
      <c r="M32" s="225" t="str">
        <f t="shared" si="2"/>
        <v/>
      </c>
      <c r="N32" s="225" t="str">
        <f>IF(OR(AA32*$W32=1,AA32*$X32=1),IF(SUM($Z32:AA32)&gt;1," ; "&amp;AK32,AK32),"")</f>
        <v/>
      </c>
      <c r="O32" s="225" t="str">
        <f>IF(OR(AB32*$W32=1,AB32*$X32=1),IF(SUM($Z32:AB32)&gt;1," ; "&amp;AL32,AL32),"")</f>
        <v/>
      </c>
      <c r="P32" s="225" t="str">
        <f>IF(AC32*$W32=1,IF(SUM($Z32:AC32)&gt;1," ; "&amp;AM32,AM32),"")</f>
        <v/>
      </c>
      <c r="Q32" s="225" t="str">
        <f>IF(AD32*$W32=1,IF(SUM($Z32:AD32)&gt;1," ; "&amp;AN32,AN32),"")</f>
        <v/>
      </c>
      <c r="R32" s="225" t="str">
        <f>IF(AE32*$W32=1,IF(SUM($Z32:AE32)&gt;1," ; "&amp;AO32,AO32),"")</f>
        <v/>
      </c>
      <c r="S32" s="225" t="str">
        <f>IF(AF32*$X32=1,IF(SUM($Z32:AF32)&gt;1," ; "&amp;AP32,AP32),"")</f>
        <v/>
      </c>
      <c r="T32" s="225" t="str">
        <f>IF(AG32*$X32=1,IF(SUM($Z32:AG32)&gt;1," ; "&amp;AQ32,AQ32),"")</f>
        <v/>
      </c>
      <c r="U32" s="225" t="str">
        <f>IF(AH32*$X32=1,IF(SUM($Z32:AH32)&gt;1," ; "&amp;AR32,AR32),"")</f>
        <v/>
      </c>
      <c r="V32" s="226"/>
      <c r="W32" s="225">
        <f t="shared" si="3"/>
        <v>0</v>
      </c>
      <c r="X32" s="225">
        <f t="shared" si="4"/>
        <v>0</v>
      </c>
      <c r="Y32" s="226"/>
      <c r="Z32" s="218">
        <f t="shared" si="5"/>
        <v>0</v>
      </c>
      <c r="AA32" s="217">
        <f t="shared" si="9"/>
        <v>0</v>
      </c>
      <c r="AB32" s="217">
        <f t="shared" si="10"/>
        <v>0</v>
      </c>
      <c r="AC32" s="217">
        <f t="shared" si="11"/>
        <v>0</v>
      </c>
      <c r="AD32" s="254"/>
      <c r="AE32" s="254"/>
      <c r="AF32" s="218">
        <f>IF($E$32&gt;$K$32,1,0)</f>
        <v>0</v>
      </c>
      <c r="AG32" s="217">
        <f t="shared" si="12"/>
        <v>0</v>
      </c>
      <c r="AH32" s="217"/>
      <c r="AJ32" s="225" t="s">
        <v>212</v>
      </c>
      <c r="AK32" s="225" t="s">
        <v>231</v>
      </c>
      <c r="AL32" s="225" t="s">
        <v>316</v>
      </c>
      <c r="AM32" s="218" t="s">
        <v>317</v>
      </c>
      <c r="AN32" s="254"/>
      <c r="AO32" s="231"/>
      <c r="AP32" s="286" t="str">
        <f>"Funding for LA. 9 cannot exceed £"&amp;$K$32&amp;" (10% of LA. 1)"</f>
        <v>Funding for LA. 9 cannot exceed £0 (10% of LA. 1)</v>
      </c>
      <c r="AQ32" s="218" t="s">
        <v>318</v>
      </c>
      <c r="AR32" s="231"/>
    </row>
    <row r="33" spans="1:43" ht="20.100000000000001" customHeight="1" x14ac:dyDescent="0.55000000000000004">
      <c r="G33" s="280" t="str">
        <f t="shared" si="1"/>
        <v/>
      </c>
      <c r="H33" s="280"/>
      <c r="I33" s="280"/>
      <c r="J33" s="280"/>
      <c r="M33" s="225" t="str">
        <f t="shared" si="2"/>
        <v/>
      </c>
      <c r="N33" s="225" t="str">
        <f>IF(OR(AA33*$W33=1,AA33*$X33=1),IF(SUM($Z33:AA33)&gt;1," ; "&amp;AK33,AK33),"")</f>
        <v/>
      </c>
      <c r="O33" s="225" t="str">
        <f>IF(OR(AB33*$W33=1,AB33*$X33=1),IF(SUM($Z33:AB33)&gt;1," ; "&amp;AL33,AL33),"")</f>
        <v/>
      </c>
      <c r="P33" s="225" t="str">
        <f>IF(AC33*$W33=1,IF(SUM($Z33:AC33)&gt;1," ; "&amp;AM33,AM33),"")</f>
        <v/>
      </c>
      <c r="Q33" s="225" t="str">
        <f>IF(AD33*$W33=1,IF(SUM($Z33:AD33)&gt;1," ; "&amp;AN33,AN33),"")</f>
        <v/>
      </c>
      <c r="R33" s="225" t="str">
        <f>IF(AE33*$W33=1,IF(SUM($Z33:AE33)&gt;1," ; "&amp;AO33,AO33),"")</f>
        <v/>
      </c>
      <c r="S33" s="225" t="str">
        <f>IF(AF33*$X33=1,IF(SUM($Z33:AF33)&gt;1," ; "&amp;AP33,AP33),"")</f>
        <v/>
      </c>
      <c r="T33" s="225" t="str">
        <f>IF(AG33*$X33=1,IF(SUM($Z33:AG33)&gt;1," ; "&amp;AQ33,AQ33),"")</f>
        <v/>
      </c>
      <c r="U33" s="225" t="str">
        <f>IF(AH33*$X33=1,IF(SUM($Z33:AH33)&gt;1," ; "&amp;AR33,AR33),"")</f>
        <v/>
      </c>
      <c r="V33" s="226"/>
      <c r="W33" s="225">
        <f t="shared" si="3"/>
        <v>0</v>
      </c>
      <c r="X33" s="225">
        <f t="shared" si="4"/>
        <v>0</v>
      </c>
      <c r="Y33" s="226"/>
      <c r="Z33" s="218">
        <f t="shared" si="5"/>
        <v>0</v>
      </c>
      <c r="AA33" s="217"/>
      <c r="AB33" s="217"/>
      <c r="AC33" s="254"/>
      <c r="AD33" s="254"/>
      <c r="AE33" s="254"/>
      <c r="AJ33" s="225" t="s">
        <v>212</v>
      </c>
      <c r="AM33" s="254"/>
      <c r="AN33" s="254"/>
      <c r="AO33" s="231"/>
    </row>
    <row r="34" spans="1:43" ht="20.100000000000001" customHeight="1" x14ac:dyDescent="0.55000000000000004">
      <c r="A34" s="257" t="s">
        <v>124</v>
      </c>
      <c r="B34" s="258" t="s">
        <v>321</v>
      </c>
      <c r="C34" s="221"/>
      <c r="D34" s="234"/>
      <c r="E34" s="259"/>
      <c r="G34" s="280" t="str">
        <f t="shared" si="1"/>
        <v/>
      </c>
      <c r="H34" s="280"/>
      <c r="I34" s="280"/>
      <c r="J34" s="280"/>
      <c r="M34" s="225" t="str">
        <f t="shared" si="2"/>
        <v/>
      </c>
      <c r="N34" s="225" t="str">
        <f>IF(OR(AA34*$W34=1,AA34*$X34=1),IF(SUM($Z34:AA34)&gt;1," ; "&amp;AK34,AK34),"")</f>
        <v/>
      </c>
      <c r="O34" s="225" t="str">
        <f>IF(OR(AB34*$W34=1,AB34*$X34=1),IF(SUM($Z34:AB34)&gt;1," ; "&amp;AL34,AL34),"")</f>
        <v/>
      </c>
      <c r="P34" s="225" t="str">
        <f>IF(AC34*$W34=1,IF(SUM($Z34:AC34)&gt;1," ; "&amp;AM34,AM34),"")</f>
        <v/>
      </c>
      <c r="Q34" s="225" t="str">
        <f>IF(AD34*$W34=1,IF(SUM($Z34:AD34)&gt;1," ; "&amp;AN34,AN34),"")</f>
        <v/>
      </c>
      <c r="R34" s="225" t="str">
        <f>IF(AE34*$W34=1,IF(SUM($Z34:AE34)&gt;1," ; "&amp;AO34,AO34),"")</f>
        <v/>
      </c>
      <c r="S34" s="225" t="str">
        <f>IF(AF34*$X34=1,IF(SUM($Z34:AF34)&gt;1," ; "&amp;AP34,AP34),"")</f>
        <v/>
      </c>
      <c r="T34" s="225" t="str">
        <f>IF(AG34*$X34=1,IF(SUM($Z34:AG34)&gt;1," ; "&amp;AQ34,AQ34),"")</f>
        <v/>
      </c>
      <c r="U34" s="225" t="str">
        <f>IF(AH34*$X34=1,IF(SUM($Z34:AH34)&gt;1," ; "&amp;AR34,AR34),"")</f>
        <v/>
      </c>
      <c r="V34" s="226"/>
      <c r="W34" s="225">
        <f t="shared" si="3"/>
        <v>0</v>
      </c>
      <c r="X34" s="225">
        <f t="shared" si="4"/>
        <v>0</v>
      </c>
      <c r="Y34" s="226"/>
      <c r="Z34" s="218">
        <f t="shared" si="5"/>
        <v>0</v>
      </c>
      <c r="AA34" s="254"/>
      <c r="AB34" s="254"/>
      <c r="AC34" s="254"/>
      <c r="AJ34" s="225" t="s">
        <v>212</v>
      </c>
      <c r="AM34" s="254"/>
    </row>
    <row r="35" spans="1:43" ht="20.100000000000001" customHeight="1" x14ac:dyDescent="0.55000000000000004">
      <c r="A35" s="236" t="s">
        <v>129</v>
      </c>
      <c r="B35" s="236" t="s">
        <v>358</v>
      </c>
      <c r="C35" s="221"/>
      <c r="D35" s="237"/>
      <c r="E35" s="259"/>
      <c r="F35" s="260"/>
      <c r="G35" s="280" t="str">
        <f t="shared" si="1"/>
        <v/>
      </c>
      <c r="H35" s="280"/>
      <c r="I35" s="280"/>
      <c r="J35" s="280"/>
      <c r="M35" s="225" t="str">
        <f t="shared" si="2"/>
        <v/>
      </c>
      <c r="N35" s="225" t="str">
        <f>IF(OR(AA35*$W35=1,AA35*$X35=1),IF(SUM($Z35:AA35)&gt;1," ; "&amp;AK35,AK35),"")</f>
        <v/>
      </c>
      <c r="O35" s="225" t="str">
        <f>IF(OR(AB35*$W35=1,AB35*$X35=1),IF(SUM($Z35:AB35)&gt;1," ; "&amp;AL35,AL35),"")</f>
        <v/>
      </c>
      <c r="P35" s="225" t="str">
        <f>IF(AC35*$W35=1,IF(SUM($Z35:AC35)&gt;1," ; "&amp;AM35,AM35),"")</f>
        <v/>
      </c>
      <c r="Q35" s="225" t="str">
        <f>IF(AD35*$W35=1,IF(SUM($Z35:AD35)&gt;1," ; "&amp;AN35,AN35),"")</f>
        <v/>
      </c>
      <c r="R35" s="225" t="str">
        <f>IF(AE35*$W35=1,IF(SUM($Z35:AE35)&gt;1," ; "&amp;AO35,AO35),"")</f>
        <v/>
      </c>
      <c r="S35" s="225" t="str">
        <f>IF(AF35*$X35=1,IF(SUM($Z35:AF35)&gt;1," ; "&amp;AP35,AP35),"")</f>
        <v/>
      </c>
      <c r="T35" s="225" t="str">
        <f>IF(AG35*$X35=1,IF(SUM($Z35:AG35)&gt;1," ; "&amp;AQ35,AQ35),"")</f>
        <v/>
      </c>
      <c r="U35" s="225" t="str">
        <f>IF(AH35*$X35=1,IF(SUM($Z35:AH35)&gt;1," ; "&amp;AR35,AR35),"")</f>
        <v/>
      </c>
      <c r="V35" s="226"/>
      <c r="W35" s="225">
        <f t="shared" si="3"/>
        <v>0</v>
      </c>
      <c r="X35" s="225">
        <f t="shared" si="4"/>
        <v>0</v>
      </c>
      <c r="Y35" s="226"/>
      <c r="Z35" s="218">
        <f t="shared" si="5"/>
        <v>0</v>
      </c>
      <c r="AA35" s="254"/>
      <c r="AB35" s="254"/>
      <c r="AC35" s="254">
        <f>IF($D35&gt;$D$23,1,0)</f>
        <v>0</v>
      </c>
      <c r="AD35" s="218">
        <f>IF(SUM($D$35:$D$36)&lt;&gt;$D$23,1,0)</f>
        <v>0</v>
      </c>
      <c r="AJ35" s="225" t="s">
        <v>212</v>
      </c>
      <c r="AK35" s="254"/>
      <c r="AL35" s="254"/>
      <c r="AM35" s="287" t="s">
        <v>324</v>
      </c>
      <c r="AN35" s="218" t="s">
        <v>359</v>
      </c>
      <c r="AP35" s="254"/>
    </row>
    <row r="36" spans="1:43" ht="20.100000000000001" customHeight="1" x14ac:dyDescent="0.55000000000000004">
      <c r="A36" s="236" t="s">
        <v>132</v>
      </c>
      <c r="B36" s="236" t="s">
        <v>360</v>
      </c>
      <c r="C36" s="221"/>
      <c r="D36" s="237"/>
      <c r="E36" s="259"/>
      <c r="F36" s="260"/>
      <c r="G36" s="280" t="str">
        <f t="shared" si="1"/>
        <v/>
      </c>
      <c r="H36" s="280"/>
      <c r="I36" s="280"/>
      <c r="J36" s="280"/>
      <c r="M36" s="225" t="str">
        <f t="shared" si="2"/>
        <v/>
      </c>
      <c r="N36" s="225" t="str">
        <f>IF(OR(AA36*$W36=1,AA36*$X36=1),IF(SUM($Z36:AA36)&gt;1," ; "&amp;AK36,AK36),"")</f>
        <v/>
      </c>
      <c r="O36" s="225" t="str">
        <f>IF(OR(AB36*$W36=1,AB36*$X36=1),IF(SUM($Z36:AB36)&gt;1," ; "&amp;AL36,AL36),"")</f>
        <v/>
      </c>
      <c r="P36" s="225" t="str">
        <f>IF(AC36*$W36=1,IF(SUM($Z36:AC36)&gt;1," ; "&amp;AM36,AM36),"")</f>
        <v/>
      </c>
      <c r="Q36" s="225" t="str">
        <f>IF(AD36*$W36=1,IF(SUM($Z36:AD36)&gt;1," ; "&amp;AN36,AN36),"")</f>
        <v/>
      </c>
      <c r="R36" s="225" t="str">
        <f>IF(AE36*$W36=1,IF(SUM($Z36:AE36)&gt;1," ; "&amp;AO36,AO36),"")</f>
        <v/>
      </c>
      <c r="S36" s="225" t="str">
        <f>IF(AF36*$X36=1,IF(SUM($Z36:AF36)&gt;1," ; "&amp;AP36,AP36),"")</f>
        <v/>
      </c>
      <c r="T36" s="225" t="str">
        <f>IF(AG36*$X36=1,IF(SUM($Z36:AG36)&gt;1," ; "&amp;AQ36,AQ36),"")</f>
        <v/>
      </c>
      <c r="U36" s="225" t="str">
        <f>IF(AH36*$X36=1,IF(SUM($Z36:AH36)&gt;1," ; "&amp;AR36,AR36),"")</f>
        <v/>
      </c>
      <c r="V36" s="226"/>
      <c r="W36" s="225">
        <f t="shared" si="3"/>
        <v>0</v>
      </c>
      <c r="X36" s="225">
        <f t="shared" si="4"/>
        <v>0</v>
      </c>
      <c r="Y36" s="226"/>
      <c r="Z36" s="218">
        <f t="shared" si="5"/>
        <v>0</v>
      </c>
      <c r="AA36" s="217"/>
      <c r="AB36" s="217"/>
      <c r="AC36" s="254">
        <f>IF($D36&gt;$D$23,1,0)</f>
        <v>0</v>
      </c>
      <c r="AD36" s="218">
        <f>IF(SUM($D$35:$D$36)&lt;&gt;$D$23,1,0)</f>
        <v>0</v>
      </c>
      <c r="AJ36" s="225" t="s">
        <v>212</v>
      </c>
      <c r="AK36" s="254"/>
      <c r="AL36" s="254"/>
      <c r="AM36" s="287" t="s">
        <v>326</v>
      </c>
      <c r="AN36" s="218" t="s">
        <v>359</v>
      </c>
      <c r="AP36" s="254"/>
    </row>
    <row r="37" spans="1:43" ht="20.100000000000001" customHeight="1" x14ac:dyDescent="0.55000000000000004">
      <c r="A37" s="243"/>
      <c r="B37" s="243"/>
      <c r="C37" s="221"/>
      <c r="D37" s="234"/>
      <c r="E37" s="259"/>
      <c r="G37" s="280" t="str">
        <f t="shared" si="1"/>
        <v/>
      </c>
      <c r="H37" s="280"/>
      <c r="I37" s="280"/>
      <c r="J37" s="280"/>
      <c r="M37" s="225" t="str">
        <f t="shared" si="2"/>
        <v/>
      </c>
      <c r="N37" s="225" t="str">
        <f>IF(OR(AA37*$W37=1,AA37*$X37=1),IF(SUM($Z37:AA37)&gt;1," ; "&amp;AK37,AK37),"")</f>
        <v/>
      </c>
      <c r="O37" s="225" t="str">
        <f>IF(OR(AB37*$W37=1,AB37*$X37=1),IF(SUM($Z37:AB37)&gt;1," ; "&amp;AL37,AL37),"")</f>
        <v/>
      </c>
      <c r="P37" s="225" t="str">
        <f>IF(AC37*$W37=1,IF(SUM($Z37:AC37)&gt;1," ; "&amp;AM37,AM37),"")</f>
        <v/>
      </c>
      <c r="Q37" s="225" t="str">
        <f>IF(AD37*$W37=1,IF(SUM($Z37:AD37)&gt;1," ; "&amp;AN37,AN37),"")</f>
        <v/>
      </c>
      <c r="R37" s="225" t="str">
        <f>IF(AE37*$W37=1,IF(SUM($Z37:AE37)&gt;1," ; "&amp;AO37,AO37),"")</f>
        <v/>
      </c>
      <c r="S37" s="225" t="str">
        <f>IF(AF37*$X37=1,IF(SUM($Z37:AF37)&gt;1," ; "&amp;AP37,AP37),"")</f>
        <v/>
      </c>
      <c r="T37" s="225" t="str">
        <f>IF(AG37*$X37=1,IF(SUM($Z37:AG37)&gt;1," ; "&amp;AQ37,AQ37),"")</f>
        <v/>
      </c>
      <c r="U37" s="225" t="str">
        <f>IF(AH37*$X37=1,IF(SUM($Z37:AH37)&gt;1," ; "&amp;AR37,AR37),"")</f>
        <v/>
      </c>
      <c r="V37" s="226"/>
      <c r="W37" s="225">
        <f t="shared" si="3"/>
        <v>0</v>
      </c>
      <c r="X37" s="225">
        <f t="shared" si="4"/>
        <v>0</v>
      </c>
      <c r="Y37" s="226"/>
      <c r="Z37" s="218">
        <f t="shared" si="5"/>
        <v>0</v>
      </c>
      <c r="AA37" s="217"/>
      <c r="AB37" s="217"/>
      <c r="AC37" s="254"/>
      <c r="AJ37" s="225" t="s">
        <v>212</v>
      </c>
      <c r="AM37" s="254"/>
    </row>
    <row r="38" spans="1:43" ht="20.100000000000001" customHeight="1" x14ac:dyDescent="0.55000000000000004">
      <c r="A38" s="79" t="s">
        <v>328</v>
      </c>
      <c r="B38" s="385"/>
      <c r="C38" s="221"/>
      <c r="D38" s="281" t="s">
        <v>223</v>
      </c>
      <c r="E38" s="246" t="s">
        <v>224</v>
      </c>
      <c r="G38" s="280" t="str">
        <f t="shared" si="1"/>
        <v/>
      </c>
      <c r="H38" s="280"/>
      <c r="I38" s="280"/>
      <c r="J38" s="280"/>
      <c r="M38" s="225" t="str">
        <f t="shared" si="2"/>
        <v/>
      </c>
      <c r="N38" s="225" t="str">
        <f>IF(OR(AA38*$W38=1,AA38*$X38=1),IF(SUM($Z38:AA38)&gt;1," ; "&amp;AK38,AK38),"")</f>
        <v/>
      </c>
      <c r="O38" s="225" t="str">
        <f>IF(OR(AB38*$W38=1,AB38*$X38=1),IF(SUM($Z38:AB38)&gt;1," ; "&amp;AL38,AL38),"")</f>
        <v/>
      </c>
      <c r="P38" s="225" t="str">
        <f>IF(AC38*$W38=1,IF(SUM($Z38:AC38)&gt;1," ; "&amp;AM38,AM38),"")</f>
        <v/>
      </c>
      <c r="Q38" s="225" t="str">
        <f>IF(AD38*$W38=1,IF(SUM($Z38:AD38)&gt;1," ; "&amp;AN38,AN38),"")</f>
        <v/>
      </c>
      <c r="R38" s="225" t="str">
        <f>IF(AE38*$W38=1,IF(SUM($Z38:AE38)&gt;1," ; "&amp;AO38,AO38),"")</f>
        <v/>
      </c>
      <c r="S38" s="225" t="str">
        <f>IF(AF38*$X38=1,IF(SUM($Z38:AF38)&gt;1," ; "&amp;AP38,AP38),"")</f>
        <v/>
      </c>
      <c r="T38" s="225" t="str">
        <f>IF(AG38*$X38=1,IF(SUM($Z38:AG38)&gt;1," ; "&amp;AQ38,AQ38),"")</f>
        <v/>
      </c>
      <c r="U38" s="225" t="str">
        <f>IF(AH38*$X38=1,IF(SUM($Z38:AH38)&gt;1," ; "&amp;AR38,AR38),"")</f>
        <v/>
      </c>
      <c r="V38" s="226"/>
      <c r="W38" s="225">
        <f t="shared" si="3"/>
        <v>1</v>
      </c>
      <c r="X38" s="225">
        <f t="shared" si="4"/>
        <v>1</v>
      </c>
      <c r="Y38" s="226"/>
      <c r="Z38" s="218">
        <f t="shared" si="5"/>
        <v>0</v>
      </c>
      <c r="AA38" s="217"/>
      <c r="AB38" s="217"/>
      <c r="AC38" s="254"/>
      <c r="AJ38" s="225" t="s">
        <v>212</v>
      </c>
      <c r="AM38" s="254"/>
    </row>
    <row r="39" spans="1:43" ht="20.100000000000001" customHeight="1" x14ac:dyDescent="0.55000000000000004">
      <c r="A39" s="236" t="s">
        <v>139</v>
      </c>
      <c r="B39" s="236" t="s">
        <v>361</v>
      </c>
      <c r="C39" s="221"/>
      <c r="D39" s="372">
        <f>Summary!$D$32</f>
        <v>0</v>
      </c>
      <c r="E39" s="373">
        <f>Summary!$F$32</f>
        <v>0</v>
      </c>
      <c r="F39" s="267"/>
      <c r="G39" s="280" t="str">
        <f t="shared" si="1"/>
        <v/>
      </c>
      <c r="H39" s="280"/>
      <c r="I39" s="280"/>
      <c r="J39" s="280"/>
      <c r="K39" s="252"/>
      <c r="M39" s="225" t="str">
        <f t="shared" si="2"/>
        <v/>
      </c>
      <c r="N39" s="225" t="str">
        <f>IF(OR(AA39*$W39=1,AA39*$X39=1),IF(SUM($Z39:AA39)&gt;1," ; "&amp;AK39,AK39),"")</f>
        <v/>
      </c>
      <c r="O39" s="225" t="str">
        <f>IF(OR(AB39*$W39=1,AB39*$X39=1),IF(SUM($Z39:AB39)&gt;1," ; "&amp;AL39,AL39),"")</f>
        <v/>
      </c>
      <c r="P39" s="225" t="str">
        <f>IF(AC39*$W39=1,IF(SUM($Z39:AC39)&gt;1," ; "&amp;AM39,AM39),"")</f>
        <v/>
      </c>
      <c r="Q39" s="225" t="str">
        <f>IF(AD39*$W39=1,IF(SUM($Z39:AD39)&gt;1," ; "&amp;AN39,AN39),"")</f>
        <v/>
      </c>
      <c r="R39" s="225" t="str">
        <f>IF(AE39*$W39=1,IF(SUM($Z39:AE39)&gt;1," ; "&amp;AO39,AO39),"")</f>
        <v/>
      </c>
      <c r="S39" s="225" t="str">
        <f>IF(AF39*$X39=1,IF(SUM($Z39:AF39)&gt;1," ; "&amp;AP39,AP39),"")</f>
        <v/>
      </c>
      <c r="T39" s="225" t="str">
        <f>IF(AG39*$X39=1,IF(SUM($Z39:AG39)&gt;1," ; "&amp;AQ39,AQ39),"")</f>
        <v/>
      </c>
      <c r="U39" s="225" t="str">
        <f>IF(AH39*$X39=1,IF(SUM($Z39:AH39)&gt;1," ; "&amp;AR39,AR39),"")</f>
        <v/>
      </c>
      <c r="V39" s="226"/>
      <c r="W39" s="225">
        <f t="shared" si="3"/>
        <v>1</v>
      </c>
      <c r="X39" s="225">
        <f t="shared" si="4"/>
        <v>1</v>
      </c>
      <c r="Y39" s="226"/>
      <c r="Z39" s="218">
        <f t="shared" si="5"/>
        <v>0</v>
      </c>
      <c r="AA39" s="217"/>
      <c r="AB39" s="217"/>
      <c r="AC39" s="254"/>
      <c r="AJ39" s="225" t="s">
        <v>212</v>
      </c>
      <c r="AM39" s="254"/>
    </row>
    <row r="40" spans="1:43" ht="20.100000000000001" customHeight="1" x14ac:dyDescent="0.55000000000000004">
      <c r="A40" s="232"/>
      <c r="B40" s="233" t="s">
        <v>329</v>
      </c>
      <c r="C40" s="221"/>
      <c r="D40" s="265"/>
      <c r="E40" s="266"/>
      <c r="F40" s="267"/>
      <c r="G40" s="280" t="str">
        <f t="shared" si="1"/>
        <v/>
      </c>
      <c r="H40" s="280"/>
      <c r="I40" s="280"/>
      <c r="J40" s="280"/>
      <c r="M40" s="225" t="str">
        <f t="shared" si="2"/>
        <v/>
      </c>
      <c r="N40" s="225" t="str">
        <f>IF(OR(AA40*$W40=1,AA40*$X40=1),IF(SUM($Z40:AA40)&gt;1," ; "&amp;AK40,AK40),"")</f>
        <v/>
      </c>
      <c r="O40" s="225" t="str">
        <f>IF(OR(AB40*$W40=1,AB40*$X40=1),IF(SUM($Z40:AB40)&gt;1," ; "&amp;AL40,AL40),"")</f>
        <v/>
      </c>
      <c r="P40" s="225" t="str">
        <f>IF(AC40*$W40=1,IF(SUM($Z40:AC40)&gt;1," ; "&amp;AM40,AM40),"")</f>
        <v/>
      </c>
      <c r="Q40" s="225" t="str">
        <f>IF(AD40*$W40=1,IF(SUM($Z40:AD40)&gt;1," ; "&amp;AN40,AN40),"")</f>
        <v/>
      </c>
      <c r="R40" s="225" t="str">
        <f>IF(AE40*$W40=1,IF(SUM($Z40:AE40)&gt;1," ; "&amp;AO40,AO40),"")</f>
        <v/>
      </c>
      <c r="S40" s="225" t="str">
        <f>IF(AF40*$X40=1,IF(SUM($Z40:AF40)&gt;1," ; "&amp;AP40,AP40),"")</f>
        <v/>
      </c>
      <c r="T40" s="225" t="str">
        <f>IF(AG40*$X40=1,IF(SUM($Z40:AG40)&gt;1," ; "&amp;AQ40,AQ40),"")</f>
        <v/>
      </c>
      <c r="U40" s="225" t="str">
        <f>IF(AH40*$X40=1,IF(SUM($Z40:AH40)&gt;1," ; "&amp;AR40,AR40),"")</f>
        <v/>
      </c>
      <c r="V40" s="226"/>
      <c r="W40" s="225">
        <f t="shared" si="3"/>
        <v>0</v>
      </c>
      <c r="X40" s="225">
        <f t="shared" si="4"/>
        <v>0</v>
      </c>
      <c r="Y40" s="226"/>
      <c r="Z40" s="218">
        <f t="shared" si="5"/>
        <v>0</v>
      </c>
      <c r="AA40" s="254"/>
      <c r="AB40" s="254"/>
      <c r="AJ40" s="225" t="s">
        <v>212</v>
      </c>
      <c r="AK40" s="254"/>
      <c r="AL40" s="254"/>
      <c r="AM40" s="254"/>
    </row>
    <row r="41" spans="1:43" ht="20.100000000000001" customHeight="1" x14ac:dyDescent="0.55000000000000004">
      <c r="A41" s="236" t="s">
        <v>143</v>
      </c>
      <c r="B41" s="263" t="s">
        <v>144</v>
      </c>
      <c r="C41" s="221"/>
      <c r="D41" s="237"/>
      <c r="E41" s="251"/>
      <c r="F41" s="260"/>
      <c r="G41" s="280" t="str">
        <f t="shared" si="1"/>
        <v/>
      </c>
      <c r="H41" s="280"/>
      <c r="I41" s="280"/>
      <c r="J41" s="280"/>
      <c r="M41" s="225" t="str">
        <f t="shared" si="2"/>
        <v/>
      </c>
      <c r="N41" s="225" t="str">
        <f>IF(OR(AA41*$W41=1,AA41*$X41=1),IF(SUM($Z41:AA41)&gt;1," ; "&amp;AK41,AK41),"")</f>
        <v/>
      </c>
      <c r="O41" s="225" t="str">
        <f>IF(OR(AB41*$W41=1,AB41*$X41=1),IF(SUM($Z41:AB41)&gt;1," ; "&amp;AL41,AL41),"")</f>
        <v/>
      </c>
      <c r="P41" s="225" t="str">
        <f>IF(AC41*$W41=1,IF(SUM($Z41:AC41)&gt;1," ; "&amp;AM41,AM41),"")</f>
        <v/>
      </c>
      <c r="Q41" s="225" t="str">
        <f>IF(AD41*$W41=1,IF(SUM($Z41:AD41)&gt;1," ; "&amp;AN41,AN41),"")</f>
        <v/>
      </c>
      <c r="R41" s="225" t="str">
        <f>IF(AE41*$W41=1,IF(SUM($Z41:AE41)&gt;1," ; "&amp;AO41,AO41),"")</f>
        <v/>
      </c>
      <c r="S41" s="225" t="str">
        <f>IF(AF41*$X41=1,IF(SUM($Z41:AF41)&gt;1," ; "&amp;AP41,AP41),"")</f>
        <v/>
      </c>
      <c r="T41" s="225" t="str">
        <f>IF(AG41*$X41=1,IF(SUM($Z41:AG41)&gt;1," ; "&amp;AQ41,AQ41),"")</f>
        <v/>
      </c>
      <c r="U41" s="225" t="str">
        <f>IF(AH41*$X41=1,IF(SUM($Z41:AH41)&gt;1," ; "&amp;AR41,AR41),"")</f>
        <v/>
      </c>
      <c r="V41" s="226"/>
      <c r="W41" s="225">
        <f t="shared" si="3"/>
        <v>0</v>
      </c>
      <c r="X41" s="225">
        <f t="shared" si="4"/>
        <v>0</v>
      </c>
      <c r="Y41" s="226"/>
      <c r="Z41" s="218">
        <f t="shared" si="5"/>
        <v>0</v>
      </c>
      <c r="AA41" s="217">
        <f t="shared" ref="AA41:AA46" si="14">IF(OR(AND($D41&gt;0,$E41&gt;0),AND($D41=0,$E41=0)),0,1)</f>
        <v>0</v>
      </c>
      <c r="AB41" s="254">
        <f>IF(OR($D41&gt;$D$39,$E41&gt;$E$39),1,0)</f>
        <v>0</v>
      </c>
      <c r="AC41" s="254">
        <f>IF(SUM($D$41:$D$46)&lt;&gt;$D$39,1,0)</f>
        <v>0</v>
      </c>
      <c r="AG41" s="254">
        <f>IF(SUM($E$41:$E$46)&lt;&gt;$E$39,1,0)</f>
        <v>0</v>
      </c>
      <c r="AH41" s="254"/>
      <c r="AJ41" s="225" t="s">
        <v>212</v>
      </c>
      <c r="AK41" s="225" t="s">
        <v>231</v>
      </c>
      <c r="AL41" s="218" t="s">
        <v>330</v>
      </c>
      <c r="AM41" s="218" t="s">
        <v>331</v>
      </c>
      <c r="AP41" s="225"/>
      <c r="AQ41" s="218" t="s">
        <v>332</v>
      </c>
    </row>
    <row r="42" spans="1:43" ht="20.100000000000001" customHeight="1" x14ac:dyDescent="0.55000000000000004">
      <c r="A42" s="236" t="s">
        <v>146</v>
      </c>
      <c r="B42" s="263" t="s">
        <v>147</v>
      </c>
      <c r="C42" s="221"/>
      <c r="D42" s="237"/>
      <c r="E42" s="251"/>
      <c r="F42" s="260"/>
      <c r="G42" s="280" t="str">
        <f t="shared" si="1"/>
        <v/>
      </c>
      <c r="H42" s="280"/>
      <c r="I42" s="280"/>
      <c r="J42" s="280"/>
      <c r="M42" s="225" t="str">
        <f t="shared" si="2"/>
        <v/>
      </c>
      <c r="N42" s="225" t="str">
        <f>IF(OR(AA42*$W42=1,AA42*$X42=1),IF(SUM($Z42:AA42)&gt;1," ; "&amp;AK42,AK42),"")</f>
        <v/>
      </c>
      <c r="O42" s="225" t="str">
        <f>IF(OR(AB42*$W42=1,AB42*$X42=1),IF(SUM($Z42:AB42)&gt;1," ; "&amp;AL42,AL42),"")</f>
        <v/>
      </c>
      <c r="P42" s="225" t="str">
        <f>IF(AC42*$W42=1,IF(SUM($Z42:AC42)&gt;1," ; "&amp;AM42,AM42),"")</f>
        <v/>
      </c>
      <c r="Q42" s="225" t="str">
        <f>IF(AD42*$W42=1,IF(SUM($Z42:AD42)&gt;1," ; "&amp;AN42,AN42),"")</f>
        <v/>
      </c>
      <c r="R42" s="225" t="str">
        <f>IF(AE42*$W42=1,IF(SUM($Z42:AE42)&gt;1," ; "&amp;AO42,AO42),"")</f>
        <v/>
      </c>
      <c r="S42" s="225" t="str">
        <f>IF(AF42*$X42=1,IF(SUM($Z42:AF42)&gt;1," ; "&amp;AP42,AP42),"")</f>
        <v/>
      </c>
      <c r="T42" s="225" t="str">
        <f>IF(AG42*$X42=1,IF(SUM($Z42:AG42)&gt;1," ; "&amp;AQ42,AQ42),"")</f>
        <v/>
      </c>
      <c r="U42" s="225" t="str">
        <f>IF(AH42*$X42=1,IF(SUM($Z42:AH42)&gt;1," ; "&amp;AR42,AR42),"")</f>
        <v/>
      </c>
      <c r="V42" s="226"/>
      <c r="W42" s="225">
        <f t="shared" si="3"/>
        <v>0</v>
      </c>
      <c r="X42" s="225">
        <f t="shared" si="4"/>
        <v>0</v>
      </c>
      <c r="Y42" s="226"/>
      <c r="Z42" s="218">
        <f t="shared" si="5"/>
        <v>0</v>
      </c>
      <c r="AA42" s="217">
        <f t="shared" si="14"/>
        <v>0</v>
      </c>
      <c r="AB42" s="254">
        <f>IF(OR($D42&gt;$D$39,$E42&gt;$E$39),1,0)</f>
        <v>0</v>
      </c>
      <c r="AC42" s="254">
        <f t="shared" ref="AC42:AC46" si="15">IF(SUM($D$41:$D$46)&lt;&gt;$D$39,1,0)</f>
        <v>0</v>
      </c>
      <c r="AG42" s="254">
        <f t="shared" ref="AG42:AG46" si="16">IF(SUM($E$41:$E$46)&lt;&gt;$E$39,1,0)</f>
        <v>0</v>
      </c>
      <c r="AH42" s="254"/>
      <c r="AJ42" s="225" t="s">
        <v>212</v>
      </c>
      <c r="AK42" s="225" t="s">
        <v>231</v>
      </c>
      <c r="AL42" s="218" t="s">
        <v>333</v>
      </c>
      <c r="AM42" s="218" t="s">
        <v>331</v>
      </c>
      <c r="AQ42" s="218" t="s">
        <v>332</v>
      </c>
    </row>
    <row r="43" spans="1:43" ht="20.100000000000001" customHeight="1" x14ac:dyDescent="0.55000000000000004">
      <c r="A43" s="236" t="s">
        <v>149</v>
      </c>
      <c r="B43" s="263" t="s">
        <v>150</v>
      </c>
      <c r="C43" s="221"/>
      <c r="D43" s="237"/>
      <c r="E43" s="251"/>
      <c r="F43" s="260"/>
      <c r="G43" s="280" t="str">
        <f t="shared" si="1"/>
        <v/>
      </c>
      <c r="H43" s="280"/>
      <c r="I43" s="280"/>
      <c r="J43" s="280"/>
      <c r="M43" s="225" t="str">
        <f t="shared" si="2"/>
        <v/>
      </c>
      <c r="N43" s="225" t="str">
        <f>IF(OR(AA43*$W43=1,AA43*$X43=1),IF(SUM($Z43:AA43)&gt;1," ; "&amp;AK43,AK43),"")</f>
        <v/>
      </c>
      <c r="O43" s="225" t="str">
        <f>IF(OR(AB43*$W43=1,AB43*$X43=1),IF(SUM($Z43:AB43)&gt;1," ; "&amp;AL43,AL43),"")</f>
        <v/>
      </c>
      <c r="P43" s="225" t="str">
        <f>IF(AC43*$W43=1,IF(SUM($Z43:AC43)&gt;1," ; "&amp;AM43,AM43),"")</f>
        <v/>
      </c>
      <c r="Q43" s="225" t="str">
        <f>IF(AD43*$W43=1,IF(SUM($Z43:AD43)&gt;1," ; "&amp;AN43,AN43),"")</f>
        <v/>
      </c>
      <c r="R43" s="225" t="str">
        <f>IF(AE43*$W43=1,IF(SUM($Z43:AE43)&gt;1," ; "&amp;AO43,AO43),"")</f>
        <v/>
      </c>
      <c r="S43" s="225" t="str">
        <f>IF(AF43*$X43=1,IF(SUM($Z43:AF43)&gt;1," ; "&amp;AP43,AP43),"")</f>
        <v/>
      </c>
      <c r="T43" s="225" t="str">
        <f>IF(AG43*$X43=1,IF(SUM($Z43:AG43)&gt;1," ; "&amp;AQ43,AQ43),"")</f>
        <v/>
      </c>
      <c r="U43" s="225" t="str">
        <f>IF(AH43*$X43=1,IF(SUM($Z43:AH43)&gt;1," ; "&amp;AR43,AR43),"")</f>
        <v/>
      </c>
      <c r="V43" s="226"/>
      <c r="W43" s="225">
        <f t="shared" si="3"/>
        <v>0</v>
      </c>
      <c r="X43" s="225">
        <f t="shared" si="4"/>
        <v>0</v>
      </c>
      <c r="Y43" s="226"/>
      <c r="Z43" s="218">
        <f t="shared" si="5"/>
        <v>0</v>
      </c>
      <c r="AA43" s="217">
        <f t="shared" si="14"/>
        <v>0</v>
      </c>
      <c r="AB43" s="254">
        <f>IF(OR($D43&gt;$D$39,$E43&gt;$E$39),1,0)</f>
        <v>0</v>
      </c>
      <c r="AC43" s="254">
        <f>IF(SUM($D$41:$D$46)&lt;&gt;$D$39,1,0)</f>
        <v>0</v>
      </c>
      <c r="AG43" s="254">
        <f t="shared" si="16"/>
        <v>0</v>
      </c>
      <c r="AH43" s="254"/>
      <c r="AJ43" s="225" t="s">
        <v>212</v>
      </c>
      <c r="AK43" s="225" t="s">
        <v>231</v>
      </c>
      <c r="AL43" s="218" t="s">
        <v>334</v>
      </c>
      <c r="AM43" s="218" t="s">
        <v>331</v>
      </c>
      <c r="AQ43" s="218" t="s">
        <v>332</v>
      </c>
    </row>
    <row r="44" spans="1:43" ht="20.100000000000001" customHeight="1" x14ac:dyDescent="0.55000000000000004">
      <c r="A44" s="236" t="s">
        <v>152</v>
      </c>
      <c r="B44" s="263" t="s">
        <v>153</v>
      </c>
      <c r="C44" s="221"/>
      <c r="D44" s="237"/>
      <c r="E44" s="251"/>
      <c r="F44" s="260"/>
      <c r="G44" s="280" t="str">
        <f t="shared" si="1"/>
        <v/>
      </c>
      <c r="H44" s="280"/>
      <c r="I44" s="280"/>
      <c r="J44" s="280"/>
      <c r="M44" s="225" t="str">
        <f t="shared" si="2"/>
        <v/>
      </c>
      <c r="N44" s="225" t="str">
        <f>IF(OR(AA44*$W44=1,AA44*$X44=1),IF(SUM($Z44:AA44)&gt;1," ; "&amp;AK44,AK44),"")</f>
        <v/>
      </c>
      <c r="O44" s="225" t="str">
        <f>IF(OR(AB44*$W44=1,AB44*$X44=1),IF(SUM($Z44:AB44)&gt;1," ; "&amp;AL44,AL44),"")</f>
        <v/>
      </c>
      <c r="P44" s="225" t="str">
        <f>IF(AC44*$W44=1,IF(SUM($Z44:AC44)&gt;1," ; "&amp;AM44,AM44),"")</f>
        <v/>
      </c>
      <c r="Q44" s="225" t="str">
        <f>IF(AD44*$W44=1,IF(SUM($Z44:AD44)&gt;1," ; "&amp;AN44,AN44),"")</f>
        <v/>
      </c>
      <c r="R44" s="225" t="str">
        <f>IF(AE44*$W44=1,IF(SUM($Z44:AE44)&gt;1," ; "&amp;AO44,AO44),"")</f>
        <v/>
      </c>
      <c r="S44" s="225" t="str">
        <f>IF(AF44*$X44=1,IF(SUM($Z44:AF44)&gt;1," ; "&amp;AP44,AP44),"")</f>
        <v/>
      </c>
      <c r="T44" s="225" t="str">
        <f>IF(AG44*$X44=1,IF(SUM($Z44:AG44)&gt;1," ; "&amp;AQ44,AQ44),"")</f>
        <v/>
      </c>
      <c r="U44" s="225" t="str">
        <f>IF(AH44*$X44=1,IF(SUM($Z44:AH44)&gt;1," ; "&amp;AR44,AR44),"")</f>
        <v/>
      </c>
      <c r="V44" s="226"/>
      <c r="W44" s="225">
        <f t="shared" si="3"/>
        <v>0</v>
      </c>
      <c r="X44" s="225">
        <f t="shared" si="4"/>
        <v>0</v>
      </c>
      <c r="Y44" s="226"/>
      <c r="Z44" s="218">
        <f t="shared" si="5"/>
        <v>0</v>
      </c>
      <c r="AA44" s="217">
        <f t="shared" si="14"/>
        <v>0</v>
      </c>
      <c r="AB44" s="254">
        <f>IF(OR($D44&gt;$D$39,$E44&gt;$E$39),1,0)</f>
        <v>0</v>
      </c>
      <c r="AC44" s="254">
        <f t="shared" si="15"/>
        <v>0</v>
      </c>
      <c r="AG44" s="254">
        <f t="shared" si="16"/>
        <v>0</v>
      </c>
      <c r="AH44" s="254"/>
      <c r="AJ44" s="225" t="s">
        <v>212</v>
      </c>
      <c r="AK44" s="225" t="s">
        <v>231</v>
      </c>
      <c r="AL44" s="218" t="s">
        <v>335</v>
      </c>
      <c r="AM44" s="218" t="s">
        <v>331</v>
      </c>
      <c r="AQ44" s="218" t="s">
        <v>332</v>
      </c>
    </row>
    <row r="45" spans="1:43" ht="20.100000000000001" customHeight="1" x14ac:dyDescent="0.55000000000000004">
      <c r="A45" s="236" t="s">
        <v>155</v>
      </c>
      <c r="B45" s="263" t="s">
        <v>156</v>
      </c>
      <c r="C45" s="221"/>
      <c r="D45" s="237"/>
      <c r="E45" s="251"/>
      <c r="F45" s="260"/>
      <c r="G45" s="280" t="str">
        <f t="shared" si="1"/>
        <v/>
      </c>
      <c r="H45" s="280"/>
      <c r="I45" s="280"/>
      <c r="J45" s="280"/>
      <c r="M45" s="225" t="str">
        <f t="shared" si="2"/>
        <v/>
      </c>
      <c r="N45" s="225" t="str">
        <f>IF(OR(AA45*$W45=1,AA45*$X45=1),IF(SUM($Z45:AA45)&gt;1," ; "&amp;AK45,AK45),"")</f>
        <v/>
      </c>
      <c r="O45" s="225" t="str">
        <f>IF(OR(AB45*$W45=1,AB45*$X45=1),IF(SUM($Z45:AB45)&gt;1," ; "&amp;AL45,AL45),"")</f>
        <v/>
      </c>
      <c r="P45" s="225" t="str">
        <f>IF(AC45*$W45=1,IF(SUM($Z45:AC45)&gt;1," ; "&amp;AM45,AM45),"")</f>
        <v/>
      </c>
      <c r="Q45" s="225" t="str">
        <f>IF(AD45*$W45=1,IF(SUM($Z45:AD45)&gt;1," ; "&amp;AN45,AN45),"")</f>
        <v/>
      </c>
      <c r="R45" s="225" t="str">
        <f>IF(AE45*$W45=1,IF(SUM($Z45:AE45)&gt;1," ; "&amp;AO45,AO45),"")</f>
        <v/>
      </c>
      <c r="S45" s="225" t="str">
        <f>IF(AF45*$X45=1,IF(SUM($Z45:AF45)&gt;1," ; "&amp;AP45,AP45),"")</f>
        <v/>
      </c>
      <c r="T45" s="225" t="str">
        <f>IF(AG45*$X45=1,IF(SUM($Z45:AG45)&gt;1," ; "&amp;AQ45,AQ45),"")</f>
        <v/>
      </c>
      <c r="U45" s="225" t="str">
        <f>IF(AH45*$X45=1,IF(SUM($Z45:AH45)&gt;1," ; "&amp;AR45,AR45),"")</f>
        <v/>
      </c>
      <c r="V45" s="226"/>
      <c r="W45" s="225">
        <f t="shared" si="3"/>
        <v>0</v>
      </c>
      <c r="X45" s="225">
        <f t="shared" si="4"/>
        <v>0</v>
      </c>
      <c r="Y45" s="226"/>
      <c r="Z45" s="218">
        <f t="shared" si="5"/>
        <v>0</v>
      </c>
      <c r="AA45" s="217">
        <f t="shared" si="14"/>
        <v>0</v>
      </c>
      <c r="AB45" s="254">
        <f>IF(OR($D45&gt;$D$39,$E45&gt;$E$39),1,0)</f>
        <v>0</v>
      </c>
      <c r="AC45" s="254">
        <f t="shared" si="15"/>
        <v>0</v>
      </c>
      <c r="AG45" s="254">
        <f t="shared" si="16"/>
        <v>0</v>
      </c>
      <c r="AH45" s="254"/>
      <c r="AJ45" s="225" t="s">
        <v>212</v>
      </c>
      <c r="AK45" s="225" t="s">
        <v>231</v>
      </c>
      <c r="AL45" s="218" t="s">
        <v>336</v>
      </c>
      <c r="AM45" s="218" t="s">
        <v>331</v>
      </c>
      <c r="AQ45" s="218" t="s">
        <v>332</v>
      </c>
    </row>
    <row r="46" spans="1:43" ht="20.100000000000001" customHeight="1" x14ac:dyDescent="0.55000000000000004">
      <c r="A46" s="236" t="s">
        <v>158</v>
      </c>
      <c r="B46" s="263" t="s">
        <v>159</v>
      </c>
      <c r="C46" s="221"/>
      <c r="D46" s="237"/>
      <c r="E46" s="251"/>
      <c r="F46" s="260"/>
      <c r="G46" s="280" t="str">
        <f t="shared" si="1"/>
        <v/>
      </c>
      <c r="H46" s="280"/>
      <c r="I46" s="280"/>
      <c r="J46" s="280"/>
      <c r="M46" s="225" t="str">
        <f t="shared" si="2"/>
        <v/>
      </c>
      <c r="N46" s="225" t="str">
        <f>IF(OR(AA46*$W46=1,AA46*$X46=1),IF(SUM($Z46:AA46)&gt;1," ; "&amp;AK46,AK46),"")</f>
        <v/>
      </c>
      <c r="O46" s="225" t="str">
        <f>IF(OR(AB46*$W46=1,AB46*$X46=1),IF(SUM($Z46:AB46)&gt;1," ; "&amp;AL46,AL46),"")</f>
        <v/>
      </c>
      <c r="P46" s="225" t="str">
        <f>IF(AC46*$W46=1,IF(SUM($Z46:AC46)&gt;1," ; "&amp;AM46,AM46),"")</f>
        <v/>
      </c>
      <c r="Q46" s="225" t="str">
        <f>IF(AD46*$W46=1,IF(SUM($Z46:AD46)&gt;1," ; "&amp;AN46,AN46),"")</f>
        <v/>
      </c>
      <c r="R46" s="225" t="str">
        <f>IF(AE46*$W46=1,IF(SUM($Z46:AE46)&gt;1," ; "&amp;AO46,AO46),"")</f>
        <v/>
      </c>
      <c r="S46" s="225" t="str">
        <f>IF(AF46*$X46=1,IF(SUM($Z46:AF46)&gt;1," ; "&amp;AP46,AP46),"")</f>
        <v/>
      </c>
      <c r="T46" s="225" t="str">
        <f>IF(AG46*$X46=1,IF(SUM($Z46:AG46)&gt;1," ; "&amp;AQ46,AQ46),"")</f>
        <v/>
      </c>
      <c r="U46" s="225" t="str">
        <f>IF(AH46*$X46=1,IF(SUM($Z46:AH46)&gt;1," ; "&amp;AR46,AR46),"")</f>
        <v/>
      </c>
      <c r="V46" s="226"/>
      <c r="W46" s="225">
        <f t="shared" si="3"/>
        <v>0</v>
      </c>
      <c r="X46" s="225">
        <f t="shared" si="4"/>
        <v>0</v>
      </c>
      <c r="Y46" s="226"/>
      <c r="Z46" s="218">
        <f t="shared" si="5"/>
        <v>0</v>
      </c>
      <c r="AA46" s="217">
        <f t="shared" si="14"/>
        <v>0</v>
      </c>
      <c r="AB46" s="254">
        <f t="shared" ref="AB46" si="17">IF(OR($D46&gt;$D$39,$E46&gt;$E$39),1,0)</f>
        <v>0</v>
      </c>
      <c r="AC46" s="254">
        <f t="shared" si="15"/>
        <v>0</v>
      </c>
      <c r="AG46" s="254">
        <f t="shared" si="16"/>
        <v>0</v>
      </c>
      <c r="AH46" s="254"/>
      <c r="AJ46" s="225" t="s">
        <v>212</v>
      </c>
      <c r="AK46" s="225" t="s">
        <v>231</v>
      </c>
      <c r="AL46" s="218" t="s">
        <v>337</v>
      </c>
      <c r="AM46" s="218" t="s">
        <v>331</v>
      </c>
      <c r="AP46" s="254"/>
      <c r="AQ46" s="218" t="s">
        <v>332</v>
      </c>
    </row>
    <row r="47" spans="1:43" ht="20.100000000000001" customHeight="1" x14ac:dyDescent="0.55000000000000004">
      <c r="A47" s="268"/>
      <c r="B47" s="243"/>
      <c r="C47" s="243"/>
      <c r="D47" s="240"/>
      <c r="E47" s="259"/>
      <c r="G47" s="280" t="str">
        <f t="shared" si="1"/>
        <v/>
      </c>
      <c r="H47" s="280"/>
      <c r="I47" s="280"/>
      <c r="J47" s="280"/>
      <c r="M47" s="225" t="str">
        <f t="shared" si="2"/>
        <v/>
      </c>
      <c r="N47" s="225" t="str">
        <f>IF(OR(AA47*$W47=1,AA47*$X47=1),IF(SUM($Z47:AA47)&gt;1," ; "&amp;AK47,AK47),"")</f>
        <v/>
      </c>
      <c r="O47" s="225" t="str">
        <f>IF(OR(AB47*$W47=1,AB47*$X47=1),IF(SUM($Z47:AB47)&gt;1," ; "&amp;AL47,AL47),"")</f>
        <v/>
      </c>
      <c r="P47" s="225" t="str">
        <f>IF(AC47*$W47=1,IF(SUM($Z47:AC47)&gt;1," ; "&amp;AM47,AM47),"")</f>
        <v/>
      </c>
      <c r="Q47" s="225" t="str">
        <f>IF(AD47*$W47=1,IF(SUM($Z47:AD47)&gt;1," ; "&amp;AN47,AN47),"")</f>
        <v/>
      </c>
      <c r="R47" s="225" t="str">
        <f>IF(AE47*$W47=1,IF(SUM($Z47:AE47)&gt;1," ; "&amp;AO47,AO47),"")</f>
        <v/>
      </c>
      <c r="S47" s="225" t="str">
        <f>IF(AF47*$X47=1,IF(SUM($Z47:AF47)&gt;1," ; "&amp;AP47,AP47),"")</f>
        <v/>
      </c>
      <c r="T47" s="225" t="str">
        <f>IF(AG47*$X47=1,IF(SUM($Z47:AG47)&gt;1," ; "&amp;AQ47,AQ47),"")</f>
        <v/>
      </c>
      <c r="U47" s="225" t="str">
        <f>IF(AH47*$X47=1,IF(SUM($Z47:AH47)&gt;1," ; "&amp;AR47,AR47),"")</f>
        <v/>
      </c>
      <c r="V47" s="226"/>
      <c r="W47" s="225">
        <f t="shared" si="3"/>
        <v>0</v>
      </c>
      <c r="X47" s="225">
        <f t="shared" si="4"/>
        <v>0</v>
      </c>
      <c r="Y47" s="226"/>
      <c r="Z47" s="218">
        <f t="shared" si="5"/>
        <v>0</v>
      </c>
      <c r="AA47" s="217"/>
      <c r="AB47" s="217"/>
      <c r="AC47" s="254"/>
      <c r="AJ47" s="225" t="s">
        <v>212</v>
      </c>
      <c r="AM47" s="254"/>
    </row>
    <row r="48" spans="1:43" ht="20.100000000000001" customHeight="1" x14ac:dyDescent="0.55000000000000004">
      <c r="A48" s="431" t="s">
        <v>338</v>
      </c>
      <c r="B48" s="432"/>
      <c r="C48" s="221"/>
      <c r="D48" s="281" t="s">
        <v>214</v>
      </c>
      <c r="E48" s="223"/>
      <c r="G48" s="280" t="str">
        <f t="shared" si="1"/>
        <v/>
      </c>
      <c r="H48" s="280"/>
      <c r="I48" s="280"/>
      <c r="J48" s="280"/>
      <c r="M48" s="225" t="str">
        <f t="shared" si="2"/>
        <v/>
      </c>
      <c r="N48" s="225" t="str">
        <f>IF(OR(AA48*$W48=1,AA48*$X48=1),IF(SUM($Z48:AA48)&gt;1," ; "&amp;AK48,AK48),"")</f>
        <v/>
      </c>
      <c r="O48" s="225" t="str">
        <f>IF(OR(AB48*$W48=1,AB48*$X48=1),IF(SUM($Z48:AB48)&gt;1," ; "&amp;AL48,AL48),"")</f>
        <v/>
      </c>
      <c r="P48" s="225" t="str">
        <f>IF(AC48*$W48=1,IF(SUM($Z48:AC48)&gt;1," ; "&amp;AM48,AM48),"")</f>
        <v/>
      </c>
      <c r="Q48" s="225" t="str">
        <f>IF(AD48*$W48=1,IF(SUM($Z48:AD48)&gt;1," ; "&amp;AN48,AN48),"")</f>
        <v/>
      </c>
      <c r="R48" s="225" t="str">
        <f>IF(AE48*$W48=1,IF(SUM($Z48:AE48)&gt;1," ; "&amp;AO48,AO48),"")</f>
        <v/>
      </c>
      <c r="S48" s="225" t="str">
        <f>IF(AF48*$X48=1,IF(SUM($Z48:AF48)&gt;1," ; "&amp;AP48,AP48),"")</f>
        <v/>
      </c>
      <c r="T48" s="225" t="str">
        <f>IF(AG48*$X48=1,IF(SUM($Z48:AG48)&gt;1," ; "&amp;AQ48,AQ48),"")</f>
        <v/>
      </c>
      <c r="U48" s="225" t="str">
        <f>IF(AH48*$X48=1,IF(SUM($Z48:AH48)&gt;1," ; "&amp;AR48,AR48),"")</f>
        <v/>
      </c>
      <c r="V48" s="226"/>
      <c r="W48" s="225">
        <f t="shared" si="3"/>
        <v>1</v>
      </c>
      <c r="X48" s="225">
        <f t="shared" si="4"/>
        <v>0</v>
      </c>
      <c r="Y48" s="226"/>
      <c r="Z48" s="218">
        <f t="shared" si="5"/>
        <v>0</v>
      </c>
      <c r="AA48" s="217"/>
      <c r="AB48" s="217"/>
      <c r="AC48" s="254"/>
      <c r="AJ48" s="225" t="s">
        <v>212</v>
      </c>
      <c r="AM48" s="254"/>
    </row>
    <row r="49" spans="1:44" ht="20.100000000000001" customHeight="1" x14ac:dyDescent="0.55000000000000004">
      <c r="A49" s="232" t="s">
        <v>299</v>
      </c>
      <c r="B49" s="233"/>
      <c r="C49" s="221"/>
      <c r="D49" s="288"/>
      <c r="E49" s="249"/>
      <c r="F49" s="456"/>
      <c r="G49" s="280" t="str">
        <f t="shared" si="1"/>
        <v/>
      </c>
      <c r="H49" s="280"/>
      <c r="I49" s="280"/>
      <c r="J49" s="280"/>
      <c r="M49" s="225" t="str">
        <f t="shared" si="2"/>
        <v/>
      </c>
      <c r="N49" s="225" t="str">
        <f>IF(OR(AA49*$W49=1,AA49*$X49=1),IF(SUM($Z49:AA49)&gt;1," ; "&amp;AK49,AK49),"")</f>
        <v/>
      </c>
      <c r="O49" s="225" t="str">
        <f>IF(OR(AB49*$W49=1,AB49*$X49=1),IF(SUM($Z49:AB49)&gt;1," ; "&amp;AL49,AL49),"")</f>
        <v/>
      </c>
      <c r="P49" s="225" t="str">
        <f>IF(AC49*$W49=1,IF(SUM($Z49:AC49)&gt;1," ; "&amp;AM49,AM49),"")</f>
        <v/>
      </c>
      <c r="Q49" s="225" t="str">
        <f>IF(AD49*$W49=1,IF(SUM($Z49:AD49)&gt;1," ; "&amp;AN49,AN49),"")</f>
        <v/>
      </c>
      <c r="R49" s="225" t="str">
        <f>IF(AE49*$W49=1,IF(SUM($Z49:AE49)&gt;1," ; "&amp;AO49,AO49),"")</f>
        <v/>
      </c>
      <c r="S49" s="225" t="str">
        <f>IF(AF49*$X49=1,IF(SUM($Z49:AF49)&gt;1," ; "&amp;AP49,AP49),"")</f>
        <v/>
      </c>
      <c r="T49" s="225" t="str">
        <f>IF(AG49*$X49=1,IF(SUM($Z49:AG49)&gt;1," ; "&amp;AQ49,AQ49),"")</f>
        <v/>
      </c>
      <c r="U49" s="225" t="str">
        <f>IF(AH49*$X49=1,IF(SUM($Z49:AH49)&gt;1," ; "&amp;AR49,AR49),"")</f>
        <v/>
      </c>
      <c r="V49" s="226"/>
      <c r="W49" s="225">
        <f t="shared" si="3"/>
        <v>0</v>
      </c>
      <c r="X49" s="225">
        <f t="shared" si="4"/>
        <v>0</v>
      </c>
      <c r="Y49" s="226"/>
      <c r="Z49" s="218">
        <f t="shared" si="5"/>
        <v>0</v>
      </c>
      <c r="AA49" s="217"/>
      <c r="AB49" s="217"/>
      <c r="AC49" s="254"/>
      <c r="AJ49" s="225" t="s">
        <v>212</v>
      </c>
      <c r="AM49" s="254"/>
    </row>
    <row r="50" spans="1:44" ht="20.100000000000001" customHeight="1" x14ac:dyDescent="0.55000000000000004">
      <c r="A50" s="236" t="s">
        <v>339</v>
      </c>
      <c r="B50" s="236" t="s">
        <v>340</v>
      </c>
      <c r="C50" s="221"/>
      <c r="D50" s="372">
        <f>Summary!$D$39</f>
        <v>0</v>
      </c>
      <c r="E50" s="223"/>
      <c r="F50" s="456"/>
      <c r="G50" s="280" t="str">
        <f t="shared" si="1"/>
        <v/>
      </c>
      <c r="H50" s="280"/>
      <c r="I50" s="280"/>
      <c r="J50" s="280"/>
      <c r="M50" s="225" t="str">
        <f t="shared" si="2"/>
        <v/>
      </c>
      <c r="N50" s="225" t="str">
        <f>IF(OR(AA50*$W50=1,AA50*$X50=1),IF(SUM($Z50:AA50)&gt;1," ; "&amp;AK50,AK50),"")</f>
        <v/>
      </c>
      <c r="O50" s="225" t="str">
        <f>IF(OR(AB50*$W50=1,AB50*$X50=1),IF(SUM($Z50:AB50)&gt;1," ; "&amp;AL50,AL50),"")</f>
        <v/>
      </c>
      <c r="P50" s="225" t="str">
        <f>IF(AC50*$W50=1,IF(SUM($Z50:AC50)&gt;1," ; "&amp;AM50,AM50),"")</f>
        <v/>
      </c>
      <c r="Q50" s="225" t="str">
        <f>IF(AD50*$W50=1,IF(SUM($Z50:AD50)&gt;1," ; "&amp;AN50,AN50),"")</f>
        <v/>
      </c>
      <c r="R50" s="225" t="str">
        <f>IF(AE50*$W50=1,IF(SUM($Z50:AE50)&gt;1," ; "&amp;AO50,AO50),"")</f>
        <v/>
      </c>
      <c r="S50" s="225" t="str">
        <f>IF(AF50*$X50=1,IF(SUM($Z50:AF50)&gt;1," ; "&amp;AP50,AP50),"")</f>
        <v/>
      </c>
      <c r="T50" s="225" t="str">
        <f>IF(AG50*$X50=1,IF(SUM($Z50:AG50)&gt;1," ; "&amp;AQ50,AQ50),"")</f>
        <v/>
      </c>
      <c r="U50" s="225" t="str">
        <f>IF(AH50*$X50=1,IF(SUM($Z50:AH50)&gt;1," ; "&amp;AR50,AR50),"")</f>
        <v/>
      </c>
      <c r="V50" s="226"/>
      <c r="W50" s="225">
        <f t="shared" si="3"/>
        <v>1</v>
      </c>
      <c r="X50" s="225">
        <f t="shared" si="4"/>
        <v>0</v>
      </c>
      <c r="Y50" s="226"/>
      <c r="Z50" s="218">
        <f t="shared" si="5"/>
        <v>0</v>
      </c>
      <c r="AA50" s="217"/>
      <c r="AB50" s="217"/>
      <c r="AC50" s="254"/>
      <c r="AJ50" s="225" t="s">
        <v>212</v>
      </c>
      <c r="AM50" s="254"/>
    </row>
    <row r="51" spans="1:44" ht="20.100000000000001" customHeight="1" x14ac:dyDescent="0.55000000000000004">
      <c r="A51" s="236" t="s">
        <v>362</v>
      </c>
      <c r="B51" s="236" t="s">
        <v>363</v>
      </c>
      <c r="C51" s="270"/>
      <c r="D51" s="372">
        <f>ROUND(0.35*$D$8,0)</f>
        <v>0</v>
      </c>
      <c r="E51" s="271"/>
      <c r="G51" s="280" t="str">
        <f t="shared" si="1"/>
        <v/>
      </c>
      <c r="H51" s="280"/>
      <c r="I51" s="280"/>
      <c r="J51" s="280"/>
      <c r="M51" s="225" t="str">
        <f t="shared" si="2"/>
        <v/>
      </c>
      <c r="N51" s="225" t="str">
        <f>IF(OR(AA51*$W51=1,AA51*$X51=1),IF(SUM($Z51:AA51)&gt;1," ; "&amp;AK51,AK51),"")</f>
        <v/>
      </c>
      <c r="O51" s="225" t="str">
        <f>IF(OR(AB51*$W51=1,AB51*$X51=1),IF(SUM($Z51:AB51)&gt;1," ; "&amp;AL51,AL51),"")</f>
        <v/>
      </c>
      <c r="P51" s="225" t="str">
        <f>IF(AC51*$W51=1,IF(SUM($Z51:AC51)&gt;1," ; "&amp;AM51,AM51),"")</f>
        <v/>
      </c>
      <c r="Q51" s="225" t="str">
        <f>IF(AD51*$W51=1,IF(SUM($Z51:AD51)&gt;1," ; "&amp;AN51,AN51),"")</f>
        <v/>
      </c>
      <c r="R51" s="225" t="str">
        <f>IF(AE51*$W51=1,IF(SUM($Z51:AE51)&gt;1," ; "&amp;AO51,AO51),"")</f>
        <v/>
      </c>
      <c r="S51" s="225" t="str">
        <f>IF(AF51*$X51=1,IF(SUM($Z51:AF51)&gt;1," ; "&amp;AP51,AP51),"")</f>
        <v/>
      </c>
      <c r="T51" s="225" t="str">
        <f>IF(AG51*$X51=1,IF(SUM($Z51:AG51)&gt;1," ; "&amp;AQ51,AQ51),"")</f>
        <v/>
      </c>
      <c r="U51" s="225" t="str">
        <f>IF(AH51*$X51=1,IF(SUM($Z51:AH51)&gt;1," ; "&amp;AR51,AR51),"")</f>
        <v/>
      </c>
      <c r="V51" s="226"/>
      <c r="W51" s="225">
        <f t="shared" si="3"/>
        <v>1</v>
      </c>
      <c r="X51" s="225">
        <f t="shared" si="4"/>
        <v>0</v>
      </c>
      <c r="Y51" s="226"/>
      <c r="Z51" s="218">
        <f t="shared" si="5"/>
        <v>0</v>
      </c>
      <c r="AA51" s="217"/>
      <c r="AB51" s="217"/>
      <c r="AC51" s="254"/>
      <c r="AJ51" s="225" t="s">
        <v>212</v>
      </c>
      <c r="AM51" s="254"/>
    </row>
    <row r="52" spans="1:44" ht="20.100000000000001" customHeight="1" x14ac:dyDescent="0.55000000000000004">
      <c r="A52" s="236" t="s">
        <v>343</v>
      </c>
      <c r="B52" s="236" t="s">
        <v>364</v>
      </c>
      <c r="C52" s="221"/>
      <c r="D52" s="372">
        <f>ROUND(0.35*($D$9+$D$10),0)</f>
        <v>0</v>
      </c>
      <c r="E52" s="271"/>
      <c r="G52" s="280" t="str">
        <f t="shared" si="1"/>
        <v/>
      </c>
      <c r="H52" s="280"/>
      <c r="I52" s="280"/>
      <c r="J52" s="280"/>
      <c r="M52" s="225" t="str">
        <f t="shared" si="2"/>
        <v/>
      </c>
      <c r="N52" s="225" t="str">
        <f>IF(OR(AA52*$W52=1,AA52*$X52=1),IF(SUM($Z52:AA52)&gt;1," ; "&amp;AK52,AK52),"")</f>
        <v/>
      </c>
      <c r="O52" s="225" t="str">
        <f>IF(OR(AB52*$W52=1,AB52*$X52=1),IF(SUM($Z52:AB52)&gt;1," ; "&amp;AL52,AL52),"")</f>
        <v/>
      </c>
      <c r="P52" s="225" t="str">
        <f>IF(AC52*$W52=1,IF(SUM($Z52:AC52)&gt;1," ; "&amp;AM52,AM52),"")</f>
        <v/>
      </c>
      <c r="Q52" s="225" t="str">
        <f>IF(AD52*$W52=1,IF(SUM($Z52:AD52)&gt;1," ; "&amp;AN52,AN52),"")</f>
        <v/>
      </c>
      <c r="R52" s="225" t="str">
        <f>IF(AE52*$W52=1,IF(SUM($Z52:AE52)&gt;1," ; "&amp;AO52,AO52),"")</f>
        <v/>
      </c>
      <c r="S52" s="225" t="str">
        <f>IF(AF52*$X52=1,IF(SUM($Z52:AF52)&gt;1," ; "&amp;AP52,AP52),"")</f>
        <v/>
      </c>
      <c r="T52" s="225" t="str">
        <f>IF(AG52*$X52=1,IF(SUM($Z52:AG52)&gt;1," ; "&amp;AQ52,AQ52),"")</f>
        <v/>
      </c>
      <c r="U52" s="225" t="str">
        <f>IF(AH52*$X52=1,IF(SUM($Z52:AH52)&gt;1," ; "&amp;AR52,AR52),"")</f>
        <v/>
      </c>
      <c r="V52" s="226"/>
      <c r="W52" s="225">
        <f t="shared" si="3"/>
        <v>1</v>
      </c>
      <c r="X52" s="225">
        <f t="shared" si="4"/>
        <v>0</v>
      </c>
      <c r="Y52" s="226"/>
      <c r="Z52" s="218">
        <f t="shared" si="5"/>
        <v>0</v>
      </c>
      <c r="AA52" s="217"/>
      <c r="AB52" s="217"/>
      <c r="AC52" s="254"/>
      <c r="AJ52" s="225" t="s">
        <v>212</v>
      </c>
      <c r="AM52" s="254"/>
      <c r="AP52" s="254"/>
    </row>
    <row r="53" spans="1:44" ht="20.100000000000001" customHeight="1" x14ac:dyDescent="0.55000000000000004">
      <c r="A53" s="236"/>
      <c r="B53" s="236"/>
      <c r="C53" s="221"/>
      <c r="D53" s="271"/>
      <c r="E53" s="271"/>
      <c r="G53" s="280"/>
      <c r="H53" s="280"/>
      <c r="I53" s="280"/>
      <c r="J53" s="280"/>
      <c r="M53" s="225"/>
      <c r="N53" s="225"/>
      <c r="O53" s="225"/>
      <c r="P53" s="225"/>
      <c r="Q53" s="225"/>
      <c r="R53" s="225"/>
      <c r="S53" s="225"/>
      <c r="T53" s="225"/>
      <c r="U53" s="225"/>
      <c r="V53" s="226"/>
      <c r="W53" s="225"/>
      <c r="X53" s="225"/>
      <c r="Y53" s="226"/>
      <c r="Z53" s="218"/>
      <c r="AA53" s="217"/>
      <c r="AB53" s="217"/>
      <c r="AC53" s="254"/>
      <c r="AJ53" s="225"/>
      <c r="AM53" s="254"/>
      <c r="AP53" s="254"/>
    </row>
    <row r="54" spans="1:44" ht="20.100000000000001" customHeight="1" x14ac:dyDescent="0.55000000000000004">
      <c r="A54" s="272" t="s">
        <v>314</v>
      </c>
      <c r="B54" s="233" t="s">
        <v>165</v>
      </c>
      <c r="C54" s="248"/>
      <c r="D54" s="273"/>
      <c r="E54" s="207"/>
      <c r="G54" s="280" t="str">
        <f t="shared" si="1"/>
        <v/>
      </c>
      <c r="H54" s="280"/>
      <c r="I54" s="280"/>
      <c r="J54" s="280"/>
      <c r="M54" s="225" t="str">
        <f t="shared" si="2"/>
        <v/>
      </c>
      <c r="N54" s="225" t="str">
        <f>IF(OR(AA54*$W54=1,AA54*$X54=1),IF(SUM($Z54:AA54)&gt;1," ; "&amp;AK54,AK54),"")</f>
        <v/>
      </c>
      <c r="O54" s="225" t="str">
        <f>IF(OR(AB54*$W54=1,AB54*$X54=1),IF(SUM($Z54:AB54)&gt;1," ; "&amp;AL54,AL54),"")</f>
        <v/>
      </c>
      <c r="P54" s="225" t="str">
        <f>IF(AC54*$W54=1,IF(SUM($Z54:AC54)&gt;1," ; "&amp;AM54,AM54),"")</f>
        <v/>
      </c>
      <c r="Q54" s="225" t="str">
        <f>IF(AD54*$W54=1,IF(SUM($Z54:AD54)&gt;1," ; "&amp;AN54,AN54),"")</f>
        <v/>
      </c>
      <c r="R54" s="225" t="str">
        <f>IF(AE54*$W54=1,IF(SUM($Z54:AE54)&gt;1," ; "&amp;AO54,AO54),"")</f>
        <v/>
      </c>
      <c r="S54" s="225" t="str">
        <f>IF(AF54*$X54=1,IF(SUM($Z54:AF54)&gt;1," ; "&amp;AP54,AP54),"")</f>
        <v/>
      </c>
      <c r="T54" s="225" t="str">
        <f>IF(AG54*$X54=1,IF(SUM($Z54:AG54)&gt;1," ; "&amp;AQ54,AQ54),"")</f>
        <v/>
      </c>
      <c r="U54" s="225" t="str">
        <f>IF(AH54*$X54=1,IF(SUM($Z54:AH54)&gt;1," ; "&amp;AR54,AR54),"")</f>
        <v/>
      </c>
      <c r="V54" s="226"/>
      <c r="W54" s="225">
        <f t="shared" si="3"/>
        <v>0</v>
      </c>
      <c r="X54" s="225">
        <f t="shared" si="4"/>
        <v>0</v>
      </c>
      <c r="Y54" s="226"/>
      <c r="Z54" s="218">
        <f t="shared" si="5"/>
        <v>0</v>
      </c>
      <c r="AA54" s="217"/>
      <c r="AB54" s="217"/>
      <c r="AC54" s="254"/>
      <c r="AJ54" s="225" t="s">
        <v>212</v>
      </c>
      <c r="AM54" s="254"/>
      <c r="AP54" s="254"/>
    </row>
    <row r="55" spans="1:44" ht="20.100000000000001" customHeight="1" x14ac:dyDescent="0.55000000000000004">
      <c r="A55" s="236" t="s">
        <v>166</v>
      </c>
      <c r="B55" s="236" t="s">
        <v>101</v>
      </c>
      <c r="C55" s="250"/>
      <c r="D55" s="237"/>
      <c r="E55" s="207"/>
      <c r="G55" s="280" t="str">
        <f t="shared" si="1"/>
        <v/>
      </c>
      <c r="H55" s="280"/>
      <c r="I55" s="280"/>
      <c r="J55" s="280"/>
      <c r="M55" s="225" t="str">
        <f t="shared" si="2"/>
        <v/>
      </c>
      <c r="N55" s="225" t="str">
        <f>IF(OR(AA55*$W55=1,AA55*$X55=1),IF(SUM($Z55:AA55)&gt;1," ; "&amp;AK55,AK55),"")</f>
        <v/>
      </c>
      <c r="O55" s="225" t="str">
        <f>IF(OR(AB55*$W55=1,AB55*$X55=1),IF(SUM($Z55:AB55)&gt;1," ; "&amp;AL55,AL55),"")</f>
        <v/>
      </c>
      <c r="P55" s="225" t="str">
        <f>IF(AC55*$W55=1,IF(SUM($Z55:AC55)&gt;1," ; "&amp;AM55,AM55),"")</f>
        <v/>
      </c>
      <c r="Q55" s="225" t="str">
        <f>IF(AD55*$W55=1,IF(SUM($Z55:AD55)&gt;1," ; "&amp;AN55,AN55),"")</f>
        <v/>
      </c>
      <c r="R55" s="225" t="str">
        <f>IF(AE55*$W55=1,IF(SUM($Z55:AE55)&gt;1," ; "&amp;AO55,AO55),"")</f>
        <v/>
      </c>
      <c r="S55" s="225" t="str">
        <f>IF(AF55*$X55=1,IF(SUM($Z55:AF55)&gt;1," ; "&amp;AP55,AP55),"")</f>
        <v/>
      </c>
      <c r="T55" s="225" t="str">
        <f>IF(AG55*$X55=1,IF(SUM($Z55:AG55)&gt;1," ; "&amp;AQ55,AQ55),"")</f>
        <v/>
      </c>
      <c r="U55" s="225" t="str">
        <f>IF(AH55*$X55=1,IF(SUM($Z55:AH55)&gt;1," ; "&amp;AR55,AR55),"")</f>
        <v/>
      </c>
      <c r="V55" s="226"/>
      <c r="W55" s="225">
        <f t="shared" si="3"/>
        <v>0</v>
      </c>
      <c r="X55" s="225">
        <f t="shared" si="4"/>
        <v>0</v>
      </c>
      <c r="Y55" s="226"/>
      <c r="Z55" s="218">
        <f t="shared" si="5"/>
        <v>0</v>
      </c>
      <c r="AA55" s="217"/>
      <c r="AB55" s="217"/>
      <c r="AC55" s="254">
        <f t="shared" ref="AC55:AC61" si="18">IF(SUM($D$55:$D$62)&lt;&gt;$D$50,1,0)</f>
        <v>0</v>
      </c>
      <c r="AD55" s="218">
        <f>IF(D55&gt;$D$50,1,0)</f>
        <v>0</v>
      </c>
      <c r="AJ55" s="225" t="s">
        <v>212</v>
      </c>
      <c r="AM55" s="287" t="s">
        <v>345</v>
      </c>
      <c r="AN55" s="218" t="s">
        <v>346</v>
      </c>
    </row>
    <row r="56" spans="1:44" ht="20.100000000000001" customHeight="1" x14ac:dyDescent="0.55000000000000004">
      <c r="A56" s="236" t="s">
        <v>168</v>
      </c>
      <c r="B56" s="236" t="s">
        <v>104</v>
      </c>
      <c r="C56" s="250"/>
      <c r="D56" s="237"/>
      <c r="E56" s="207"/>
      <c r="G56" s="280" t="str">
        <f t="shared" si="1"/>
        <v/>
      </c>
      <c r="H56" s="280"/>
      <c r="I56" s="280"/>
      <c r="J56" s="280"/>
      <c r="M56" s="225" t="str">
        <f t="shared" si="2"/>
        <v/>
      </c>
      <c r="N56" s="225" t="str">
        <f>IF(OR(AA56*$W56=1,AA56*$X56=1),IF(SUM($Z56:AA56)&gt;1," ; "&amp;AK56,AK56),"")</f>
        <v/>
      </c>
      <c r="O56" s="225" t="str">
        <f>IF(OR(AB56*$W56=1,AB56*$X56=1),IF(SUM($Z56:AB56)&gt;1," ; "&amp;AL56,AL56),"")</f>
        <v/>
      </c>
      <c r="P56" s="225" t="str">
        <f>IF(AC56*$W56=1,IF(SUM($Z56:AC56)&gt;1," ; "&amp;AM56,AM56),"")</f>
        <v/>
      </c>
      <c r="Q56" s="225" t="str">
        <f>IF(AD56*$W56=1,IF(SUM($Z56:AD56)&gt;1," ; "&amp;AN56,AN56),"")</f>
        <v/>
      </c>
      <c r="R56" s="225" t="str">
        <f>IF(AE56*$W56=1,IF(SUM($Z56:AE56)&gt;1," ; "&amp;AO56,AO56),"")</f>
        <v/>
      </c>
      <c r="S56" s="225" t="str">
        <f>IF(AF56*$X56=1,IF(SUM($Z56:AF56)&gt;1," ; "&amp;AP56,AP56),"")</f>
        <v/>
      </c>
      <c r="T56" s="225" t="str">
        <f>IF(AG56*$X56=1,IF(SUM($Z56:AG56)&gt;1," ; "&amp;AQ56,AQ56),"")</f>
        <v/>
      </c>
      <c r="U56" s="225" t="str">
        <f>IF(AH56*$X56=1,IF(SUM($Z56:AH56)&gt;1," ; "&amp;AR56,AR56),"")</f>
        <v/>
      </c>
      <c r="V56" s="226"/>
      <c r="W56" s="225">
        <f t="shared" si="3"/>
        <v>0</v>
      </c>
      <c r="X56" s="225">
        <f t="shared" si="4"/>
        <v>0</v>
      </c>
      <c r="Y56" s="226"/>
      <c r="Z56" s="218">
        <f t="shared" si="5"/>
        <v>0</v>
      </c>
      <c r="AA56" s="217"/>
      <c r="AB56" s="217"/>
      <c r="AC56" s="254">
        <f t="shared" si="18"/>
        <v>0</v>
      </c>
      <c r="AD56" s="218">
        <f t="shared" ref="AD56:AD62" si="19">IF(D56&gt;$D$50,1,0)</f>
        <v>0</v>
      </c>
      <c r="AJ56" s="225" t="s">
        <v>212</v>
      </c>
      <c r="AM56" s="287" t="s">
        <v>345</v>
      </c>
      <c r="AN56" s="218" t="s">
        <v>347</v>
      </c>
    </row>
    <row r="57" spans="1:44" ht="20.100000000000001" customHeight="1" x14ac:dyDescent="0.55000000000000004">
      <c r="A57" s="236" t="s">
        <v>170</v>
      </c>
      <c r="B57" s="236" t="s">
        <v>107</v>
      </c>
      <c r="C57" s="250"/>
      <c r="D57" s="237"/>
      <c r="E57" s="207"/>
      <c r="G57" s="280" t="str">
        <f t="shared" si="1"/>
        <v/>
      </c>
      <c r="H57" s="280"/>
      <c r="I57" s="280"/>
      <c r="J57" s="280"/>
      <c r="M57" s="225" t="str">
        <f t="shared" si="2"/>
        <v/>
      </c>
      <c r="N57" s="225" t="str">
        <f>IF(OR(AA57*$W57=1,AA57*$X57=1),IF(SUM($Z57:AA57)&gt;1," ; "&amp;AK57,AK57),"")</f>
        <v/>
      </c>
      <c r="O57" s="225" t="str">
        <f>IF(OR(AB57*$W57=1,AB57*$X57=1),IF(SUM($Z57:AB57)&gt;1," ; "&amp;AL57,AL57),"")</f>
        <v/>
      </c>
      <c r="P57" s="225" t="str">
        <f>IF(AC57*$W57=1,IF(SUM($Z57:AC57)&gt;1," ; "&amp;AM57,AM57),"")</f>
        <v/>
      </c>
      <c r="Q57" s="225" t="str">
        <f>IF(AD57*$W57=1,IF(SUM($Z57:AD57)&gt;1," ; "&amp;AN57,AN57),"")</f>
        <v/>
      </c>
      <c r="R57" s="225" t="str">
        <f>IF(AE57*$W57=1,IF(SUM($Z57:AE57)&gt;1," ; "&amp;AO57,AO57),"")</f>
        <v/>
      </c>
      <c r="S57" s="225" t="str">
        <f>IF(AF57*$X57=1,IF(SUM($Z57:AF57)&gt;1," ; "&amp;AP57,AP57),"")</f>
        <v/>
      </c>
      <c r="T57" s="225" t="str">
        <f>IF(AG57*$X57=1,IF(SUM($Z57:AG57)&gt;1," ; "&amp;AQ57,AQ57),"")</f>
        <v/>
      </c>
      <c r="U57" s="225" t="str">
        <f>IF(AH57*$X57=1,IF(SUM($Z57:AH57)&gt;1," ; "&amp;AR57,AR57),"")</f>
        <v/>
      </c>
      <c r="V57" s="226"/>
      <c r="W57" s="225">
        <f t="shared" si="3"/>
        <v>0</v>
      </c>
      <c r="X57" s="225">
        <f t="shared" si="4"/>
        <v>0</v>
      </c>
      <c r="Y57" s="226"/>
      <c r="Z57" s="218">
        <f t="shared" si="5"/>
        <v>0</v>
      </c>
      <c r="AA57" s="217"/>
      <c r="AB57" s="217"/>
      <c r="AC57" s="254">
        <f t="shared" si="18"/>
        <v>0</v>
      </c>
      <c r="AD57" s="218">
        <f t="shared" si="19"/>
        <v>0</v>
      </c>
      <c r="AJ57" s="225" t="s">
        <v>212</v>
      </c>
      <c r="AM57" s="287" t="s">
        <v>345</v>
      </c>
      <c r="AN57" s="218" t="s">
        <v>348</v>
      </c>
    </row>
    <row r="58" spans="1:44" ht="20.100000000000001" customHeight="1" x14ac:dyDescent="0.55000000000000004">
      <c r="A58" s="236" t="s">
        <v>172</v>
      </c>
      <c r="B58" s="236" t="s">
        <v>110</v>
      </c>
      <c r="C58" s="250"/>
      <c r="D58" s="237"/>
      <c r="E58" s="207"/>
      <c r="G58" s="280" t="str">
        <f t="shared" si="1"/>
        <v/>
      </c>
      <c r="H58" s="280"/>
      <c r="I58" s="280"/>
      <c r="J58" s="280"/>
      <c r="M58" s="225" t="str">
        <f t="shared" si="2"/>
        <v/>
      </c>
      <c r="N58" s="225" t="str">
        <f>IF(OR(AA58*$W58=1,AA58*$X58=1),IF(SUM($Z58:AA58)&gt;1," ; "&amp;AK58,AK58),"")</f>
        <v/>
      </c>
      <c r="O58" s="225" t="str">
        <f>IF(OR(AB58*$W58=1,AB58*$X58=1),IF(SUM($Z58:AB58)&gt;1," ; "&amp;AL58,AL58),"")</f>
        <v/>
      </c>
      <c r="P58" s="225" t="str">
        <f>IF(AC58*$W58=1,IF(SUM($Z58:AC58)&gt;1," ; "&amp;AM58,AM58),"")</f>
        <v/>
      </c>
      <c r="Q58" s="225" t="str">
        <f>IF(AD58*$W58=1,IF(SUM($Z58:AD58)&gt;1," ; "&amp;AN58,AN58),"")</f>
        <v/>
      </c>
      <c r="R58" s="225" t="str">
        <f>IF(AE58*$W58=1,IF(SUM($Z58:AE58)&gt;1," ; "&amp;AO58,AO58),"")</f>
        <v/>
      </c>
      <c r="S58" s="225" t="str">
        <f>IF(AF58*$X58=1,IF(SUM($Z58:AF58)&gt;1," ; "&amp;AP58,AP58),"")</f>
        <v/>
      </c>
      <c r="T58" s="225" t="str">
        <f>IF(AG58*$X58=1,IF(SUM($Z58:AG58)&gt;1," ; "&amp;AQ58,AQ58),"")</f>
        <v/>
      </c>
      <c r="U58" s="225" t="str">
        <f>IF(AH58*$X58=1,IF(SUM($Z58:AH58)&gt;1," ; "&amp;AR58,AR58),"")</f>
        <v/>
      </c>
      <c r="V58" s="226"/>
      <c r="W58" s="225">
        <f t="shared" si="3"/>
        <v>0</v>
      </c>
      <c r="X58" s="225">
        <f t="shared" si="4"/>
        <v>0</v>
      </c>
      <c r="Y58" s="226"/>
      <c r="Z58" s="218">
        <f t="shared" si="5"/>
        <v>0</v>
      </c>
      <c r="AA58" s="217"/>
      <c r="AB58" s="217"/>
      <c r="AC58" s="254">
        <f t="shared" si="18"/>
        <v>0</v>
      </c>
      <c r="AD58" s="218">
        <f t="shared" si="19"/>
        <v>0</v>
      </c>
      <c r="AJ58" s="225" t="s">
        <v>212</v>
      </c>
      <c r="AM58" s="287" t="s">
        <v>345</v>
      </c>
      <c r="AN58" s="218" t="s">
        <v>349</v>
      </c>
    </row>
    <row r="59" spans="1:44" ht="20.100000000000001" customHeight="1" x14ac:dyDescent="0.55000000000000004">
      <c r="A59" s="236" t="s">
        <v>174</v>
      </c>
      <c r="B59" s="236" t="s">
        <v>113</v>
      </c>
      <c r="C59" s="250"/>
      <c r="D59" s="237"/>
      <c r="E59" s="207"/>
      <c r="G59" s="280" t="str">
        <f t="shared" si="1"/>
        <v/>
      </c>
      <c r="H59" s="280"/>
      <c r="I59" s="280"/>
      <c r="J59" s="280"/>
      <c r="M59" s="225" t="str">
        <f t="shared" si="2"/>
        <v/>
      </c>
      <c r="N59" s="225" t="str">
        <f>IF(OR(AA59*$W59=1,AA59*$X59=1),IF(SUM($Z59:AA59)&gt;1," ; "&amp;AK59,AK59),"")</f>
        <v/>
      </c>
      <c r="O59" s="225" t="str">
        <f>IF(OR(AB59*$W59=1,AB59*$X59=1),IF(SUM($Z59:AB59)&gt;1," ; "&amp;AL59,AL59),"")</f>
        <v/>
      </c>
      <c r="P59" s="225" t="str">
        <f>IF(AC59*$W59=1,IF(SUM($Z59:AC59)&gt;1," ; "&amp;AM59,AM59),"")</f>
        <v/>
      </c>
      <c r="Q59" s="225" t="str">
        <f>IF(AD59*$W59=1,IF(SUM($Z59:AD59)&gt;1," ; "&amp;AN59,AN59),"")</f>
        <v/>
      </c>
      <c r="R59" s="225" t="str">
        <f>IF(AE59*$W59=1,IF(SUM($Z59:AE59)&gt;1," ; "&amp;AO59,AO59),"")</f>
        <v/>
      </c>
      <c r="S59" s="225" t="str">
        <f>IF(AF59*$X59=1,IF(SUM($Z59:AF59)&gt;1," ; "&amp;AP59,AP59),"")</f>
        <v/>
      </c>
      <c r="T59" s="225" t="str">
        <f>IF(AG59*$X59=1,IF(SUM($Z59:AG59)&gt;1," ; "&amp;AQ59,AQ59),"")</f>
        <v/>
      </c>
      <c r="U59" s="225" t="str">
        <f>IF(AH59*$X59=1,IF(SUM($Z59:AH59)&gt;1," ; "&amp;AR59,AR59),"")</f>
        <v/>
      </c>
      <c r="V59" s="226"/>
      <c r="W59" s="225">
        <f t="shared" si="3"/>
        <v>0</v>
      </c>
      <c r="X59" s="225">
        <f t="shared" si="4"/>
        <v>0</v>
      </c>
      <c r="Y59" s="226"/>
      <c r="Z59" s="218">
        <f t="shared" si="5"/>
        <v>0</v>
      </c>
      <c r="AA59" s="217"/>
      <c r="AB59" s="217"/>
      <c r="AC59" s="254">
        <f t="shared" si="18"/>
        <v>0</v>
      </c>
      <c r="AD59" s="218">
        <f t="shared" si="19"/>
        <v>0</v>
      </c>
      <c r="AJ59" s="225" t="s">
        <v>212</v>
      </c>
      <c r="AM59" s="287" t="s">
        <v>345</v>
      </c>
      <c r="AN59" s="218" t="s">
        <v>350</v>
      </c>
    </row>
    <row r="60" spans="1:44" ht="20.100000000000001" customHeight="1" x14ac:dyDescent="0.55000000000000004">
      <c r="A60" s="236" t="s">
        <v>176</v>
      </c>
      <c r="B60" s="236" t="s">
        <v>116</v>
      </c>
      <c r="C60" s="250"/>
      <c r="D60" s="237"/>
      <c r="E60" s="207"/>
      <c r="G60" s="280" t="str">
        <f t="shared" si="1"/>
        <v/>
      </c>
      <c r="H60" s="280"/>
      <c r="I60" s="280"/>
      <c r="J60" s="280"/>
      <c r="M60" s="225" t="str">
        <f t="shared" si="2"/>
        <v/>
      </c>
      <c r="N60" s="225" t="str">
        <f>IF(OR(AA60*$W60=1,AA60*$X60=1),IF(SUM($Z60:AA60)&gt;1," ; "&amp;AK60,AK60),"")</f>
        <v/>
      </c>
      <c r="O60" s="225" t="str">
        <f>IF(OR(AB60*$W60=1,AB60*$X60=1),IF(SUM($Z60:AB60)&gt;1," ; "&amp;AL60,AL60),"")</f>
        <v/>
      </c>
      <c r="P60" s="225" t="str">
        <f>IF(AC60*$W60=1,IF(SUM($Z60:AC60)&gt;1," ; "&amp;AM60,AM60),"")</f>
        <v/>
      </c>
      <c r="Q60" s="225" t="str">
        <f>IF(AD60*$W60=1,IF(SUM($Z60:AD60)&gt;1," ; "&amp;AN60,AN60),"")</f>
        <v/>
      </c>
      <c r="R60" s="225" t="str">
        <f>IF(AE60*$W60=1,IF(SUM($Z60:AE60)&gt;1," ; "&amp;AO60,AO60),"")</f>
        <v/>
      </c>
      <c r="S60" s="225" t="str">
        <f>IF(AF60*$X60=1,IF(SUM($Z60:AF60)&gt;1," ; "&amp;AP60,AP60),"")</f>
        <v/>
      </c>
      <c r="T60" s="225" t="str">
        <f>IF(AG60*$X60=1,IF(SUM($Z60:AG60)&gt;1," ; "&amp;AQ60,AQ60),"")</f>
        <v/>
      </c>
      <c r="U60" s="225" t="str">
        <f>IF(AH60*$X60=1,IF(SUM($Z60:AH60)&gt;1," ; "&amp;AR60,AR60),"")</f>
        <v/>
      </c>
      <c r="V60" s="226"/>
      <c r="W60" s="225">
        <f t="shared" si="3"/>
        <v>0</v>
      </c>
      <c r="X60" s="225">
        <f t="shared" si="4"/>
        <v>0</v>
      </c>
      <c r="Y60" s="226"/>
      <c r="Z60" s="218">
        <f t="shared" si="5"/>
        <v>0</v>
      </c>
      <c r="AA60" s="217"/>
      <c r="AB60" s="217"/>
      <c r="AC60" s="254">
        <f t="shared" si="18"/>
        <v>0</v>
      </c>
      <c r="AD60" s="218">
        <f t="shared" si="19"/>
        <v>0</v>
      </c>
      <c r="AJ60" s="225" t="s">
        <v>212</v>
      </c>
      <c r="AM60" s="287" t="s">
        <v>345</v>
      </c>
      <c r="AN60" s="218" t="s">
        <v>351</v>
      </c>
    </row>
    <row r="61" spans="1:44" ht="20.100000000000001" customHeight="1" x14ac:dyDescent="0.55000000000000004">
      <c r="A61" s="236" t="s">
        <v>178</v>
      </c>
      <c r="B61" s="236" t="s">
        <v>119</v>
      </c>
      <c r="C61" s="250"/>
      <c r="D61" s="237"/>
      <c r="E61" s="207"/>
      <c r="G61" s="280" t="str">
        <f t="shared" si="1"/>
        <v/>
      </c>
      <c r="H61" s="280"/>
      <c r="I61" s="280"/>
      <c r="J61" s="280"/>
      <c r="M61" s="225" t="str">
        <f t="shared" si="2"/>
        <v/>
      </c>
      <c r="N61" s="225" t="str">
        <f>IF(OR(AA61*$W61=1,AA61*$X61=1),IF(SUM($Z61:AA61)&gt;1," ; "&amp;AK61,AK61),"")</f>
        <v/>
      </c>
      <c r="O61" s="225" t="str">
        <f>IF(OR(AB61*$W61=1,AB61*$X61=1),IF(SUM($Z61:AB61)&gt;1," ; "&amp;AL61,AL61),"")</f>
        <v/>
      </c>
      <c r="P61" s="225" t="str">
        <f>IF(AC61*$W61=1,IF(SUM($Z61:AC61)&gt;1," ; "&amp;AM61,AM61),"")</f>
        <v/>
      </c>
      <c r="Q61" s="225" t="str">
        <f>IF(AD61*$W61=1,IF(SUM($Z61:AD61)&gt;1," ; "&amp;AN61,AN61),"")</f>
        <v/>
      </c>
      <c r="R61" s="225" t="str">
        <f>IF(AE61*$W61=1,IF(SUM($Z61:AE61)&gt;1," ; "&amp;AO61,AO61),"")</f>
        <v/>
      </c>
      <c r="S61" s="225" t="str">
        <f>IF(AF61*$X61=1,IF(SUM($Z61:AF61)&gt;1," ; "&amp;AP61,AP61),"")</f>
        <v/>
      </c>
      <c r="T61" s="225" t="str">
        <f>IF(AG61*$X61=1,IF(SUM($Z61:AG61)&gt;1," ; "&amp;AQ61,AQ61),"")</f>
        <v/>
      </c>
      <c r="U61" s="225" t="str">
        <f>IF(AH61*$X61=1,IF(SUM($Z61:AH61)&gt;1," ; "&amp;AR61,AR61),"")</f>
        <v/>
      </c>
      <c r="V61" s="226"/>
      <c r="W61" s="225">
        <f t="shared" si="3"/>
        <v>0</v>
      </c>
      <c r="X61" s="225">
        <f t="shared" si="4"/>
        <v>0</v>
      </c>
      <c r="Y61" s="226"/>
      <c r="Z61" s="218">
        <f t="shared" si="5"/>
        <v>0</v>
      </c>
      <c r="AA61" s="217"/>
      <c r="AB61" s="217"/>
      <c r="AC61" s="254">
        <f t="shared" si="18"/>
        <v>0</v>
      </c>
      <c r="AD61" s="218">
        <f t="shared" si="19"/>
        <v>0</v>
      </c>
      <c r="AJ61" s="225" t="s">
        <v>212</v>
      </c>
      <c r="AK61" s="225"/>
      <c r="AL61" s="225"/>
      <c r="AM61" s="287" t="s">
        <v>345</v>
      </c>
      <c r="AN61" s="218" t="s">
        <v>352</v>
      </c>
      <c r="AP61" s="254"/>
      <c r="AQ61" s="254"/>
      <c r="AR61" s="254"/>
    </row>
    <row r="62" spans="1:44" ht="20.100000000000001" customHeight="1" x14ac:dyDescent="0.55000000000000004">
      <c r="A62" s="236" t="s">
        <v>180</v>
      </c>
      <c r="B62" s="236" t="s">
        <v>353</v>
      </c>
      <c r="C62" s="250"/>
      <c r="D62" s="237"/>
      <c r="E62" s="207"/>
      <c r="G62" s="280" t="str">
        <f t="shared" si="1"/>
        <v/>
      </c>
      <c r="H62" s="280"/>
      <c r="I62" s="280"/>
      <c r="J62" s="280"/>
      <c r="M62" s="225" t="str">
        <f t="shared" si="2"/>
        <v/>
      </c>
      <c r="N62" s="225" t="str">
        <f>IF(OR(AA62*$W62=1,AA62*$X62=1),IF(SUM($Z62:AA62)&gt;1," ; "&amp;AK62,AK62),"")</f>
        <v/>
      </c>
      <c r="O62" s="225" t="str">
        <f>IF(OR(AB62*$W62=1,AB62*$X62=1),IF(SUM($Z62:AB62)&gt;1," ; "&amp;AL62,AL62),"")</f>
        <v/>
      </c>
      <c r="P62" s="225" t="str">
        <f>IF(AC62*$W62=1,IF(SUM($Z62:AC62)&gt;1," ; "&amp;AM62,AM62),"")</f>
        <v/>
      </c>
      <c r="Q62" s="225" t="str">
        <f>IF(AD62*$W62=1,IF(SUM($Z62:AD62)&gt;1," ; "&amp;AN62,AN62),"")</f>
        <v/>
      </c>
      <c r="R62" s="225" t="str">
        <f>IF(AE62*$W62=1,IF(SUM($Z62:AE62)&gt;1," ; "&amp;AO62,AO62),"")</f>
        <v/>
      </c>
      <c r="S62" s="225" t="str">
        <f>IF(AF62*$X62=1,IF(SUM($Z62:AF62)&gt;1," ; "&amp;AP62,AP62),"")</f>
        <v/>
      </c>
      <c r="T62" s="225" t="str">
        <f>IF(AG62*$X62=1,IF(SUM($Z62:AG62)&gt;1," ; "&amp;AQ62,AQ62),"")</f>
        <v/>
      </c>
      <c r="U62" s="225" t="str">
        <f>IF(AH62*$X62=1,IF(SUM($Z62:AH62)&gt;1," ; "&amp;AR62,AR62),"")</f>
        <v/>
      </c>
      <c r="V62" s="226"/>
      <c r="W62" s="225">
        <f t="shared" si="3"/>
        <v>0</v>
      </c>
      <c r="X62" s="225">
        <f t="shared" si="4"/>
        <v>0</v>
      </c>
      <c r="Y62" s="226"/>
      <c r="Z62" s="218">
        <f t="shared" si="5"/>
        <v>0</v>
      </c>
      <c r="AA62" s="217"/>
      <c r="AB62" s="217"/>
      <c r="AC62" s="254">
        <f t="shared" ref="AC62" si="20">IF(SUM($D$55:$D$62)&lt;&gt;$D$50,1,0)</f>
        <v>0</v>
      </c>
      <c r="AD62" s="218">
        <f t="shared" si="19"/>
        <v>0</v>
      </c>
      <c r="AJ62" s="225" t="s">
        <v>212</v>
      </c>
      <c r="AK62" s="225"/>
      <c r="AL62" s="225"/>
      <c r="AM62" s="287" t="s">
        <v>345</v>
      </c>
      <c r="AN62" s="218" t="s">
        <v>354</v>
      </c>
      <c r="AP62" s="254"/>
    </row>
    <row r="63" spans="1:44" x14ac:dyDescent="0.55000000000000004">
      <c r="G63" s="280" t="str">
        <f t="shared" si="1"/>
        <v/>
      </c>
      <c r="H63" s="280"/>
      <c r="I63" s="280"/>
      <c r="J63" s="280"/>
      <c r="M63" s="225" t="str">
        <f t="shared" si="2"/>
        <v/>
      </c>
      <c r="N63" s="225" t="str">
        <f>IF(OR(AA63*$W63=1,AA63*$X63=1),IF(SUM($Z63:AA63)&gt;1," ; "&amp;AK63,AK63),"")</f>
        <v/>
      </c>
      <c r="O63" s="225" t="str">
        <f>IF(OR(AB63*$W63=1,AB63*$X63=1),IF(SUM($Z63:AB63)&gt;1," ; "&amp;AL63,AL63),"")</f>
        <v/>
      </c>
      <c r="P63" s="225" t="str">
        <f>IF(AC63*$W63=1,IF(SUM($Z63:AC63)&gt;1," ; "&amp;AM63,AM63),"")</f>
        <v/>
      </c>
      <c r="Q63" s="225" t="str">
        <f>IF(AD63*$W63=1,IF(SUM($Z63:AD63)&gt;1," ; "&amp;AN63,AN63),"")</f>
        <v/>
      </c>
      <c r="R63" s="225" t="str">
        <f>IF(AE63*$W63=1,IF(SUM($Z63:AE63)&gt;1," ; "&amp;AO63,AO63),"")</f>
        <v/>
      </c>
      <c r="S63" s="225" t="str">
        <f>IF(AF63*$X63=1,IF(SUM($Z63:AF63)&gt;1," ; "&amp;AP63,AP63),"")</f>
        <v/>
      </c>
      <c r="T63" s="225" t="str">
        <f>IF(AG63*$X63=1,IF(SUM($Z63:AG63)&gt;1," ; "&amp;AQ63,AQ63),"")</f>
        <v/>
      </c>
      <c r="U63" s="225" t="str">
        <f>IF(AH63*$X63=1,IF(SUM($Z63:AH63)&gt;1," ; "&amp;AR63,AR63),"")</f>
        <v/>
      </c>
      <c r="V63" s="226"/>
      <c r="W63" s="225">
        <f t="shared" si="3"/>
        <v>0</v>
      </c>
      <c r="X63" s="225">
        <f t="shared" si="4"/>
        <v>0</v>
      </c>
      <c r="Y63" s="226"/>
      <c r="Z63" s="218">
        <f t="shared" si="5"/>
        <v>0</v>
      </c>
      <c r="AA63" s="217"/>
      <c r="AB63" s="217"/>
      <c r="AC63" s="254"/>
      <c r="AJ63" s="225" t="s">
        <v>212</v>
      </c>
      <c r="AM63" s="254"/>
    </row>
    <row r="64" spans="1:44" hidden="1" x14ac:dyDescent="0.55000000000000004">
      <c r="G64" s="280" t="str">
        <f t="shared" si="1"/>
        <v/>
      </c>
      <c r="H64" s="280"/>
      <c r="I64" s="280"/>
      <c r="J64" s="280"/>
      <c r="M64" s="225" t="str">
        <f t="shared" si="2"/>
        <v/>
      </c>
      <c r="N64" s="225" t="str">
        <f>IF(OR(AA64*$W64=1,AA64*$X64=1),IF(SUM($Z64:AA64)&gt;1," ; "&amp;AK64,AK64),"")</f>
        <v/>
      </c>
      <c r="O64" s="225" t="str">
        <f>IF(OR(AB64*$W64=1,AB64*$X64=1),IF(SUM($Z64:AB64)&gt;1," ; "&amp;AL64,AL64),"")</f>
        <v/>
      </c>
      <c r="P64" s="225" t="str">
        <f>IF(AC64*$W64=1,IF(SUM($Z64:AC64)&gt;1," ; "&amp;AM64,AM64),"")</f>
        <v/>
      </c>
      <c r="Q64" s="225" t="str">
        <f>IF(AD64*$W64=1,IF(SUM($Z64:AD64)&gt;1," ; "&amp;AN64,AN64),"")</f>
        <v/>
      </c>
      <c r="R64" s="225" t="str">
        <f>IF(AE64*$W64=1,IF(SUM($Z64:AE64)&gt;1," ; "&amp;AO64,AO64),"")</f>
        <v/>
      </c>
      <c r="S64" s="225" t="str">
        <f>IF(AF64*$X64=1,IF(SUM($Z64:AF64)&gt;1," ; "&amp;AP64,AP64),"")</f>
        <v/>
      </c>
      <c r="T64" s="225" t="str">
        <f>IF(AG64*$X64=1,IF(SUM($Z64:AG64)&gt;1," ; "&amp;AQ64,AQ64),"")</f>
        <v/>
      </c>
      <c r="U64" s="225" t="str">
        <f>IF(AH64*$X64=1,IF(SUM($Z64:AH64)&gt;1," ; "&amp;AR64,AR64),"")</f>
        <v/>
      </c>
      <c r="V64" s="226"/>
      <c r="W64" s="225">
        <f t="shared" si="3"/>
        <v>0</v>
      </c>
      <c r="X64" s="225">
        <f t="shared" si="4"/>
        <v>0</v>
      </c>
      <c r="Y64" s="226"/>
      <c r="Z64" s="218">
        <f t="shared" si="5"/>
        <v>0</v>
      </c>
      <c r="AA64" s="217"/>
      <c r="AB64" s="217"/>
      <c r="AC64" s="254"/>
      <c r="AJ64" s="225" t="s">
        <v>212</v>
      </c>
      <c r="AM64" s="254"/>
    </row>
    <row r="65" spans="7:42" hidden="1" x14ac:dyDescent="0.55000000000000004">
      <c r="G65" s="280" t="str">
        <f t="shared" si="1"/>
        <v/>
      </c>
      <c r="H65" s="280"/>
      <c r="I65" s="280"/>
      <c r="J65" s="280"/>
      <c r="M65" s="225" t="str">
        <f t="shared" si="2"/>
        <v/>
      </c>
      <c r="N65" s="225" t="str">
        <f>IF(OR(AA65*$W65=1,AA65*$X65=1),IF(SUM($Z65:AA65)&gt;1," ; "&amp;AK65,AK65),"")</f>
        <v/>
      </c>
      <c r="O65" s="225" t="str">
        <f>IF(OR(AB65*$W65=1,AB65*$X65=1),IF(SUM($Z65:AB65)&gt;1," ; "&amp;AL65,AL65),"")</f>
        <v/>
      </c>
      <c r="P65" s="225" t="str">
        <f>IF(AC65*$W65=1,IF(SUM($Z65:AC65)&gt;1," ; "&amp;AM65,AM65),"")</f>
        <v/>
      </c>
      <c r="Q65" s="225" t="str">
        <f>IF(AD65*$W65=1,IF(SUM($Z65:AD65)&gt;1," ; "&amp;AN65,AN65),"")</f>
        <v/>
      </c>
      <c r="R65" s="225" t="str">
        <f>IF(AE65*$W65=1,IF(SUM($Z65:AE65)&gt;1," ; "&amp;AO65,AO65),"")</f>
        <v/>
      </c>
      <c r="S65" s="225" t="str">
        <f>IF(AF65*$X65=1,IF(SUM($Z65:AF65)&gt;1," ; "&amp;AP65,AP65),"")</f>
        <v/>
      </c>
      <c r="T65" s="225" t="str">
        <f>IF(AG65*$X65=1,IF(SUM($Z65:AG65)&gt;1," ; "&amp;AQ65,AQ65),"")</f>
        <v/>
      </c>
      <c r="U65" s="225" t="str">
        <f>IF(AH65*$X65=1,IF(SUM($Z65:AH65)&gt;1," ; "&amp;AR65,AR65),"")</f>
        <v/>
      </c>
      <c r="V65" s="226"/>
      <c r="W65" s="225"/>
      <c r="X65" s="225"/>
      <c r="Y65" s="226"/>
      <c r="Z65" s="226"/>
      <c r="AA65" s="217"/>
      <c r="AB65" s="217"/>
      <c r="AC65" s="254"/>
      <c r="AM65" s="254"/>
    </row>
    <row r="66" spans="7:42" hidden="1" x14ac:dyDescent="0.55000000000000004">
      <c r="G66" s="280" t="str">
        <f t="shared" si="1"/>
        <v/>
      </c>
      <c r="H66" s="280"/>
      <c r="I66" s="280"/>
      <c r="J66" s="280"/>
      <c r="M66" s="226"/>
      <c r="N66" s="225" t="str">
        <f t="shared" ref="N66:N84" si="21">IF(AA66=1,AK66,"")</f>
        <v/>
      </c>
      <c r="O66" s="225" t="str">
        <f>IF(AB66=1,IF(SUM($AA66:AB66)&gt;1," ; "&amp;AL66,AL66),"")</f>
        <v/>
      </c>
      <c r="P66" s="225" t="str">
        <f>IF(AC66=1,IF(SUM($AA66:AC66)&gt;1," ; "&amp;AM66,AM66),"")</f>
        <v/>
      </c>
      <c r="Q66" s="225" t="str">
        <f>IF(AD66=1,IF(SUM($AA66:AD66)&gt;1," ; "&amp;AN66,AN66),"")</f>
        <v/>
      </c>
      <c r="R66" s="225" t="str">
        <f>IF(AE66=1,IF(SUM($AA66:AE66)&gt;1," ; "&amp;AO66,AO66),"")</f>
        <v/>
      </c>
      <c r="S66" s="225" t="str">
        <f>IF(AF66=1,IF(SUM($AA66:AF66)&gt;1," ; "&amp;AP66,AP66),"")</f>
        <v/>
      </c>
      <c r="T66" s="225" t="str">
        <f>IF(AG66=1,IF(SUM($AA66:AG66)&gt;1," ; "&amp;AQ66,AQ66),"")</f>
        <v/>
      </c>
      <c r="U66" s="225" t="str">
        <f>IF(AH66=1,IF(SUM($AA66:AH66)&gt;1," ; "&amp;AR66,AR66),"")</f>
        <v/>
      </c>
      <c r="V66" s="226"/>
      <c r="W66" s="225"/>
      <c r="X66" s="225"/>
      <c r="Y66" s="226"/>
      <c r="Z66" s="226"/>
      <c r="AA66" s="217"/>
      <c r="AB66" s="217"/>
      <c r="AC66" s="254"/>
      <c r="AM66" s="254"/>
    </row>
    <row r="67" spans="7:42" hidden="1" x14ac:dyDescent="0.55000000000000004">
      <c r="G67" s="280"/>
      <c r="H67" s="280"/>
      <c r="I67" s="280"/>
      <c r="J67" s="280"/>
      <c r="M67" s="226"/>
      <c r="N67" s="225" t="str">
        <f t="shared" si="21"/>
        <v/>
      </c>
      <c r="O67" s="225" t="str">
        <f>IF(AB67=1,IF(SUM($AA67:AB67)&gt;1," ; "&amp;AL67,AL67),"")</f>
        <v/>
      </c>
      <c r="P67" s="225" t="str">
        <f>IF(AC67=1,IF(SUM($AA67:AC67)&gt;1," ; "&amp;AM67,AM67),"")</f>
        <v/>
      </c>
      <c r="Q67" s="225" t="str">
        <f>IF(AD67=1,IF(SUM($AA67:AD67)&gt;1," ; "&amp;AN67,AN67),"")</f>
        <v/>
      </c>
      <c r="R67" s="225" t="str">
        <f>IF(AE67=1,IF(SUM($AA67:AE67)&gt;1," ; "&amp;AO67,AO67),"")</f>
        <v/>
      </c>
      <c r="S67" s="225" t="str">
        <f>IF(AF67=1,IF(SUM($AA67:AF67)&gt;1," ; "&amp;AP67,AP67),"")</f>
        <v/>
      </c>
      <c r="T67" s="225" t="str">
        <f>IF(AG67=1,IF(SUM($AA67:AG67)&gt;1," ; "&amp;AQ67,AQ67),"")</f>
        <v/>
      </c>
      <c r="U67" s="225" t="str">
        <f>IF(AH67=1,IF(SUM($AA67:AH67)&gt;1," ; "&amp;AR67,AR67),"")</f>
        <v/>
      </c>
      <c r="V67" s="226"/>
      <c r="W67" s="225"/>
      <c r="X67" s="225"/>
      <c r="Y67" s="226"/>
      <c r="Z67" s="226"/>
      <c r="AA67" s="217"/>
      <c r="AB67" s="217"/>
      <c r="AC67" s="254"/>
      <c r="AM67" s="254"/>
    </row>
    <row r="68" spans="7:42" hidden="1" x14ac:dyDescent="0.55000000000000004">
      <c r="G68" s="280"/>
      <c r="H68" s="280"/>
      <c r="I68" s="280"/>
      <c r="J68" s="280"/>
      <c r="M68" s="226"/>
      <c r="N68" s="225" t="str">
        <f t="shared" si="21"/>
        <v/>
      </c>
      <c r="O68" s="225" t="str">
        <f>IF(AB68=1,IF(SUM($AA68:AB68)&gt;1," ; "&amp;AL68,AL68),"")</f>
        <v/>
      </c>
      <c r="P68" s="225" t="str">
        <f>IF(AC68=1,IF(SUM($AA68:AC68)&gt;1," ; "&amp;AM68,AM68),"")</f>
        <v/>
      </c>
      <c r="Q68" s="225" t="str">
        <f>IF(AD68=1,IF(SUM($AA68:AD68)&gt;1," ; "&amp;AN68,AN68),"")</f>
        <v/>
      </c>
      <c r="R68" s="225" t="str">
        <f>IF(AE68=1,IF(SUM($AA68:AE68)&gt;1," ; "&amp;AO68,AO68),"")</f>
        <v/>
      </c>
      <c r="S68" s="225" t="str">
        <f>IF(AF68=1,IF(SUM($AA68:AF68)&gt;1," ; "&amp;AP68,AP68),"")</f>
        <v/>
      </c>
      <c r="T68" s="225" t="str">
        <f>IF(AG68=1,IF(SUM($AA68:AG68)&gt;1," ; "&amp;AQ68,AQ68),"")</f>
        <v/>
      </c>
      <c r="U68" s="225" t="str">
        <f>IF(AH68=1,IF(SUM($AA68:AH68)&gt;1," ; "&amp;AR68,AR68),"")</f>
        <v/>
      </c>
      <c r="V68" s="226"/>
      <c r="W68" s="225"/>
      <c r="X68" s="225"/>
      <c r="Y68" s="226"/>
      <c r="Z68" s="226"/>
      <c r="AA68" s="217"/>
      <c r="AB68" s="217"/>
      <c r="AC68" s="254"/>
      <c r="AM68" s="254"/>
    </row>
    <row r="69" spans="7:42" hidden="1" x14ac:dyDescent="0.55000000000000004">
      <c r="G69" s="280"/>
      <c r="H69" s="280"/>
      <c r="I69" s="280"/>
      <c r="J69" s="280"/>
      <c r="M69" s="226"/>
      <c r="N69" s="225" t="str">
        <f t="shared" si="21"/>
        <v/>
      </c>
      <c r="O69" s="225" t="str">
        <f>IF(AB69=1,IF(SUM($AA69:AB69)&gt;1," ; "&amp;AL69,AL69),"")</f>
        <v/>
      </c>
      <c r="P69" s="225" t="str">
        <f>IF(AC69=1,IF(SUM($AA69:AC69)&gt;1," ; "&amp;AM69,AM69),"")</f>
        <v/>
      </c>
      <c r="Q69" s="225" t="str">
        <f>IF(AD69=1,IF(SUM($AA69:AD69)&gt;1," ; "&amp;AN69,AN69),"")</f>
        <v/>
      </c>
      <c r="R69" s="225" t="str">
        <f>IF(AE69=1,IF(SUM($AA69:AE69)&gt;1," ; "&amp;AO69,AO69),"")</f>
        <v/>
      </c>
      <c r="S69" s="225" t="str">
        <f>IF(AF69=1,IF(SUM($AA69:AF69)&gt;1," ; "&amp;AP69,AP69),"")</f>
        <v/>
      </c>
      <c r="T69" s="225" t="str">
        <f>IF(AG69=1,IF(SUM($AA69:AG69)&gt;1," ; "&amp;AQ69,AQ69),"")</f>
        <v/>
      </c>
      <c r="U69" s="225" t="str">
        <f>IF(AH69=1,IF(SUM($AA69:AH69)&gt;1," ; "&amp;AR69,AR69),"")</f>
        <v/>
      </c>
      <c r="V69" s="226"/>
      <c r="W69" s="225"/>
      <c r="X69" s="225"/>
      <c r="Y69" s="226"/>
      <c r="Z69" s="226"/>
      <c r="AA69" s="217"/>
      <c r="AB69" s="217"/>
      <c r="AC69" s="254"/>
      <c r="AP69" s="254"/>
    </row>
    <row r="70" spans="7:42" hidden="1" x14ac:dyDescent="0.55000000000000004">
      <c r="G70" s="280"/>
      <c r="H70" s="280"/>
      <c r="I70" s="280"/>
      <c r="J70" s="280"/>
      <c r="M70" s="226"/>
      <c r="N70" s="225" t="str">
        <f t="shared" si="21"/>
        <v/>
      </c>
      <c r="O70" s="225" t="str">
        <f>IF(AB70=1,IF(SUM($AA70:AB70)&gt;1," ; "&amp;AL70,AL70),"")</f>
        <v/>
      </c>
      <c r="P70" s="225" t="str">
        <f>IF(AC70=1,IF(SUM($AA70:AC70)&gt;1," ; "&amp;AM70,AM70),"")</f>
        <v/>
      </c>
      <c r="Q70" s="225" t="str">
        <f>IF(AD70=1,IF(SUM($AA70:AD70)&gt;1," ; "&amp;AN70,AN70),"")</f>
        <v/>
      </c>
      <c r="R70" s="225" t="str">
        <f>IF(AE70=1,IF(SUM($AA70:AE70)&gt;1," ; "&amp;AO70,AO70),"")</f>
        <v/>
      </c>
      <c r="S70" s="225" t="str">
        <f>IF(AF70=1,IF(SUM($AA70:AF70)&gt;1," ; "&amp;AP70,AP70),"")</f>
        <v/>
      </c>
      <c r="T70" s="225" t="str">
        <f>IF(AG70=1,IF(SUM($AA70:AG70)&gt;1," ; "&amp;AQ70,AQ70),"")</f>
        <v/>
      </c>
      <c r="U70" s="225" t="str">
        <f>IF(AH70=1,IF(SUM($AA70:AH70)&gt;1," ; "&amp;AR70,AR70),"")</f>
        <v/>
      </c>
      <c r="V70" s="226"/>
      <c r="W70" s="225"/>
      <c r="X70" s="225"/>
      <c r="Y70" s="226"/>
      <c r="Z70" s="226"/>
      <c r="AA70" s="217"/>
      <c r="AB70" s="217"/>
      <c r="AC70" s="254"/>
      <c r="AM70" s="254"/>
    </row>
    <row r="71" spans="7:42" hidden="1" x14ac:dyDescent="0.55000000000000004">
      <c r="G71" s="280"/>
      <c r="H71" s="280"/>
      <c r="I71" s="280"/>
      <c r="J71" s="280"/>
      <c r="M71" s="226"/>
      <c r="N71" s="225" t="str">
        <f t="shared" si="21"/>
        <v/>
      </c>
      <c r="O71" s="225" t="str">
        <f>IF(AB71=1,IF(SUM($AA71:AB71)&gt;1," ; "&amp;AL71,AL71),"")</f>
        <v/>
      </c>
      <c r="P71" s="225" t="str">
        <f>IF(AC71=1,IF(SUM($AA71:AC71)&gt;1," ; "&amp;AM71,AM71),"")</f>
        <v/>
      </c>
      <c r="Q71" s="225" t="str">
        <f>IF(AD71=1,IF(SUM($AA71:AD71)&gt;1," ; "&amp;AN71,AN71),"")</f>
        <v/>
      </c>
      <c r="R71" s="225" t="str">
        <f>IF(AE71=1,IF(SUM($AA71:AE71)&gt;1," ; "&amp;AO71,AO71),"")</f>
        <v/>
      </c>
      <c r="S71" s="225" t="str">
        <f>IF(AF71=1,IF(SUM($AA71:AF71)&gt;1," ; "&amp;AP71,AP71),"")</f>
        <v/>
      </c>
      <c r="T71" s="225" t="str">
        <f>IF(AG71=1,IF(SUM($AA71:AG71)&gt;1," ; "&amp;AQ71,AQ71),"")</f>
        <v/>
      </c>
      <c r="U71" s="225" t="str">
        <f>IF(AH71=1,IF(SUM($AA71:AH71)&gt;1," ; "&amp;AR71,AR71),"")</f>
        <v/>
      </c>
      <c r="V71" s="226"/>
      <c r="W71" s="225"/>
      <c r="X71" s="225"/>
      <c r="Y71" s="226"/>
      <c r="Z71" s="226"/>
      <c r="AA71" s="217"/>
      <c r="AB71" s="217"/>
      <c r="AC71" s="254"/>
      <c r="AM71" s="254"/>
    </row>
    <row r="72" spans="7:42" hidden="1" x14ac:dyDescent="0.55000000000000004">
      <c r="G72" s="280"/>
      <c r="H72" s="280"/>
      <c r="I72" s="280"/>
      <c r="J72" s="280"/>
      <c r="M72" s="226"/>
      <c r="N72" s="225" t="str">
        <f t="shared" si="21"/>
        <v/>
      </c>
      <c r="O72" s="225" t="str">
        <f>IF(AB72=1,IF(SUM($AA72:AB72)&gt;1," ; "&amp;AL72,AL72),"")</f>
        <v/>
      </c>
      <c r="P72" s="225" t="str">
        <f>IF(AC72=1,IF(SUM($AA72:AC72)&gt;1," ; "&amp;AM72,AM72),"")</f>
        <v/>
      </c>
      <c r="Q72" s="225" t="str">
        <f>IF(AD72=1,IF(SUM($AA72:AD72)&gt;1," ; "&amp;AN72,AN72),"")</f>
        <v/>
      </c>
      <c r="R72" s="225" t="str">
        <f>IF(AE72=1,IF(SUM($AA72:AE72)&gt;1," ; "&amp;AO72,AO72),"")</f>
        <v/>
      </c>
      <c r="S72" s="225" t="str">
        <f>IF(AF72=1,IF(SUM($AA72:AF72)&gt;1," ; "&amp;AP72,AP72),"")</f>
        <v/>
      </c>
      <c r="T72" s="225" t="str">
        <f>IF(AG72=1,IF(SUM($AA72:AG72)&gt;1," ; "&amp;AQ72,AQ72),"")</f>
        <v/>
      </c>
      <c r="U72" s="225" t="str">
        <f>IF(AH72=1,IF(SUM($AA72:AH72)&gt;1," ; "&amp;AR72,AR72),"")</f>
        <v/>
      </c>
      <c r="V72" s="226"/>
      <c r="W72" s="225"/>
      <c r="X72" s="225"/>
      <c r="Y72" s="226"/>
      <c r="Z72" s="226"/>
      <c r="AA72" s="217"/>
      <c r="AB72" s="217"/>
      <c r="AC72" s="254"/>
      <c r="AM72" s="254"/>
    </row>
    <row r="73" spans="7:42" hidden="1" x14ac:dyDescent="0.55000000000000004">
      <c r="G73" s="280"/>
      <c r="H73" s="280"/>
      <c r="I73" s="280"/>
      <c r="J73" s="280"/>
      <c r="M73" s="226"/>
      <c r="N73" s="225" t="str">
        <f t="shared" si="21"/>
        <v/>
      </c>
      <c r="O73" s="225" t="str">
        <f>IF(AB73=1,IF(SUM($AA73:AB73)&gt;1," ; "&amp;AL73,AL73),"")</f>
        <v/>
      </c>
      <c r="P73" s="225" t="str">
        <f>IF(AC73=1,IF(SUM($AA73:AC73)&gt;1," ; "&amp;AM73,AM73),"")</f>
        <v/>
      </c>
      <c r="Q73" s="225" t="str">
        <f>IF(AD73=1,IF(SUM($AA73:AD73)&gt;1," ; "&amp;AN73,AN73),"")</f>
        <v/>
      </c>
      <c r="R73" s="225" t="str">
        <f>IF(AE73=1,IF(SUM($AA73:AE73)&gt;1," ; "&amp;AO73,AO73),"")</f>
        <v/>
      </c>
      <c r="S73" s="225" t="str">
        <f>IF(AF73=1,IF(SUM($AA73:AF73)&gt;1," ; "&amp;AP73,AP73),"")</f>
        <v/>
      </c>
      <c r="T73" s="225" t="str">
        <f>IF(AG73=1,IF(SUM($AA73:AG73)&gt;1," ; "&amp;AQ73,AQ73),"")</f>
        <v/>
      </c>
      <c r="U73" s="225" t="str">
        <f>IF(AH73=1,IF(SUM($AA73:AH73)&gt;1," ; "&amp;AR73,AR73),"")</f>
        <v/>
      </c>
      <c r="V73" s="226"/>
      <c r="W73" s="225"/>
      <c r="X73" s="225"/>
      <c r="Y73" s="226"/>
      <c r="Z73" s="226"/>
      <c r="AA73" s="217"/>
      <c r="AB73" s="217"/>
      <c r="AC73" s="254"/>
      <c r="AM73" s="254"/>
    </row>
    <row r="74" spans="7:42" hidden="1" x14ac:dyDescent="0.55000000000000004">
      <c r="G74" s="289"/>
      <c r="H74" s="289"/>
      <c r="I74" s="289"/>
      <c r="J74" s="289"/>
      <c r="M74" s="226"/>
      <c r="N74" s="225" t="str">
        <f t="shared" si="21"/>
        <v/>
      </c>
      <c r="O74" s="225" t="str">
        <f>IF(AB74=1,IF(SUM($AA74:AB74)&gt;1," ; "&amp;AL74,AL74),"")</f>
        <v/>
      </c>
      <c r="P74" s="225" t="str">
        <f>IF(AC74=1,IF(SUM($AA74:AC74)&gt;1," ; "&amp;AM74,AM74),"")</f>
        <v/>
      </c>
      <c r="Q74" s="225" t="str">
        <f>IF(AD74=1,IF(SUM($AA74:AD74)&gt;1," ; "&amp;AN74,AN74),"")</f>
        <v/>
      </c>
      <c r="R74" s="225" t="str">
        <f>IF(AE74=1,IF(SUM($AA74:AE74)&gt;1," ; "&amp;AO74,AO74),"")</f>
        <v/>
      </c>
      <c r="S74" s="225" t="str">
        <f>IF(AF74=1,IF(SUM($AA74:AF74)&gt;1," ; "&amp;AP74,AP74),"")</f>
        <v/>
      </c>
      <c r="T74" s="225" t="str">
        <f>IF(AG74=1,IF(SUM($AA74:AG74)&gt;1," ; "&amp;AQ74,AQ74),"")</f>
        <v/>
      </c>
      <c r="U74" s="225" t="str">
        <f>IF(AH74=1,IF(SUM($AA74:AH74)&gt;1," ; "&amp;AR74,AR74),"")</f>
        <v/>
      </c>
      <c r="V74" s="226"/>
      <c r="W74" s="225"/>
      <c r="X74" s="225"/>
      <c r="Y74" s="226"/>
      <c r="Z74" s="226"/>
      <c r="AA74" s="217"/>
      <c r="AB74" s="217"/>
      <c r="AC74" s="254"/>
      <c r="AM74" s="254"/>
    </row>
    <row r="75" spans="7:42" hidden="1" x14ac:dyDescent="0.55000000000000004">
      <c r="G75" s="280"/>
      <c r="H75" s="280"/>
      <c r="I75" s="280"/>
      <c r="J75" s="280"/>
      <c r="M75" s="226"/>
      <c r="N75" s="225" t="str">
        <f t="shared" si="21"/>
        <v/>
      </c>
      <c r="O75" s="225" t="str">
        <f>IF(AB75=1,IF(SUM($AA75:AB75)&gt;1," ; "&amp;AL75,AL75),"")</f>
        <v/>
      </c>
      <c r="P75" s="225" t="str">
        <f>IF(AC75=1,IF(SUM($AA75:AC75)&gt;1," ; "&amp;AM75,AM75),"")</f>
        <v/>
      </c>
      <c r="Q75" s="225" t="str">
        <f>IF(AD75=1,IF(SUM($AA75:AD75)&gt;1," ; "&amp;AN75,AN75),"")</f>
        <v/>
      </c>
      <c r="R75" s="225" t="str">
        <f>IF(AE75=1,IF(SUM($AA75:AE75)&gt;1," ; "&amp;AO75,AO75),"")</f>
        <v/>
      </c>
      <c r="S75" s="225" t="str">
        <f>IF(AF75=1,IF(SUM($AA75:AF75)&gt;1," ; "&amp;AP75,AP75),"")</f>
        <v/>
      </c>
      <c r="T75" s="225" t="str">
        <f>IF(AG75=1,IF(SUM($AA75:AG75)&gt;1," ; "&amp;AQ75,AQ75),"")</f>
        <v/>
      </c>
      <c r="U75" s="225" t="str">
        <f>IF(AH75=1,IF(SUM($AA75:AH75)&gt;1," ; "&amp;AR75,AR75),"")</f>
        <v/>
      </c>
      <c r="V75" s="226"/>
      <c r="W75" s="225"/>
      <c r="X75" s="225"/>
      <c r="Y75" s="226"/>
      <c r="Z75" s="226"/>
      <c r="AA75" s="217"/>
      <c r="AB75" s="217"/>
      <c r="AC75" s="254"/>
      <c r="AM75" s="254"/>
    </row>
    <row r="76" spans="7:42" hidden="1" x14ac:dyDescent="0.55000000000000004">
      <c r="G76" s="280"/>
      <c r="H76" s="280"/>
      <c r="I76" s="280"/>
      <c r="J76" s="280"/>
      <c r="M76" s="226"/>
      <c r="N76" s="225" t="str">
        <f t="shared" si="21"/>
        <v/>
      </c>
      <c r="O76" s="225" t="str">
        <f>IF(AB76=1,IF(SUM($AA76:AB76)&gt;1," ; "&amp;AL76,AL76),"")</f>
        <v/>
      </c>
      <c r="P76" s="225" t="str">
        <f>IF(AC76=1,IF(SUM($AA76:AC76)&gt;1," ; "&amp;AM76,AM76),"")</f>
        <v/>
      </c>
      <c r="Q76" s="225" t="str">
        <f>IF(AD76=1,IF(SUM($AA76:AD76)&gt;1," ; "&amp;AN76,AN76),"")</f>
        <v/>
      </c>
      <c r="R76" s="225" t="str">
        <f>IF(AE76=1,IF(SUM($AA76:AE76)&gt;1," ; "&amp;AO76,AO76),"")</f>
        <v/>
      </c>
      <c r="S76" s="225" t="str">
        <f>IF(AF76=1,IF(SUM($AA76:AF76)&gt;1," ; "&amp;AP76,AP76),"")</f>
        <v/>
      </c>
      <c r="T76" s="225" t="str">
        <f>IF(AG76=1,IF(SUM($AA76:AG76)&gt;1," ; "&amp;AQ76,AQ76),"")</f>
        <v/>
      </c>
      <c r="U76" s="225" t="str">
        <f>IF(AH76=1,IF(SUM($AA76:AH76)&gt;1," ; "&amp;AR76,AR76),"")</f>
        <v/>
      </c>
      <c r="V76" s="226"/>
      <c r="W76" s="225"/>
      <c r="X76" s="225"/>
      <c r="Y76" s="226"/>
      <c r="Z76" s="226"/>
      <c r="AA76" s="217"/>
      <c r="AB76" s="217"/>
      <c r="AC76" s="254"/>
      <c r="AM76" s="254"/>
    </row>
    <row r="77" spans="7:42" hidden="1" x14ac:dyDescent="0.55000000000000004">
      <c r="G77" s="280"/>
      <c r="H77" s="280"/>
      <c r="I77" s="280"/>
      <c r="J77" s="280"/>
      <c r="M77" s="226"/>
      <c r="N77" s="225" t="str">
        <f t="shared" si="21"/>
        <v/>
      </c>
      <c r="O77" s="225" t="str">
        <f>IF(AB77=1,IF(SUM($AA77:AB77)&gt;1," ; "&amp;AL77,AL77),"")</f>
        <v/>
      </c>
      <c r="P77" s="225" t="str">
        <f>IF(AC77=1,IF(SUM($AA77:AC77)&gt;1," ; "&amp;AM77,AM77),"")</f>
        <v/>
      </c>
      <c r="Q77" s="225" t="str">
        <f>IF(AD77=1,IF(SUM($AA77:AD77)&gt;1," ; "&amp;AN77,AN77),"")</f>
        <v/>
      </c>
      <c r="R77" s="225" t="str">
        <f>IF(AE77=1,IF(SUM($AA77:AE77)&gt;1," ; "&amp;AO77,AO77),"")</f>
        <v/>
      </c>
      <c r="S77" s="225" t="str">
        <f>IF(AF77=1,IF(SUM($AA77:AF77)&gt;1," ; "&amp;AP77,AP77),"")</f>
        <v/>
      </c>
      <c r="T77" s="225" t="str">
        <f>IF(AG77=1,IF(SUM($AA77:AG77)&gt;1," ; "&amp;AQ77,AQ77),"")</f>
        <v/>
      </c>
      <c r="U77" s="225" t="str">
        <f>IF(AH77=1,IF(SUM($AA77:AH77)&gt;1," ; "&amp;AR77,AR77),"")</f>
        <v/>
      </c>
      <c r="V77" s="226"/>
      <c r="W77" s="225"/>
      <c r="X77" s="225"/>
      <c r="Y77" s="226"/>
      <c r="Z77" s="226"/>
      <c r="AA77" s="217"/>
      <c r="AB77" s="217"/>
      <c r="AC77" s="254"/>
      <c r="AM77" s="254"/>
    </row>
    <row r="78" spans="7:42" hidden="1" x14ac:dyDescent="0.55000000000000004">
      <c r="G78" s="280"/>
      <c r="H78" s="280"/>
      <c r="I78" s="280"/>
      <c r="J78" s="280"/>
      <c r="M78" s="226"/>
      <c r="N78" s="225" t="str">
        <f t="shared" si="21"/>
        <v/>
      </c>
      <c r="O78" s="225" t="str">
        <f>IF(AB78=1,IF(SUM($AA78:AB78)&gt;1," ; "&amp;AL78,AL78),"")</f>
        <v/>
      </c>
      <c r="P78" s="225" t="str">
        <f>IF(AC78=1,IF(SUM($AA78:AC78)&gt;1," ; "&amp;AM78,AM78),"")</f>
        <v/>
      </c>
      <c r="Q78" s="225" t="str">
        <f>IF(AD78=1,IF(SUM($AA78:AD78)&gt;1," ; "&amp;AN78,AN78),"")</f>
        <v/>
      </c>
      <c r="R78" s="225" t="str">
        <f>IF(AE78=1,IF(SUM($AA78:AE78)&gt;1," ; "&amp;AO78,AO78),"")</f>
        <v/>
      </c>
      <c r="S78" s="225" t="str">
        <f>IF(AF78=1,IF(SUM($AA78:AF78)&gt;1," ; "&amp;AP78,AP78),"")</f>
        <v/>
      </c>
      <c r="T78" s="225" t="str">
        <f>IF(AG78=1,IF(SUM($AA78:AG78)&gt;1," ; "&amp;AQ78,AQ78),"")</f>
        <v/>
      </c>
      <c r="U78" s="225" t="str">
        <f>IF(AH78=1,IF(SUM($AA78:AH78)&gt;1," ; "&amp;AR78,AR78),"")</f>
        <v/>
      </c>
      <c r="V78" s="226"/>
      <c r="W78" s="225"/>
      <c r="X78" s="225"/>
      <c r="Y78" s="226"/>
      <c r="Z78" s="226"/>
      <c r="AA78" s="217"/>
      <c r="AB78" s="217"/>
      <c r="AC78" s="254"/>
      <c r="AM78" s="254"/>
    </row>
    <row r="79" spans="7:42" hidden="1" x14ac:dyDescent="0.55000000000000004">
      <c r="G79" s="280"/>
      <c r="H79" s="280"/>
      <c r="I79" s="280"/>
      <c r="J79" s="280"/>
      <c r="M79" s="226"/>
      <c r="N79" s="225" t="str">
        <f t="shared" si="21"/>
        <v/>
      </c>
      <c r="O79" s="225" t="str">
        <f>IF(AB79=1,IF(SUM($AA79:AB79)&gt;1," ; "&amp;AL79,AL79),"")</f>
        <v/>
      </c>
      <c r="P79" s="225" t="str">
        <f>IF(AC79=1,IF(SUM($AA79:AC79)&gt;1," ; "&amp;AM79,AM79),"")</f>
        <v/>
      </c>
      <c r="Q79" s="225" t="str">
        <f>IF(AD79=1,IF(SUM($AA79:AD79)&gt;1," ; "&amp;AN79,AN79),"")</f>
        <v/>
      </c>
      <c r="R79" s="225" t="str">
        <f>IF(AE79=1,IF(SUM($AA79:AE79)&gt;1," ; "&amp;AO79,AO79),"")</f>
        <v/>
      </c>
      <c r="S79" s="225" t="str">
        <f>IF(AF79=1,IF(SUM($AA79:AF79)&gt;1," ; "&amp;AP79,AP79),"")</f>
        <v/>
      </c>
      <c r="T79" s="225" t="str">
        <f>IF(AG79=1,IF(SUM($AA79:AG79)&gt;1," ; "&amp;AQ79,AQ79),"")</f>
        <v/>
      </c>
      <c r="U79" s="225" t="str">
        <f>IF(AH79=1,IF(SUM($AA79:AH79)&gt;1," ; "&amp;AR79,AR79),"")</f>
        <v/>
      </c>
      <c r="V79" s="226"/>
      <c r="W79" s="225"/>
      <c r="X79" s="225"/>
      <c r="Y79" s="226"/>
      <c r="Z79" s="226"/>
      <c r="AA79" s="217"/>
      <c r="AB79" s="217"/>
      <c r="AC79" s="254"/>
      <c r="AM79" s="254"/>
    </row>
    <row r="80" spans="7:42" hidden="1" x14ac:dyDescent="0.55000000000000004">
      <c r="G80" s="280"/>
      <c r="H80" s="280"/>
      <c r="I80" s="280"/>
      <c r="J80" s="280"/>
      <c r="M80" s="226"/>
      <c r="N80" s="225" t="str">
        <f t="shared" si="21"/>
        <v/>
      </c>
      <c r="O80" s="225" t="str">
        <f>IF(AB80=1,IF(SUM($AA80:AB80)&gt;1," ; "&amp;AL80,AL80),"")</f>
        <v/>
      </c>
      <c r="P80" s="225" t="str">
        <f>IF(AC80=1,IF(SUM($AA80:AC80)&gt;1," ; "&amp;AM80,AM80),"")</f>
        <v/>
      </c>
      <c r="Q80" s="225" t="str">
        <f>IF(AD80=1,IF(SUM($AA80:AD80)&gt;1," ; "&amp;AN80,AN80),"")</f>
        <v/>
      </c>
      <c r="R80" s="225" t="str">
        <f>IF(AE80=1,IF(SUM($AA80:AE80)&gt;1," ; "&amp;AO80,AO80),"")</f>
        <v/>
      </c>
      <c r="S80" s="225" t="str">
        <f>IF(AF80=1,IF(SUM($AA80:AF80)&gt;1," ; "&amp;AP80,AP80),"")</f>
        <v/>
      </c>
      <c r="T80" s="225" t="str">
        <f>IF(AG80=1,IF(SUM($AA80:AG80)&gt;1," ; "&amp;AQ80,AQ80),"")</f>
        <v/>
      </c>
      <c r="U80" s="225" t="str">
        <f>IF(AH80=1,IF(SUM($AA80:AH80)&gt;1," ; "&amp;AR80,AR80),"")</f>
        <v/>
      </c>
      <c r="V80" s="226"/>
      <c r="W80" s="225"/>
      <c r="X80" s="225"/>
      <c r="Y80" s="226"/>
      <c r="Z80" s="226"/>
      <c r="AA80" s="217"/>
      <c r="AB80" s="217"/>
      <c r="AC80" s="254"/>
      <c r="AM80" s="254"/>
    </row>
    <row r="81" spans="7:39" hidden="1" x14ac:dyDescent="0.55000000000000004">
      <c r="G81" s="280"/>
      <c r="H81" s="280"/>
      <c r="I81" s="280"/>
      <c r="J81" s="280"/>
      <c r="M81" s="226"/>
      <c r="N81" s="225" t="str">
        <f t="shared" si="21"/>
        <v/>
      </c>
      <c r="O81" s="225" t="str">
        <f>IF(AB81=1,IF(SUM($AA81:AB81)&gt;1," ; "&amp;AL81,AL81),"")</f>
        <v/>
      </c>
      <c r="P81" s="225" t="str">
        <f>IF(AC81=1,IF(SUM($AA81:AC81)&gt;1," ; "&amp;AM81,AM81),"")</f>
        <v/>
      </c>
      <c r="Q81" s="225" t="str">
        <f>IF(AD81=1,IF(SUM($AA81:AD81)&gt;1," ; "&amp;AN81,AN81),"")</f>
        <v/>
      </c>
      <c r="R81" s="225" t="str">
        <f>IF(AE81=1,IF(SUM($AA81:AE81)&gt;1," ; "&amp;AO81,AO81),"")</f>
        <v/>
      </c>
      <c r="S81" s="225" t="str">
        <f>IF(AF81=1,IF(SUM($AA81:AF81)&gt;1," ; "&amp;AP81,AP81),"")</f>
        <v/>
      </c>
      <c r="T81" s="225" t="str">
        <f>IF(AG81=1,IF(SUM($AA81:AG81)&gt;1," ; "&amp;AQ81,AQ81),"")</f>
        <v/>
      </c>
      <c r="U81" s="225" t="str">
        <f>IF(AH81=1,IF(SUM($AA81:AH81)&gt;1," ; "&amp;AR81,AR81),"")</f>
        <v/>
      </c>
      <c r="V81" s="226"/>
      <c r="W81" s="225"/>
      <c r="X81" s="225"/>
      <c r="Y81" s="226"/>
      <c r="Z81" s="226"/>
      <c r="AA81" s="217"/>
      <c r="AB81" s="217"/>
      <c r="AC81" s="254"/>
      <c r="AM81" s="254"/>
    </row>
    <row r="82" spans="7:39" hidden="1" x14ac:dyDescent="0.55000000000000004">
      <c r="G82" s="280"/>
      <c r="H82" s="280"/>
      <c r="I82" s="280"/>
      <c r="J82" s="280"/>
      <c r="M82" s="226"/>
      <c r="N82" s="225" t="str">
        <f t="shared" si="21"/>
        <v/>
      </c>
      <c r="O82" s="225" t="str">
        <f>IF(AB82=1,IF(SUM($AA82:AB82)&gt;1," ; "&amp;AL82,AL82),"")</f>
        <v/>
      </c>
      <c r="P82" s="225" t="str">
        <f>IF(AC82=1,IF(SUM($AA82:AC82)&gt;1," ; "&amp;AM82,AM82),"")</f>
        <v/>
      </c>
      <c r="Q82" s="225" t="str">
        <f>IF(AD82=1,IF(SUM($AA82:AD82)&gt;1," ; "&amp;AN82,AN82),"")</f>
        <v/>
      </c>
      <c r="R82" s="225" t="str">
        <f>IF(AE82=1,IF(SUM($AA82:AE82)&gt;1," ; "&amp;AO82,AO82),"")</f>
        <v/>
      </c>
      <c r="S82" s="225" t="str">
        <f>IF(AF82=1,IF(SUM($AA82:AF82)&gt;1," ; "&amp;AP82,AP82),"")</f>
        <v/>
      </c>
      <c r="T82" s="225" t="str">
        <f>IF(AG82=1,IF(SUM($AA82:AG82)&gt;1," ; "&amp;AQ82,AQ82),"")</f>
        <v/>
      </c>
      <c r="U82" s="225" t="str">
        <f>IF(AH82=1,IF(SUM($AA82:AH82)&gt;1," ; "&amp;AR82,AR82),"")</f>
        <v/>
      </c>
      <c r="V82" s="226"/>
      <c r="W82" s="225"/>
      <c r="X82" s="225"/>
      <c r="Y82" s="226"/>
      <c r="Z82" s="226"/>
      <c r="AA82" s="217"/>
      <c r="AB82" s="217"/>
      <c r="AC82" s="254"/>
      <c r="AM82" s="254"/>
    </row>
    <row r="83" spans="7:39" hidden="1" x14ac:dyDescent="0.55000000000000004">
      <c r="G83" s="280"/>
      <c r="H83" s="280"/>
      <c r="I83" s="280"/>
      <c r="J83" s="280"/>
      <c r="M83" s="226"/>
      <c r="N83" s="225" t="str">
        <f t="shared" si="21"/>
        <v/>
      </c>
      <c r="O83" s="225" t="str">
        <f>IF(AB83=1,IF(SUM($AA83:AB83)&gt;1," ; "&amp;AL83,AL83),"")</f>
        <v/>
      </c>
      <c r="P83" s="225" t="str">
        <f>IF(AC83=1,IF(SUM($AA83:AC83)&gt;1," ; "&amp;AM83,AM83),"")</f>
        <v/>
      </c>
      <c r="Q83" s="225" t="str">
        <f>IF(AD83=1,IF(SUM($AA83:AD83)&gt;1," ; "&amp;AN83,AN83),"")</f>
        <v/>
      </c>
      <c r="R83" s="225" t="str">
        <f>IF(AE83=1,IF(SUM($AA83:AE83)&gt;1," ; "&amp;AO83,AO83),"")</f>
        <v/>
      </c>
      <c r="S83" s="225" t="str">
        <f>IF(AF83=1,IF(SUM($AA83:AF83)&gt;1," ; "&amp;AP83,AP83),"")</f>
        <v/>
      </c>
      <c r="T83" s="225" t="str">
        <f>IF(AG83=1,IF(SUM($AA83:AG83)&gt;1," ; "&amp;AQ83,AQ83),"")</f>
        <v/>
      </c>
      <c r="U83" s="225" t="str">
        <f>IF(AH83=1,IF(SUM($AA83:AH83)&gt;1," ; "&amp;AR83,AR83),"")</f>
        <v/>
      </c>
      <c r="V83" s="226"/>
      <c r="W83" s="225"/>
      <c r="X83" s="225"/>
      <c r="Y83" s="226"/>
      <c r="Z83" s="226"/>
      <c r="AA83" s="217"/>
      <c r="AB83" s="217"/>
      <c r="AC83" s="254"/>
      <c r="AM83" s="254"/>
    </row>
    <row r="84" spans="7:39" hidden="1" x14ac:dyDescent="0.55000000000000004">
      <c r="G84" s="280"/>
      <c r="H84" s="280"/>
      <c r="I84" s="280"/>
      <c r="J84" s="280"/>
      <c r="M84" s="226"/>
      <c r="N84" s="225" t="str">
        <f t="shared" si="21"/>
        <v/>
      </c>
      <c r="O84" s="225"/>
      <c r="P84" s="225" t="str">
        <f>IF(AC84=1,IF(SUM($AC84:AC84)&gt;1,"; "&amp;AM84,AM84),"")</f>
        <v/>
      </c>
      <c r="Q84" s="225" t="str">
        <f>IF(AD84=1,IF(SUM($AC84:AD84)&gt;1,"; "&amp;AN84,AN84),"")</f>
        <v/>
      </c>
      <c r="R84" s="225"/>
      <c r="S84" s="225" t="str">
        <f>IF(AF84=1,IF(SUM($AC84:AF84)&gt;1,"; "&amp;AP84,AP84),"")</f>
        <v/>
      </c>
      <c r="T84" s="225" t="str">
        <f>IF(AG84=1,IF(SUM($AC84:AG84)&gt;1,"; "&amp;AQ84,AQ84),"")</f>
        <v/>
      </c>
      <c r="U84" s="225" t="str">
        <f>IF(AH84=1,IF(SUM($AC84:AH84)&gt;1,"; "&amp;AR84,AR84),"")</f>
        <v/>
      </c>
      <c r="V84" s="226"/>
      <c r="W84" s="225"/>
      <c r="X84" s="225"/>
      <c r="Y84" s="226"/>
      <c r="Z84" s="226"/>
    </row>
    <row r="85" spans="7:39" hidden="1" x14ac:dyDescent="0.55000000000000004">
      <c r="M85" s="226"/>
      <c r="N85" s="225"/>
      <c r="O85" s="225"/>
      <c r="P85" s="225"/>
      <c r="Q85" s="225" t="str">
        <f>IF(AD85=1,IF(SUM($AC85:AD85)&gt;1,"; "&amp;AN85,AN85),"")</f>
        <v/>
      </c>
      <c r="R85" s="225"/>
      <c r="S85" s="225" t="str">
        <f>IF(AF85=1,IF(SUM($AC85:AF85)&gt;1,"; "&amp;AP85,AP85),"")</f>
        <v/>
      </c>
      <c r="T85" s="225" t="str">
        <f>IF(AG85=1,IF(SUM($AC85:AG85)&gt;1,"; "&amp;AQ85,AQ85),"")</f>
        <v/>
      </c>
      <c r="U85" s="225" t="str">
        <f>IF(AH85=1,IF(SUM($AC85:AH85)&gt;1,"; "&amp;AR85,AR85),"")</f>
        <v/>
      </c>
      <c r="V85" s="226"/>
      <c r="W85" s="225"/>
      <c r="X85" s="225"/>
      <c r="Y85" s="226"/>
      <c r="Z85" s="226"/>
    </row>
    <row r="86" spans="7:39" hidden="1" x14ac:dyDescent="0.55000000000000004">
      <c r="M86" s="226"/>
      <c r="N86" s="225"/>
      <c r="O86" s="225"/>
      <c r="P86" s="225"/>
      <c r="Q86" s="225" t="str">
        <f>IF(AD86=1,IF(SUM($AC86:AD86)&gt;1,"; "&amp;AN86,AN86),"")</f>
        <v/>
      </c>
      <c r="R86" s="225"/>
      <c r="S86" s="225" t="str">
        <f>IF(AF86=1,IF(SUM($AC86:AF86)&gt;1,"; "&amp;AP86,AP86),"")</f>
        <v/>
      </c>
      <c r="T86" s="225" t="str">
        <f>IF(AG86=1,IF(SUM($AC86:AG86)&gt;1,"; "&amp;AQ86,AQ86),"")</f>
        <v/>
      </c>
      <c r="U86" s="225" t="str">
        <f>IF(AH86=1,IF(SUM($AC86:AH86)&gt;1,"; "&amp;AR86,AR86),"")</f>
        <v/>
      </c>
      <c r="V86" s="226"/>
      <c r="W86" s="225"/>
      <c r="X86" s="225"/>
      <c r="Y86" s="226"/>
      <c r="Z86" s="226"/>
    </row>
    <row r="87" spans="7:39" hidden="1" x14ac:dyDescent="0.55000000000000004">
      <c r="M87" s="226"/>
      <c r="N87" s="225"/>
      <c r="O87" s="225"/>
      <c r="P87" s="225"/>
      <c r="Q87" s="225" t="str">
        <f>IF(AD87=1,IF(SUM($AC87:AD87)&gt;1,"; "&amp;AN87,AN87),"")</f>
        <v/>
      </c>
      <c r="R87" s="225"/>
      <c r="S87" s="225" t="str">
        <f>IF(AF87=1,IF(SUM($AC87:AF87)&gt;1,"; "&amp;AP87,AP87),"")</f>
        <v/>
      </c>
      <c r="T87" s="225" t="str">
        <f>IF(AG87=1,IF(SUM($AC87:AG87)&gt;1,"; "&amp;AQ87,AQ87),"")</f>
        <v/>
      </c>
      <c r="U87" s="225" t="str">
        <f>IF(AH87=1,IF(SUM($AC87:AH87)&gt;1,"; "&amp;AR87,AR87),"")</f>
        <v/>
      </c>
      <c r="V87" s="226"/>
      <c r="W87" s="225"/>
      <c r="X87" s="225"/>
      <c r="Y87" s="226"/>
      <c r="Z87" s="226"/>
    </row>
    <row r="88" spans="7:39" hidden="1" x14ac:dyDescent="0.55000000000000004">
      <c r="M88" s="226"/>
      <c r="N88" s="225"/>
      <c r="O88" s="225"/>
      <c r="P88" s="225"/>
      <c r="Q88" s="225"/>
      <c r="R88" s="225"/>
      <c r="S88" s="225"/>
      <c r="T88" s="225"/>
      <c r="U88" s="225"/>
      <c r="V88" s="226"/>
      <c r="W88" s="225"/>
      <c r="X88" s="225"/>
      <c r="Y88" s="226"/>
      <c r="Z88" s="226"/>
    </row>
    <row r="89" spans="7:39" hidden="1" x14ac:dyDescent="0.55000000000000004">
      <c r="M89" s="226"/>
      <c r="N89" s="225"/>
      <c r="O89" s="225"/>
      <c r="P89" s="225"/>
      <c r="Q89" s="225"/>
      <c r="R89" s="225"/>
      <c r="S89" s="225"/>
      <c r="T89" s="225"/>
      <c r="U89" s="225"/>
      <c r="V89" s="226"/>
      <c r="W89" s="225"/>
      <c r="X89" s="225"/>
      <c r="Y89" s="226"/>
      <c r="Z89" s="226"/>
    </row>
    <row r="90" spans="7:39" hidden="1" x14ac:dyDescent="0.55000000000000004">
      <c r="M90" s="226"/>
      <c r="N90" s="225"/>
      <c r="O90" s="225"/>
      <c r="P90" s="225"/>
      <c r="Q90" s="225"/>
      <c r="R90" s="225"/>
      <c r="S90" s="225"/>
      <c r="T90" s="225"/>
      <c r="U90" s="225"/>
      <c r="V90" s="226"/>
      <c r="W90" s="225"/>
      <c r="X90" s="225"/>
      <c r="Y90" s="226"/>
      <c r="Z90" s="226"/>
    </row>
    <row r="91" spans="7:39" hidden="1" x14ac:dyDescent="0.55000000000000004">
      <c r="M91" s="226"/>
      <c r="N91" s="225"/>
      <c r="O91" s="225"/>
      <c r="P91" s="225"/>
      <c r="Q91" s="225"/>
      <c r="R91" s="225"/>
      <c r="S91" s="225"/>
      <c r="T91" s="225"/>
      <c r="U91" s="225"/>
      <c r="V91" s="226"/>
      <c r="W91" s="225"/>
      <c r="X91" s="225"/>
      <c r="Y91" s="226"/>
      <c r="Z91" s="226"/>
    </row>
    <row r="92" spans="7:39" hidden="1" x14ac:dyDescent="0.55000000000000004">
      <c r="M92" s="226"/>
      <c r="N92" s="225"/>
      <c r="O92" s="225"/>
      <c r="P92" s="225"/>
      <c r="Q92" s="225"/>
      <c r="R92" s="225"/>
      <c r="S92" s="225"/>
      <c r="T92" s="225"/>
      <c r="U92" s="225"/>
      <c r="V92" s="226"/>
      <c r="W92" s="225"/>
      <c r="X92" s="225"/>
      <c r="Y92" s="226"/>
      <c r="Z92" s="226"/>
    </row>
    <row r="93" spans="7:39" hidden="1" x14ac:dyDescent="0.55000000000000004">
      <c r="M93" s="226"/>
      <c r="N93" s="225"/>
      <c r="O93" s="225"/>
      <c r="P93" s="225"/>
      <c r="Q93" s="225"/>
      <c r="R93" s="225"/>
      <c r="S93" s="225"/>
      <c r="T93" s="225"/>
      <c r="U93" s="225"/>
      <c r="V93" s="226"/>
      <c r="W93" s="225"/>
      <c r="X93" s="225"/>
      <c r="Y93" s="226"/>
      <c r="Z93" s="226"/>
    </row>
    <row r="94" spans="7:39" hidden="1" x14ac:dyDescent="0.55000000000000004">
      <c r="M94" s="226"/>
      <c r="N94" s="225"/>
      <c r="O94" s="225"/>
      <c r="P94" s="225"/>
      <c r="Q94" s="225"/>
      <c r="R94" s="225"/>
      <c r="S94" s="225"/>
      <c r="T94" s="225"/>
      <c r="U94" s="225"/>
      <c r="V94" s="226"/>
      <c r="W94" s="225"/>
      <c r="X94" s="225"/>
      <c r="Y94" s="226"/>
      <c r="Z94" s="226"/>
    </row>
    <row r="95" spans="7:39" hidden="1" x14ac:dyDescent="0.55000000000000004">
      <c r="M95" s="226"/>
      <c r="N95" s="225"/>
      <c r="O95" s="225"/>
      <c r="P95" s="225"/>
      <c r="Q95" s="225"/>
      <c r="R95" s="225"/>
      <c r="S95" s="225"/>
      <c r="T95" s="225"/>
      <c r="U95" s="225"/>
      <c r="V95" s="226"/>
      <c r="W95" s="225"/>
      <c r="X95" s="225"/>
      <c r="Y95" s="226"/>
      <c r="Z95" s="226"/>
    </row>
    <row r="96" spans="7:39" hidden="1" x14ac:dyDescent="0.55000000000000004">
      <c r="M96" s="226"/>
      <c r="N96" s="225"/>
      <c r="O96" s="225"/>
      <c r="P96" s="225"/>
      <c r="Q96" s="225"/>
      <c r="R96" s="225"/>
      <c r="S96" s="225"/>
      <c r="T96" s="225"/>
      <c r="U96" s="225"/>
      <c r="V96" s="226"/>
      <c r="W96" s="225"/>
      <c r="X96" s="225"/>
      <c r="Y96" s="226"/>
      <c r="Z96" s="226"/>
    </row>
    <row r="97" spans="13:26" hidden="1" x14ac:dyDescent="0.55000000000000004">
      <c r="M97" s="226"/>
      <c r="N97" s="225"/>
      <c r="O97" s="225"/>
      <c r="P97" s="225"/>
      <c r="Q97" s="225"/>
      <c r="R97" s="225"/>
      <c r="S97" s="225"/>
      <c r="T97" s="225"/>
      <c r="U97" s="225"/>
      <c r="V97" s="226"/>
      <c r="W97" s="225"/>
      <c r="X97" s="225"/>
      <c r="Y97" s="226"/>
      <c r="Z97" s="226"/>
    </row>
    <row r="98" spans="13:26" hidden="1" x14ac:dyDescent="0.55000000000000004">
      <c r="M98" s="226"/>
      <c r="N98" s="225"/>
      <c r="O98" s="225"/>
      <c r="P98" s="225"/>
      <c r="Q98" s="225"/>
      <c r="R98" s="225"/>
      <c r="S98" s="225"/>
      <c r="T98" s="225"/>
      <c r="U98" s="225"/>
      <c r="V98" s="226"/>
      <c r="W98" s="225"/>
      <c r="X98" s="225"/>
      <c r="Y98" s="226"/>
      <c r="Z98" s="226"/>
    </row>
    <row r="99" spans="13:26" hidden="1" x14ac:dyDescent="0.55000000000000004">
      <c r="M99" s="226"/>
      <c r="N99" s="225"/>
      <c r="O99" s="225"/>
      <c r="P99" s="225"/>
      <c r="Q99" s="225"/>
      <c r="R99" s="225"/>
      <c r="S99" s="225"/>
      <c r="T99" s="225"/>
      <c r="U99" s="225"/>
      <c r="V99" s="226"/>
      <c r="W99" s="225"/>
      <c r="X99" s="225"/>
      <c r="Y99" s="226"/>
      <c r="Z99" s="226"/>
    </row>
    <row r="100" spans="13:26" hidden="1" x14ac:dyDescent="0.55000000000000004">
      <c r="M100" s="226"/>
      <c r="N100" s="225"/>
      <c r="O100" s="225"/>
      <c r="P100" s="225"/>
      <c r="Q100" s="225"/>
      <c r="R100" s="225"/>
      <c r="S100" s="225"/>
      <c r="T100" s="225"/>
      <c r="U100" s="225"/>
      <c r="V100" s="226"/>
      <c r="W100" s="225"/>
      <c r="X100" s="225"/>
      <c r="Y100" s="226"/>
      <c r="Z100" s="226"/>
    </row>
    <row r="101" spans="13:26" hidden="1" x14ac:dyDescent="0.55000000000000004">
      <c r="M101" s="226"/>
      <c r="N101" s="225"/>
      <c r="O101" s="225"/>
      <c r="P101" s="225"/>
      <c r="Q101" s="225"/>
      <c r="R101" s="225"/>
      <c r="S101" s="225"/>
      <c r="T101" s="225"/>
      <c r="U101" s="225"/>
      <c r="V101" s="226"/>
      <c r="W101" s="225"/>
      <c r="X101" s="225"/>
      <c r="Y101" s="226"/>
      <c r="Z101" s="226"/>
    </row>
    <row r="102" spans="13:26" hidden="1" x14ac:dyDescent="0.55000000000000004">
      <c r="M102" s="226"/>
      <c r="N102" s="225"/>
      <c r="O102" s="225"/>
      <c r="P102" s="225"/>
      <c r="Q102" s="225"/>
      <c r="R102" s="225"/>
      <c r="S102" s="225"/>
      <c r="T102" s="225"/>
      <c r="U102" s="225"/>
      <c r="V102" s="226"/>
      <c r="W102" s="225"/>
      <c r="X102" s="225"/>
      <c r="Y102" s="226"/>
      <c r="Z102" s="226"/>
    </row>
    <row r="103" spans="13:26" hidden="1" x14ac:dyDescent="0.55000000000000004">
      <c r="M103" s="226"/>
      <c r="N103" s="225"/>
      <c r="O103" s="225"/>
      <c r="P103" s="225"/>
      <c r="Q103" s="225"/>
      <c r="R103" s="225"/>
      <c r="S103" s="225"/>
      <c r="T103" s="225"/>
      <c r="U103" s="225"/>
      <c r="V103" s="226"/>
      <c r="W103" s="225"/>
      <c r="X103" s="225"/>
      <c r="Y103" s="226"/>
      <c r="Z103" s="226"/>
    </row>
    <row r="104" spans="13:26" hidden="1" x14ac:dyDescent="0.55000000000000004">
      <c r="M104" s="226"/>
      <c r="N104" s="225"/>
      <c r="O104" s="225"/>
      <c r="P104" s="225"/>
      <c r="Q104" s="225"/>
      <c r="R104" s="225"/>
      <c r="S104" s="225"/>
      <c r="T104" s="225"/>
      <c r="U104" s="225"/>
      <c r="V104" s="226"/>
      <c r="W104" s="225"/>
      <c r="X104" s="225"/>
      <c r="Y104" s="226"/>
      <c r="Z104" s="226"/>
    </row>
    <row r="105" spans="13:26" hidden="1" x14ac:dyDescent="0.55000000000000004">
      <c r="M105" s="226"/>
      <c r="N105" s="225"/>
      <c r="O105" s="225"/>
      <c r="P105" s="225"/>
      <c r="Q105" s="225"/>
      <c r="R105" s="225"/>
      <c r="S105" s="225"/>
      <c r="T105" s="225"/>
      <c r="U105" s="225"/>
      <c r="V105" s="226"/>
      <c r="W105" s="225"/>
      <c r="X105" s="225"/>
      <c r="Y105" s="226"/>
      <c r="Z105" s="226"/>
    </row>
    <row r="106" spans="13:26" hidden="1" x14ac:dyDescent="0.55000000000000004">
      <c r="M106" s="226"/>
      <c r="N106" s="225"/>
      <c r="O106" s="225"/>
      <c r="P106" s="225"/>
      <c r="Q106" s="225"/>
      <c r="R106" s="225"/>
      <c r="S106" s="225"/>
      <c r="T106" s="225"/>
      <c r="U106" s="225"/>
      <c r="V106" s="226"/>
      <c r="W106" s="225"/>
      <c r="X106" s="225"/>
      <c r="Y106" s="226"/>
      <c r="Z106" s="226"/>
    </row>
    <row r="107" spans="13:26" hidden="1" x14ac:dyDescent="0.55000000000000004">
      <c r="M107" s="226"/>
      <c r="N107" s="225"/>
      <c r="O107" s="225"/>
      <c r="P107" s="225"/>
      <c r="Q107" s="225"/>
      <c r="R107" s="225"/>
      <c r="S107" s="225"/>
      <c r="T107" s="225"/>
      <c r="U107" s="225"/>
      <c r="V107" s="226"/>
      <c r="W107" s="225"/>
      <c r="X107" s="225"/>
      <c r="Y107" s="226"/>
      <c r="Z107" s="226"/>
    </row>
    <row r="108" spans="13:26" hidden="1" x14ac:dyDescent="0.55000000000000004">
      <c r="M108" s="226"/>
      <c r="N108" s="225"/>
      <c r="O108" s="225"/>
      <c r="P108" s="225"/>
      <c r="Q108" s="225"/>
      <c r="R108" s="225"/>
      <c r="S108" s="225"/>
      <c r="T108" s="225"/>
      <c r="U108" s="225"/>
      <c r="V108" s="226"/>
      <c r="W108" s="225"/>
      <c r="X108" s="225"/>
      <c r="Y108" s="226"/>
      <c r="Z108" s="226"/>
    </row>
    <row r="109" spans="13:26" hidden="1" x14ac:dyDescent="0.55000000000000004">
      <c r="M109" s="226"/>
      <c r="N109" s="225"/>
      <c r="O109" s="225"/>
      <c r="P109" s="225"/>
      <c r="Q109" s="225"/>
      <c r="R109" s="225"/>
      <c r="S109" s="225"/>
      <c r="T109" s="225"/>
      <c r="U109" s="225"/>
      <c r="V109" s="226"/>
      <c r="W109" s="225"/>
      <c r="X109" s="225"/>
      <c r="Y109" s="226"/>
      <c r="Z109" s="226"/>
    </row>
    <row r="110" spans="13:26" hidden="1" x14ac:dyDescent="0.55000000000000004">
      <c r="M110" s="226"/>
      <c r="N110" s="225"/>
      <c r="O110" s="225"/>
      <c r="P110" s="225"/>
      <c r="Q110" s="225"/>
      <c r="R110" s="225"/>
      <c r="S110" s="225"/>
      <c r="T110" s="225"/>
      <c r="U110" s="225"/>
      <c r="V110" s="226"/>
      <c r="W110" s="225"/>
      <c r="X110" s="225"/>
      <c r="Y110" s="226"/>
      <c r="Z110" s="226"/>
    </row>
    <row r="111" spans="13:26" hidden="1" x14ac:dyDescent="0.55000000000000004">
      <c r="M111" s="226"/>
      <c r="N111" s="225"/>
      <c r="O111" s="225"/>
      <c r="P111" s="225"/>
      <c r="Q111" s="225"/>
      <c r="R111" s="225"/>
      <c r="S111" s="225"/>
      <c r="T111" s="225"/>
      <c r="U111" s="225"/>
      <c r="V111" s="226"/>
      <c r="W111" s="225"/>
      <c r="X111" s="225"/>
      <c r="Y111" s="226"/>
      <c r="Z111" s="226"/>
    </row>
    <row r="112" spans="13:26" hidden="1" x14ac:dyDescent="0.55000000000000004">
      <c r="M112" s="226"/>
      <c r="N112" s="225"/>
      <c r="O112" s="225"/>
      <c r="P112" s="225"/>
      <c r="Q112" s="225"/>
      <c r="R112" s="225"/>
      <c r="S112" s="225"/>
      <c r="T112" s="225"/>
      <c r="U112" s="225"/>
      <c r="V112" s="226"/>
      <c r="W112" s="225"/>
      <c r="X112" s="225"/>
      <c r="Y112" s="226"/>
      <c r="Z112" s="226"/>
    </row>
    <row r="113" spans="13:26" hidden="1" x14ac:dyDescent="0.55000000000000004">
      <c r="M113" s="226"/>
      <c r="N113" s="225"/>
      <c r="O113" s="225"/>
      <c r="P113" s="225"/>
      <c r="Q113" s="225"/>
      <c r="R113" s="225"/>
      <c r="S113" s="225"/>
      <c r="T113" s="225"/>
      <c r="U113" s="225"/>
      <c r="V113" s="226"/>
      <c r="W113" s="225"/>
      <c r="X113" s="225"/>
      <c r="Y113" s="226"/>
      <c r="Z113" s="226"/>
    </row>
    <row r="114" spans="13:26" hidden="1" x14ac:dyDescent="0.55000000000000004">
      <c r="M114" s="226"/>
      <c r="N114" s="225"/>
      <c r="O114" s="225"/>
      <c r="P114" s="225"/>
      <c r="Q114" s="225"/>
      <c r="R114" s="225"/>
      <c r="S114" s="225"/>
      <c r="T114" s="225"/>
      <c r="U114" s="225"/>
      <c r="V114" s="226"/>
      <c r="W114" s="225"/>
      <c r="X114" s="225"/>
      <c r="Y114" s="226"/>
      <c r="Z114" s="226"/>
    </row>
    <row r="115" spans="13:26" hidden="1" x14ac:dyDescent="0.55000000000000004">
      <c r="M115" s="226"/>
      <c r="N115" s="225"/>
      <c r="O115" s="225"/>
      <c r="P115" s="225"/>
      <c r="Q115" s="225"/>
      <c r="R115" s="225"/>
      <c r="S115" s="225"/>
      <c r="T115" s="225"/>
      <c r="U115" s="225"/>
      <c r="V115" s="226"/>
      <c r="W115" s="225"/>
      <c r="X115" s="225"/>
      <c r="Y115" s="226"/>
      <c r="Z115" s="226"/>
    </row>
    <row r="116" spans="13:26" hidden="1" x14ac:dyDescent="0.55000000000000004">
      <c r="M116" s="226"/>
      <c r="N116" s="225"/>
      <c r="O116" s="225"/>
      <c r="P116" s="225"/>
      <c r="Q116" s="225"/>
      <c r="R116" s="225"/>
      <c r="S116" s="225"/>
      <c r="T116" s="225"/>
      <c r="U116" s="225"/>
      <c r="V116" s="226"/>
      <c r="W116" s="225"/>
      <c r="X116" s="225"/>
      <c r="Y116" s="226"/>
      <c r="Z116" s="226"/>
    </row>
    <row r="117" spans="13:26" hidden="1" x14ac:dyDescent="0.55000000000000004">
      <c r="M117" s="226"/>
      <c r="N117" s="225"/>
      <c r="O117" s="225"/>
      <c r="P117" s="225"/>
      <c r="Q117" s="225"/>
      <c r="R117" s="225"/>
      <c r="S117" s="225"/>
      <c r="T117" s="225"/>
      <c r="U117" s="225"/>
      <c r="V117" s="226"/>
      <c r="W117" s="225"/>
      <c r="X117" s="225"/>
      <c r="Y117" s="226"/>
      <c r="Z117" s="226"/>
    </row>
    <row r="118" spans="13:26" hidden="1" x14ac:dyDescent="0.55000000000000004">
      <c r="M118" s="226"/>
      <c r="N118" s="225"/>
      <c r="O118" s="225"/>
      <c r="P118" s="225"/>
      <c r="Q118" s="225"/>
      <c r="R118" s="225"/>
      <c r="S118" s="225"/>
      <c r="T118" s="225"/>
      <c r="U118" s="225"/>
      <c r="V118" s="226"/>
      <c r="W118" s="225"/>
      <c r="X118" s="225"/>
      <c r="Y118" s="226"/>
      <c r="Z118" s="226"/>
    </row>
    <row r="119" spans="13:26" hidden="1" x14ac:dyDescent="0.55000000000000004">
      <c r="M119" s="226"/>
      <c r="N119" s="225"/>
      <c r="O119" s="225"/>
      <c r="P119" s="225"/>
      <c r="Q119" s="225"/>
      <c r="R119" s="225"/>
      <c r="S119" s="225"/>
      <c r="T119" s="225"/>
      <c r="U119" s="225"/>
      <c r="V119" s="226"/>
      <c r="W119" s="225"/>
      <c r="X119" s="225"/>
      <c r="Y119" s="226"/>
      <c r="Z119" s="226"/>
    </row>
    <row r="120" spans="13:26" hidden="1" x14ac:dyDescent="0.55000000000000004">
      <c r="M120" s="226"/>
      <c r="N120" s="225"/>
      <c r="O120" s="225"/>
      <c r="P120" s="225"/>
      <c r="Q120" s="225"/>
      <c r="R120" s="225"/>
      <c r="S120" s="225"/>
      <c r="T120" s="225"/>
      <c r="U120" s="225"/>
      <c r="V120" s="226"/>
      <c r="W120" s="225"/>
      <c r="X120" s="225"/>
      <c r="Y120" s="226"/>
      <c r="Z120" s="226"/>
    </row>
    <row r="121" spans="13:26" hidden="1" x14ac:dyDescent="0.55000000000000004">
      <c r="M121" s="226"/>
      <c r="N121" s="225"/>
      <c r="O121" s="225"/>
      <c r="P121" s="225"/>
      <c r="Q121" s="225"/>
      <c r="R121" s="225"/>
      <c r="S121" s="225"/>
      <c r="T121" s="225"/>
      <c r="U121" s="225"/>
      <c r="V121" s="226"/>
      <c r="W121" s="225"/>
      <c r="X121" s="225"/>
      <c r="Y121" s="226"/>
      <c r="Z121" s="226"/>
    </row>
    <row r="122" spans="13:26" hidden="1" x14ac:dyDescent="0.55000000000000004">
      <c r="M122" s="226"/>
      <c r="N122" s="225"/>
      <c r="O122" s="225"/>
      <c r="P122" s="225"/>
      <c r="Q122" s="225"/>
      <c r="R122" s="225"/>
      <c r="S122" s="225"/>
      <c r="T122" s="225"/>
      <c r="U122" s="225"/>
      <c r="V122" s="226"/>
      <c r="W122" s="225"/>
      <c r="X122" s="225"/>
      <c r="Y122" s="226"/>
      <c r="Z122" s="226"/>
    </row>
    <row r="123" spans="13:26" hidden="1" x14ac:dyDescent="0.55000000000000004">
      <c r="M123" s="226"/>
      <c r="N123" s="225"/>
      <c r="O123" s="225"/>
      <c r="P123" s="225"/>
      <c r="Q123" s="225"/>
      <c r="R123" s="225"/>
      <c r="S123" s="225"/>
      <c r="T123" s="225"/>
      <c r="U123" s="225"/>
      <c r="V123" s="226"/>
      <c r="W123" s="225"/>
      <c r="X123" s="225"/>
      <c r="Y123" s="226"/>
      <c r="Z123" s="226"/>
    </row>
    <row r="124" spans="13:26" hidden="1" x14ac:dyDescent="0.55000000000000004">
      <c r="M124" s="226"/>
      <c r="N124" s="225"/>
      <c r="O124" s="225"/>
      <c r="P124" s="225"/>
      <c r="Q124" s="225"/>
      <c r="R124" s="225"/>
      <c r="S124" s="225"/>
      <c r="T124" s="225"/>
      <c r="U124" s="225"/>
      <c r="V124" s="226"/>
      <c r="W124" s="225"/>
      <c r="X124" s="225"/>
      <c r="Y124" s="226"/>
      <c r="Z124" s="226"/>
    </row>
    <row r="125" spans="13:26" hidden="1" x14ac:dyDescent="0.55000000000000004">
      <c r="M125" s="226"/>
      <c r="N125" s="225"/>
      <c r="O125" s="225"/>
      <c r="P125" s="225"/>
      <c r="Q125" s="225"/>
      <c r="R125" s="225"/>
      <c r="S125" s="225"/>
      <c r="T125" s="225"/>
      <c r="U125" s="225"/>
      <c r="V125" s="226"/>
      <c r="W125" s="225"/>
      <c r="X125" s="225"/>
      <c r="Y125" s="226"/>
      <c r="Z125" s="226"/>
    </row>
    <row r="126" spans="13:26" hidden="1" x14ac:dyDescent="0.55000000000000004">
      <c r="M126" s="226"/>
      <c r="N126" s="225"/>
      <c r="O126" s="225"/>
      <c r="P126" s="225"/>
      <c r="Q126" s="225"/>
      <c r="R126" s="225"/>
      <c r="S126" s="225"/>
      <c r="T126" s="225"/>
      <c r="U126" s="225"/>
      <c r="V126" s="226"/>
      <c r="W126" s="225"/>
      <c r="X126" s="225"/>
      <c r="Y126" s="226"/>
      <c r="Z126" s="226"/>
    </row>
    <row r="127" spans="13:26" hidden="1" x14ac:dyDescent="0.55000000000000004">
      <c r="M127" s="226"/>
      <c r="N127" s="225"/>
      <c r="O127" s="225"/>
      <c r="P127" s="225"/>
      <c r="Q127" s="225"/>
      <c r="R127" s="225"/>
      <c r="S127" s="225"/>
      <c r="T127" s="225"/>
      <c r="U127" s="225"/>
      <c r="V127" s="226"/>
      <c r="W127" s="225"/>
      <c r="X127" s="225"/>
      <c r="Y127" s="226"/>
      <c r="Z127" s="226"/>
    </row>
    <row r="128" spans="13:26" hidden="1" x14ac:dyDescent="0.55000000000000004">
      <c r="M128" s="226"/>
      <c r="N128" s="225"/>
      <c r="O128" s="225"/>
      <c r="P128" s="225"/>
      <c r="Q128" s="225"/>
      <c r="R128" s="225"/>
      <c r="S128" s="225"/>
      <c r="T128" s="225"/>
      <c r="U128" s="225"/>
      <c r="V128" s="226"/>
      <c r="W128" s="225"/>
      <c r="X128" s="225"/>
      <c r="Y128" s="226"/>
      <c r="Z128" s="226"/>
    </row>
    <row r="129" spans="13:26" hidden="1" x14ac:dyDescent="0.55000000000000004">
      <c r="M129" s="226"/>
      <c r="N129" s="225"/>
      <c r="O129" s="225"/>
      <c r="P129" s="225"/>
      <c r="Q129" s="225"/>
      <c r="R129" s="225"/>
      <c r="S129" s="225"/>
      <c r="T129" s="225"/>
      <c r="U129" s="225"/>
      <c r="V129" s="226"/>
      <c r="W129" s="225"/>
      <c r="X129" s="225"/>
      <c r="Y129" s="226"/>
      <c r="Z129" s="226"/>
    </row>
    <row r="130" spans="13:26" hidden="1" x14ac:dyDescent="0.55000000000000004">
      <c r="M130" s="226"/>
      <c r="N130" s="225"/>
      <c r="O130" s="225"/>
      <c r="P130" s="225"/>
      <c r="Q130" s="225"/>
      <c r="R130" s="225"/>
      <c r="S130" s="225"/>
      <c r="T130" s="225"/>
      <c r="U130" s="225"/>
      <c r="V130" s="226"/>
      <c r="W130" s="225"/>
      <c r="X130" s="225"/>
      <c r="Y130" s="226"/>
      <c r="Z130" s="226"/>
    </row>
    <row r="131" spans="13:26" hidden="1" x14ac:dyDescent="0.55000000000000004">
      <c r="M131" s="226"/>
      <c r="N131" s="225"/>
      <c r="O131" s="225"/>
      <c r="P131" s="225"/>
      <c r="Q131" s="225"/>
      <c r="R131" s="225"/>
      <c r="S131" s="225"/>
      <c r="T131" s="225"/>
      <c r="U131" s="225"/>
      <c r="V131" s="226"/>
      <c r="W131" s="225"/>
      <c r="X131" s="225"/>
      <c r="Y131" s="226"/>
      <c r="Z131" s="226"/>
    </row>
    <row r="132" spans="13:26" hidden="1" x14ac:dyDescent="0.55000000000000004">
      <c r="M132" s="226"/>
      <c r="N132" s="225"/>
      <c r="O132" s="225"/>
      <c r="P132" s="225"/>
      <c r="Q132" s="225"/>
      <c r="R132" s="225"/>
      <c r="S132" s="225"/>
      <c r="T132" s="225"/>
      <c r="U132" s="225"/>
      <c r="V132" s="226"/>
      <c r="W132" s="225"/>
      <c r="X132" s="225"/>
      <c r="Y132" s="226"/>
      <c r="Z132" s="226"/>
    </row>
    <row r="133" spans="13:26" hidden="1" x14ac:dyDescent="0.55000000000000004">
      <c r="M133" s="226"/>
      <c r="N133" s="225"/>
      <c r="O133" s="225"/>
      <c r="P133" s="225"/>
      <c r="Q133" s="225"/>
      <c r="R133" s="225"/>
      <c r="S133" s="225"/>
      <c r="T133" s="225"/>
      <c r="U133" s="225"/>
      <c r="V133" s="226"/>
      <c r="W133" s="225"/>
      <c r="X133" s="225"/>
      <c r="Y133" s="226"/>
      <c r="Z133" s="226"/>
    </row>
    <row r="134" spans="13:26" hidden="1" x14ac:dyDescent="0.55000000000000004">
      <c r="M134" s="226"/>
      <c r="N134" s="225"/>
      <c r="O134" s="225"/>
      <c r="P134" s="225"/>
      <c r="Q134" s="225"/>
      <c r="R134" s="225"/>
      <c r="S134" s="225"/>
      <c r="T134" s="225"/>
      <c r="U134" s="225"/>
      <c r="V134" s="226"/>
      <c r="W134" s="225"/>
      <c r="X134" s="225"/>
      <c r="Y134" s="226"/>
      <c r="Z134" s="226"/>
    </row>
    <row r="135" spans="13:26" hidden="1" x14ac:dyDescent="0.55000000000000004">
      <c r="M135" s="226"/>
      <c r="N135" s="225"/>
      <c r="O135" s="225"/>
      <c r="P135" s="225"/>
      <c r="Q135" s="225"/>
      <c r="R135" s="225"/>
      <c r="S135" s="225"/>
      <c r="T135" s="225"/>
      <c r="U135" s="225"/>
      <c r="V135" s="226"/>
      <c r="W135" s="225"/>
      <c r="X135" s="225"/>
      <c r="Y135" s="226"/>
      <c r="Z135" s="226"/>
    </row>
    <row r="136" spans="13:26" hidden="1" x14ac:dyDescent="0.55000000000000004">
      <c r="M136" s="226"/>
      <c r="N136" s="225"/>
      <c r="O136" s="225"/>
      <c r="P136" s="225"/>
      <c r="Q136" s="225"/>
      <c r="R136" s="225"/>
      <c r="S136" s="225"/>
      <c r="T136" s="225"/>
      <c r="U136" s="225"/>
      <c r="V136" s="226"/>
      <c r="W136" s="225"/>
      <c r="X136" s="225"/>
      <c r="Y136" s="226"/>
      <c r="Z136" s="226"/>
    </row>
    <row r="137" spans="13:26" hidden="1" x14ac:dyDescent="0.55000000000000004">
      <c r="M137" s="226"/>
      <c r="N137" s="225"/>
      <c r="O137" s="225"/>
      <c r="P137" s="225"/>
      <c r="Q137" s="225"/>
      <c r="R137" s="225"/>
      <c r="S137" s="225"/>
      <c r="T137" s="225"/>
      <c r="U137" s="225"/>
      <c r="V137" s="226"/>
      <c r="W137" s="225"/>
      <c r="X137" s="225"/>
      <c r="Y137" s="226"/>
      <c r="Z137" s="226"/>
    </row>
    <row r="138" spans="13:26" hidden="1" x14ac:dyDescent="0.55000000000000004">
      <c r="M138" s="226"/>
      <c r="N138" s="225"/>
      <c r="O138" s="225"/>
      <c r="P138" s="225"/>
      <c r="Q138" s="225"/>
      <c r="R138" s="225"/>
      <c r="S138" s="225"/>
      <c r="T138" s="225"/>
      <c r="U138" s="225"/>
      <c r="V138" s="226"/>
      <c r="W138" s="225"/>
      <c r="X138" s="225"/>
      <c r="Y138" s="226"/>
      <c r="Z138" s="226"/>
    </row>
    <row r="139" spans="13:26" hidden="1" x14ac:dyDescent="0.55000000000000004">
      <c r="M139" s="226"/>
      <c r="N139" s="225"/>
      <c r="O139" s="225"/>
      <c r="P139" s="225"/>
      <c r="Q139" s="225"/>
      <c r="R139" s="225"/>
      <c r="S139" s="225"/>
      <c r="T139" s="225"/>
      <c r="U139" s="225"/>
      <c r="V139" s="226"/>
      <c r="W139" s="225"/>
      <c r="X139" s="225"/>
      <c r="Y139" s="226"/>
      <c r="Z139" s="226"/>
    </row>
    <row r="140" spans="13:26" hidden="1" x14ac:dyDescent="0.55000000000000004">
      <c r="M140" s="226"/>
      <c r="N140" s="225"/>
      <c r="O140" s="225"/>
      <c r="P140" s="225"/>
      <c r="Q140" s="225"/>
      <c r="R140" s="225"/>
      <c r="S140" s="225"/>
      <c r="T140" s="225"/>
      <c r="U140" s="225"/>
      <c r="V140" s="226"/>
      <c r="W140" s="225"/>
      <c r="X140" s="225"/>
      <c r="Y140" s="226"/>
      <c r="Z140" s="226"/>
    </row>
    <row r="141" spans="13:26" hidden="1" x14ac:dyDescent="0.55000000000000004">
      <c r="M141" s="226"/>
      <c r="N141" s="225"/>
      <c r="O141" s="225"/>
      <c r="P141" s="225"/>
      <c r="Q141" s="225"/>
      <c r="R141" s="225"/>
      <c r="S141" s="225"/>
      <c r="T141" s="225"/>
      <c r="U141" s="225"/>
      <c r="V141" s="226"/>
      <c r="W141" s="225"/>
      <c r="X141" s="225"/>
      <c r="Y141" s="226"/>
      <c r="Z141" s="226"/>
    </row>
    <row r="142" spans="13:26" hidden="1" x14ac:dyDescent="0.55000000000000004">
      <c r="M142" s="226"/>
      <c r="N142" s="225"/>
      <c r="O142" s="225"/>
      <c r="P142" s="225"/>
      <c r="Q142" s="225"/>
      <c r="R142" s="225"/>
      <c r="S142" s="225"/>
      <c r="T142" s="225"/>
      <c r="U142" s="225"/>
      <c r="V142" s="226"/>
      <c r="W142" s="225"/>
      <c r="X142" s="225"/>
      <c r="Y142" s="226"/>
      <c r="Z142" s="226"/>
    </row>
    <row r="143" spans="13:26" hidden="1" x14ac:dyDescent="0.55000000000000004">
      <c r="M143" s="226"/>
      <c r="N143" s="225"/>
      <c r="O143" s="225"/>
      <c r="P143" s="225"/>
      <c r="Q143" s="225"/>
      <c r="R143" s="225"/>
      <c r="S143" s="225"/>
      <c r="T143" s="225"/>
      <c r="U143" s="225"/>
      <c r="V143" s="226"/>
      <c r="W143" s="225"/>
      <c r="X143" s="225"/>
      <c r="Y143" s="226"/>
      <c r="Z143" s="226"/>
    </row>
    <row r="144" spans="13:26" hidden="1" x14ac:dyDescent="0.55000000000000004">
      <c r="M144" s="226"/>
      <c r="N144" s="225"/>
      <c r="O144" s="225"/>
      <c r="P144" s="225"/>
      <c r="Q144" s="225"/>
      <c r="R144" s="225"/>
      <c r="S144" s="225"/>
      <c r="T144" s="225"/>
      <c r="U144" s="225"/>
      <c r="V144" s="226"/>
      <c r="W144" s="225"/>
      <c r="X144" s="225"/>
      <c r="Y144" s="226"/>
      <c r="Z144" s="226"/>
    </row>
    <row r="145" spans="13:26" hidden="1" x14ac:dyDescent="0.55000000000000004">
      <c r="M145" s="226"/>
      <c r="N145" s="225"/>
      <c r="O145" s="225"/>
      <c r="P145" s="225"/>
      <c r="Q145" s="225"/>
      <c r="R145" s="225"/>
      <c r="S145" s="225"/>
      <c r="T145" s="225"/>
      <c r="U145" s="225"/>
      <c r="V145" s="226"/>
      <c r="W145" s="225"/>
      <c r="X145" s="225"/>
      <c r="Y145" s="226"/>
      <c r="Z145" s="226"/>
    </row>
    <row r="146" spans="13:26" hidden="1" x14ac:dyDescent="0.55000000000000004">
      <c r="M146" s="226"/>
      <c r="N146" s="225"/>
      <c r="O146" s="225"/>
      <c r="P146" s="225"/>
      <c r="Q146" s="225"/>
      <c r="R146" s="225"/>
      <c r="S146" s="225"/>
      <c r="T146" s="225"/>
      <c r="U146" s="225"/>
      <c r="V146" s="226"/>
      <c r="W146" s="225"/>
      <c r="X146" s="225"/>
      <c r="Y146" s="226"/>
      <c r="Z146" s="226"/>
    </row>
    <row r="147" spans="13:26" hidden="1" x14ac:dyDescent="0.55000000000000004">
      <c r="M147" s="226"/>
      <c r="N147" s="225"/>
      <c r="O147" s="225"/>
      <c r="P147" s="225"/>
      <c r="Q147" s="225"/>
      <c r="R147" s="225"/>
      <c r="S147" s="225"/>
      <c r="T147" s="225"/>
      <c r="U147" s="225"/>
      <c r="V147" s="226"/>
      <c r="W147" s="225"/>
      <c r="X147" s="225"/>
      <c r="Y147" s="226"/>
      <c r="Z147" s="226"/>
    </row>
    <row r="148" spans="13:26" hidden="1" x14ac:dyDescent="0.55000000000000004">
      <c r="M148" s="226"/>
      <c r="N148" s="225"/>
      <c r="O148" s="225"/>
      <c r="P148" s="225"/>
      <c r="Q148" s="225"/>
      <c r="R148" s="225"/>
      <c r="S148" s="225"/>
      <c r="T148" s="225"/>
      <c r="U148" s="225"/>
      <c r="V148" s="226"/>
      <c r="W148" s="225"/>
      <c r="X148" s="225"/>
      <c r="Y148" s="226"/>
      <c r="Z148" s="226"/>
    </row>
    <row r="149" spans="13:26" hidden="1" x14ac:dyDescent="0.55000000000000004">
      <c r="M149" s="226"/>
      <c r="N149" s="225"/>
      <c r="O149" s="225"/>
      <c r="P149" s="225"/>
      <c r="Q149" s="225"/>
      <c r="R149" s="225"/>
      <c r="S149" s="225"/>
      <c r="T149" s="225"/>
      <c r="U149" s="225"/>
      <c r="V149" s="226"/>
      <c r="W149" s="225"/>
      <c r="X149" s="225"/>
      <c r="Y149" s="226"/>
      <c r="Z149" s="226"/>
    </row>
    <row r="150" spans="13:26" hidden="1" x14ac:dyDescent="0.55000000000000004">
      <c r="M150" s="226"/>
      <c r="N150" s="225"/>
      <c r="O150" s="225"/>
      <c r="P150" s="225"/>
      <c r="Q150" s="225"/>
      <c r="R150" s="225"/>
      <c r="S150" s="225"/>
      <c r="T150" s="225"/>
      <c r="U150" s="225"/>
      <c r="V150" s="226"/>
      <c r="W150" s="225"/>
      <c r="X150" s="225"/>
      <c r="Y150" s="226"/>
      <c r="Z150" s="226"/>
    </row>
    <row r="151" spans="13:26" hidden="1" x14ac:dyDescent="0.55000000000000004">
      <c r="M151" s="226"/>
      <c r="N151" s="225"/>
      <c r="O151" s="225"/>
      <c r="P151" s="225"/>
      <c r="Q151" s="225"/>
      <c r="R151" s="225"/>
      <c r="S151" s="225"/>
      <c r="T151" s="225"/>
      <c r="U151" s="225"/>
      <c r="V151" s="226"/>
      <c r="W151" s="225"/>
      <c r="X151" s="225"/>
      <c r="Y151" s="226"/>
      <c r="Z151" s="226"/>
    </row>
    <row r="152" spans="13:26" hidden="1" x14ac:dyDescent="0.55000000000000004">
      <c r="M152" s="226"/>
      <c r="N152" s="225"/>
      <c r="O152" s="225"/>
      <c r="P152" s="225"/>
      <c r="Q152" s="225"/>
      <c r="R152" s="225"/>
      <c r="S152" s="225"/>
      <c r="T152" s="225"/>
      <c r="U152" s="225"/>
      <c r="V152" s="226"/>
      <c r="W152" s="225"/>
      <c r="X152" s="225"/>
      <c r="Y152" s="226"/>
      <c r="Z152" s="226"/>
    </row>
    <row r="153" spans="13:26" hidden="1" x14ac:dyDescent="0.55000000000000004">
      <c r="M153" s="226"/>
      <c r="N153" s="225"/>
      <c r="O153" s="225"/>
      <c r="P153" s="225"/>
      <c r="Q153" s="225"/>
      <c r="R153" s="225"/>
      <c r="S153" s="225"/>
      <c r="T153" s="225"/>
      <c r="U153" s="225"/>
      <c r="V153" s="226"/>
      <c r="W153" s="225"/>
      <c r="X153" s="225"/>
      <c r="Y153" s="226"/>
      <c r="Z153" s="226"/>
    </row>
    <row r="154" spans="13:26" hidden="1" x14ac:dyDescent="0.55000000000000004">
      <c r="M154" s="226"/>
      <c r="N154" s="225"/>
      <c r="O154" s="225"/>
      <c r="P154" s="225"/>
      <c r="Q154" s="225"/>
      <c r="R154" s="225"/>
      <c r="S154" s="225"/>
      <c r="T154" s="225"/>
      <c r="U154" s="225"/>
      <c r="V154" s="226"/>
      <c r="W154" s="225"/>
      <c r="X154" s="225"/>
      <c r="Y154" s="226"/>
      <c r="Z154" s="226"/>
    </row>
    <row r="155" spans="13:26" hidden="1" x14ac:dyDescent="0.55000000000000004">
      <c r="M155" s="226"/>
      <c r="N155" s="225"/>
      <c r="O155" s="225"/>
      <c r="P155" s="225"/>
      <c r="Q155" s="225"/>
      <c r="R155" s="225"/>
      <c r="S155" s="225"/>
      <c r="T155" s="225"/>
      <c r="U155" s="225"/>
      <c r="V155" s="226"/>
      <c r="W155" s="225"/>
      <c r="X155" s="225"/>
      <c r="Y155" s="226"/>
      <c r="Z155" s="226"/>
    </row>
    <row r="156" spans="13:26" hidden="1" x14ac:dyDescent="0.55000000000000004">
      <c r="M156" s="226"/>
      <c r="N156" s="225"/>
      <c r="O156" s="225"/>
      <c r="P156" s="225"/>
      <c r="Q156" s="225"/>
      <c r="R156" s="225"/>
      <c r="S156" s="225"/>
      <c r="T156" s="225"/>
      <c r="U156" s="225"/>
      <c r="V156" s="226"/>
      <c r="W156" s="225"/>
      <c r="X156" s="225"/>
      <c r="Y156" s="226"/>
      <c r="Z156" s="226"/>
    </row>
    <row r="157" spans="13:26" hidden="1" x14ac:dyDescent="0.55000000000000004">
      <c r="M157" s="226"/>
      <c r="N157" s="225"/>
      <c r="O157" s="225"/>
      <c r="P157" s="225"/>
      <c r="Q157" s="225"/>
      <c r="R157" s="225"/>
      <c r="S157" s="225"/>
      <c r="T157" s="225"/>
      <c r="U157" s="225"/>
      <c r="V157" s="226"/>
      <c r="W157" s="225"/>
      <c r="X157" s="225"/>
      <c r="Y157" s="226"/>
      <c r="Z157" s="226"/>
    </row>
    <row r="158" spans="13:26" hidden="1" x14ac:dyDescent="0.55000000000000004">
      <c r="M158" s="226"/>
      <c r="N158" s="225"/>
      <c r="O158" s="225"/>
      <c r="P158" s="225"/>
      <c r="Q158" s="225"/>
      <c r="R158" s="225"/>
      <c r="S158" s="225"/>
      <c r="T158" s="225"/>
      <c r="U158" s="225"/>
      <c r="V158" s="226"/>
      <c r="W158" s="225"/>
      <c r="X158" s="225"/>
      <c r="Y158" s="226"/>
      <c r="Z158" s="226"/>
    </row>
    <row r="159" spans="13:26" hidden="1" x14ac:dyDescent="0.55000000000000004">
      <c r="M159" s="226"/>
      <c r="N159" s="225"/>
      <c r="O159" s="225"/>
      <c r="P159" s="225"/>
      <c r="Q159" s="225"/>
      <c r="R159" s="225"/>
      <c r="S159" s="225"/>
      <c r="T159" s="225"/>
      <c r="U159" s="225"/>
      <c r="V159" s="226"/>
      <c r="W159" s="225"/>
      <c r="X159" s="225"/>
      <c r="Y159" s="226"/>
      <c r="Z159" s="226"/>
    </row>
    <row r="160" spans="13:26" hidden="1" x14ac:dyDescent="0.55000000000000004">
      <c r="M160" s="226"/>
      <c r="N160" s="225"/>
      <c r="O160" s="225"/>
      <c r="P160" s="225"/>
      <c r="Q160" s="225"/>
      <c r="R160" s="225"/>
      <c r="S160" s="225"/>
      <c r="T160" s="225"/>
      <c r="U160" s="225"/>
      <c r="V160" s="226"/>
      <c r="W160" s="225"/>
      <c r="X160" s="225"/>
      <c r="Y160" s="226"/>
      <c r="Z160" s="226"/>
    </row>
    <row r="161" spans="13:26" hidden="1" x14ac:dyDescent="0.55000000000000004">
      <c r="M161" s="226"/>
      <c r="N161" s="225"/>
      <c r="O161" s="225"/>
      <c r="P161" s="225"/>
      <c r="Q161" s="225"/>
      <c r="R161" s="225"/>
      <c r="S161" s="225"/>
      <c r="T161" s="225"/>
      <c r="U161" s="225"/>
      <c r="V161" s="226"/>
      <c r="W161" s="225"/>
      <c r="X161" s="225"/>
      <c r="Y161" s="226"/>
      <c r="Z161" s="226"/>
    </row>
    <row r="162" spans="13:26" hidden="1" x14ac:dyDescent="0.55000000000000004">
      <c r="M162" s="226"/>
      <c r="N162" s="225"/>
      <c r="O162" s="225"/>
      <c r="P162" s="225"/>
      <c r="Q162" s="225"/>
      <c r="R162" s="225"/>
      <c r="S162" s="225"/>
      <c r="T162" s="225"/>
      <c r="U162" s="225"/>
      <c r="V162" s="226"/>
      <c r="W162" s="225"/>
      <c r="X162" s="225"/>
      <c r="Y162" s="226"/>
      <c r="Z162" s="226"/>
    </row>
    <row r="163" spans="13:26" hidden="1" x14ac:dyDescent="0.55000000000000004">
      <c r="M163" s="226"/>
      <c r="N163" s="225"/>
      <c r="O163" s="225"/>
      <c r="P163" s="225"/>
      <c r="Q163" s="225"/>
      <c r="R163" s="225"/>
      <c r="S163" s="225"/>
      <c r="T163" s="225"/>
      <c r="U163" s="225"/>
      <c r="V163" s="226"/>
      <c r="W163" s="225"/>
      <c r="X163" s="225"/>
      <c r="Y163" s="226"/>
      <c r="Z163" s="226"/>
    </row>
    <row r="164" spans="13:26" hidden="1" x14ac:dyDescent="0.55000000000000004">
      <c r="M164" s="226"/>
      <c r="N164" s="225"/>
      <c r="O164" s="225"/>
      <c r="P164" s="225"/>
      <c r="Q164" s="225"/>
      <c r="R164" s="225"/>
      <c r="S164" s="225"/>
      <c r="T164" s="225"/>
      <c r="U164" s="225"/>
      <c r="V164" s="226"/>
      <c r="W164" s="225"/>
      <c r="X164" s="225"/>
      <c r="Y164" s="226"/>
      <c r="Z164" s="226"/>
    </row>
    <row r="165" spans="13:26" hidden="1" x14ac:dyDescent="0.55000000000000004">
      <c r="M165" s="226"/>
      <c r="N165" s="225"/>
      <c r="O165" s="225"/>
      <c r="P165" s="225"/>
      <c r="Q165" s="225"/>
      <c r="R165" s="225"/>
      <c r="S165" s="225"/>
      <c r="T165" s="225"/>
      <c r="U165" s="225"/>
      <c r="V165" s="226"/>
      <c r="W165" s="225"/>
      <c r="X165" s="225"/>
      <c r="Y165" s="226"/>
      <c r="Z165" s="226"/>
    </row>
    <row r="166" spans="13:26" hidden="1" x14ac:dyDescent="0.55000000000000004">
      <c r="M166" s="226"/>
      <c r="N166" s="225"/>
      <c r="O166" s="225"/>
      <c r="P166" s="225"/>
      <c r="Q166" s="225"/>
      <c r="R166" s="225"/>
      <c r="S166" s="225"/>
      <c r="T166" s="225"/>
      <c r="U166" s="225"/>
      <c r="V166" s="226"/>
      <c r="W166" s="225"/>
      <c r="X166" s="225"/>
      <c r="Y166" s="226"/>
      <c r="Z166" s="226"/>
    </row>
    <row r="167" spans="13:26" hidden="1" x14ac:dyDescent="0.55000000000000004">
      <c r="M167" s="226"/>
      <c r="N167" s="225"/>
      <c r="O167" s="225"/>
      <c r="P167" s="225"/>
      <c r="Q167" s="225"/>
      <c r="R167" s="225"/>
      <c r="S167" s="225"/>
      <c r="T167" s="225"/>
      <c r="U167" s="225"/>
      <c r="V167" s="226"/>
      <c r="W167" s="225"/>
      <c r="X167" s="225"/>
      <c r="Y167" s="226"/>
      <c r="Z167" s="226"/>
    </row>
    <row r="168" spans="13:26" hidden="1" x14ac:dyDescent="0.55000000000000004">
      <c r="M168" s="226"/>
      <c r="N168" s="225"/>
      <c r="O168" s="225"/>
      <c r="P168" s="225"/>
      <c r="Q168" s="225"/>
      <c r="R168" s="225"/>
      <c r="S168" s="225"/>
      <c r="T168" s="225"/>
      <c r="U168" s="225"/>
      <c r="V168" s="226"/>
      <c r="W168" s="225"/>
      <c r="X168" s="225"/>
      <c r="Y168" s="226"/>
      <c r="Z168" s="226"/>
    </row>
    <row r="169" spans="13:26" hidden="1" x14ac:dyDescent="0.55000000000000004">
      <c r="M169" s="226"/>
      <c r="N169" s="225"/>
      <c r="O169" s="225"/>
      <c r="P169" s="225"/>
      <c r="Q169" s="225"/>
      <c r="R169" s="225"/>
      <c r="S169" s="225"/>
      <c r="T169" s="225"/>
      <c r="U169" s="225"/>
      <c r="V169" s="226"/>
      <c r="W169" s="225"/>
      <c r="X169" s="225"/>
      <c r="Y169" s="226"/>
      <c r="Z169" s="226"/>
    </row>
    <row r="170" spans="13:26" hidden="1" x14ac:dyDescent="0.55000000000000004">
      <c r="M170" s="226"/>
      <c r="N170" s="225"/>
      <c r="O170" s="225"/>
      <c r="P170" s="225"/>
      <c r="Q170" s="225"/>
      <c r="R170" s="225"/>
      <c r="S170" s="225"/>
      <c r="T170" s="225"/>
      <c r="U170" s="225"/>
      <c r="V170" s="226"/>
      <c r="W170" s="225"/>
      <c r="X170" s="225"/>
      <c r="Y170" s="226"/>
      <c r="Z170" s="226"/>
    </row>
    <row r="171" spans="13:26" hidden="1" x14ac:dyDescent="0.55000000000000004">
      <c r="M171" s="226"/>
      <c r="N171" s="225"/>
      <c r="O171" s="225"/>
      <c r="P171" s="225"/>
      <c r="Q171" s="225"/>
      <c r="R171" s="225"/>
      <c r="S171" s="225"/>
      <c r="T171" s="225"/>
      <c r="U171" s="225"/>
      <c r="V171" s="226"/>
      <c r="W171" s="225"/>
      <c r="X171" s="225"/>
      <c r="Y171" s="226"/>
      <c r="Z171" s="226"/>
    </row>
    <row r="172" spans="13:26" hidden="1" x14ac:dyDescent="0.55000000000000004">
      <c r="M172" s="226"/>
      <c r="N172" s="225"/>
      <c r="O172" s="225"/>
      <c r="P172" s="225"/>
      <c r="Q172" s="225"/>
      <c r="R172" s="225"/>
      <c r="S172" s="225"/>
      <c r="T172" s="225"/>
      <c r="U172" s="225"/>
      <c r="V172" s="226"/>
      <c r="W172" s="225"/>
      <c r="X172" s="225"/>
      <c r="Y172" s="226"/>
      <c r="Z172" s="226"/>
    </row>
    <row r="173" spans="13:26" hidden="1" x14ac:dyDescent="0.55000000000000004">
      <c r="M173" s="226"/>
      <c r="N173" s="225"/>
      <c r="O173" s="225"/>
      <c r="P173" s="225"/>
      <c r="Q173" s="225"/>
      <c r="R173" s="225"/>
      <c r="S173" s="225"/>
      <c r="T173" s="225"/>
      <c r="U173" s="225"/>
      <c r="V173" s="226"/>
      <c r="W173" s="225"/>
      <c r="X173" s="225"/>
      <c r="Y173" s="226"/>
      <c r="Z173" s="226"/>
    </row>
    <row r="174" spans="13:26" hidden="1" x14ac:dyDescent="0.55000000000000004">
      <c r="M174" s="226"/>
      <c r="N174" s="225"/>
      <c r="O174" s="225"/>
      <c r="P174" s="225"/>
      <c r="Q174" s="225"/>
      <c r="R174" s="225"/>
      <c r="S174" s="225"/>
      <c r="T174" s="225"/>
      <c r="U174" s="225"/>
      <c r="V174" s="226"/>
      <c r="W174" s="225"/>
      <c r="X174" s="225"/>
      <c r="Y174" s="226"/>
      <c r="Z174" s="226"/>
    </row>
    <row r="175" spans="13:26" hidden="1" x14ac:dyDescent="0.55000000000000004">
      <c r="M175" s="226"/>
      <c r="N175" s="225"/>
      <c r="O175" s="225"/>
      <c r="P175" s="225"/>
      <c r="Q175" s="225"/>
      <c r="R175" s="225"/>
      <c r="S175" s="225"/>
      <c r="T175" s="225"/>
      <c r="U175" s="225"/>
      <c r="V175" s="226"/>
      <c r="W175" s="225"/>
      <c r="X175" s="225"/>
      <c r="Y175" s="226"/>
      <c r="Z175" s="226"/>
    </row>
    <row r="176" spans="13:26" hidden="1" x14ac:dyDescent="0.55000000000000004">
      <c r="M176" s="226"/>
      <c r="N176" s="225"/>
      <c r="O176" s="225"/>
      <c r="P176" s="225"/>
      <c r="Q176" s="225"/>
      <c r="R176" s="225"/>
      <c r="S176" s="225"/>
      <c r="T176" s="225"/>
      <c r="U176" s="225"/>
      <c r="V176" s="226"/>
      <c r="W176" s="225"/>
      <c r="X176" s="225"/>
      <c r="Y176" s="226"/>
      <c r="Z176" s="226"/>
    </row>
    <row r="177" spans="13:26" hidden="1" x14ac:dyDescent="0.55000000000000004">
      <c r="M177" s="226"/>
      <c r="N177" s="225"/>
      <c r="O177" s="225"/>
      <c r="P177" s="225"/>
      <c r="Q177" s="225"/>
      <c r="R177" s="225"/>
      <c r="S177" s="225"/>
      <c r="T177" s="225"/>
      <c r="U177" s="225"/>
      <c r="V177" s="226"/>
      <c r="W177" s="225"/>
      <c r="X177" s="225"/>
      <c r="Y177" s="226"/>
      <c r="Z177" s="226"/>
    </row>
    <row r="178" spans="13:26" hidden="1" x14ac:dyDescent="0.55000000000000004">
      <c r="M178" s="226"/>
      <c r="N178" s="225"/>
      <c r="O178" s="225"/>
      <c r="P178" s="225"/>
      <c r="Q178" s="225"/>
      <c r="R178" s="225"/>
      <c r="S178" s="225"/>
      <c r="T178" s="225"/>
      <c r="U178" s="225"/>
      <c r="V178" s="226"/>
      <c r="W178" s="225"/>
      <c r="X178" s="225"/>
      <c r="Y178" s="226"/>
      <c r="Z178" s="226"/>
    </row>
    <row r="179" spans="13:26" hidden="1" x14ac:dyDescent="0.55000000000000004">
      <c r="M179" s="226"/>
      <c r="N179" s="225"/>
      <c r="O179" s="225"/>
      <c r="P179" s="225"/>
      <c r="Q179" s="225"/>
      <c r="R179" s="225"/>
      <c r="S179" s="225"/>
      <c r="T179" s="225"/>
      <c r="U179" s="225"/>
      <c r="V179" s="226"/>
      <c r="W179" s="225"/>
      <c r="X179" s="225"/>
      <c r="Y179" s="226"/>
      <c r="Z179" s="226"/>
    </row>
    <row r="180" spans="13:26" hidden="1" x14ac:dyDescent="0.55000000000000004">
      <c r="M180" s="226"/>
      <c r="N180" s="225"/>
      <c r="O180" s="225"/>
      <c r="P180" s="225"/>
      <c r="Q180" s="225"/>
      <c r="R180" s="225"/>
      <c r="S180" s="225"/>
      <c r="T180" s="225"/>
      <c r="U180" s="225"/>
      <c r="V180" s="226"/>
      <c r="W180" s="225"/>
      <c r="X180" s="225"/>
      <c r="Y180" s="226"/>
      <c r="Z180" s="226"/>
    </row>
    <row r="181" spans="13:26" hidden="1" x14ac:dyDescent="0.55000000000000004">
      <c r="M181" s="226"/>
      <c r="N181" s="225"/>
      <c r="O181" s="225"/>
      <c r="P181" s="225"/>
      <c r="Q181" s="225"/>
      <c r="R181" s="225"/>
      <c r="S181" s="225"/>
      <c r="T181" s="225"/>
      <c r="U181" s="225"/>
      <c r="V181" s="226"/>
      <c r="W181" s="225"/>
      <c r="X181" s="225"/>
      <c r="Y181" s="226"/>
      <c r="Z181" s="226"/>
    </row>
    <row r="182" spans="13:26" hidden="1" x14ac:dyDescent="0.55000000000000004">
      <c r="M182" s="226"/>
      <c r="N182" s="225"/>
      <c r="O182" s="225"/>
      <c r="P182" s="225"/>
      <c r="Q182" s="225"/>
      <c r="R182" s="225"/>
      <c r="S182" s="225"/>
      <c r="T182" s="225"/>
      <c r="U182" s="225"/>
      <c r="V182" s="226"/>
      <c r="W182" s="225"/>
      <c r="X182" s="225"/>
      <c r="Y182" s="226"/>
      <c r="Z182" s="226"/>
    </row>
    <row r="183" spans="13:26" hidden="1" x14ac:dyDescent="0.55000000000000004">
      <c r="M183" s="226"/>
      <c r="N183" s="225"/>
      <c r="O183" s="225"/>
      <c r="P183" s="225"/>
      <c r="Q183" s="225"/>
      <c r="R183" s="225"/>
      <c r="S183" s="225"/>
      <c r="T183" s="225"/>
      <c r="U183" s="225"/>
      <c r="V183" s="226"/>
      <c r="W183" s="225"/>
      <c r="X183" s="225"/>
      <c r="Y183" s="226"/>
      <c r="Z183" s="226"/>
    </row>
    <row r="184" spans="13:26" hidden="1" x14ac:dyDescent="0.55000000000000004">
      <c r="M184" s="226"/>
      <c r="N184" s="225"/>
      <c r="O184" s="225"/>
      <c r="P184" s="225"/>
      <c r="Q184" s="225"/>
      <c r="R184" s="225"/>
      <c r="S184" s="225"/>
      <c r="T184" s="225"/>
      <c r="U184" s="225"/>
      <c r="V184" s="226"/>
      <c r="W184" s="225"/>
      <c r="X184" s="225"/>
      <c r="Y184" s="226"/>
      <c r="Z184" s="226"/>
    </row>
    <row r="185" spans="13:26" hidden="1" x14ac:dyDescent="0.55000000000000004">
      <c r="M185" s="226"/>
      <c r="N185" s="225"/>
      <c r="O185" s="225"/>
      <c r="P185" s="225"/>
      <c r="Q185" s="225"/>
      <c r="R185" s="225"/>
      <c r="S185" s="225"/>
      <c r="T185" s="225"/>
      <c r="U185" s="225"/>
      <c r="V185" s="226"/>
      <c r="W185" s="225"/>
      <c r="X185" s="225"/>
      <c r="Y185" s="226"/>
      <c r="Z185" s="226"/>
    </row>
    <row r="186" spans="13:26" hidden="1" x14ac:dyDescent="0.55000000000000004">
      <c r="M186" s="226"/>
      <c r="N186" s="225"/>
      <c r="O186" s="225"/>
      <c r="P186" s="225"/>
      <c r="Q186" s="225"/>
      <c r="R186" s="225"/>
      <c r="S186" s="225"/>
      <c r="T186" s="225"/>
      <c r="U186" s="225"/>
      <c r="V186" s="226"/>
      <c r="W186" s="225"/>
      <c r="X186" s="225"/>
      <c r="Y186" s="226"/>
      <c r="Z186" s="226"/>
    </row>
    <row r="187" spans="13:26" hidden="1" x14ac:dyDescent="0.55000000000000004">
      <c r="M187" s="226"/>
      <c r="N187" s="225"/>
      <c r="O187" s="225"/>
      <c r="P187" s="225"/>
      <c r="Q187" s="225"/>
      <c r="R187" s="225"/>
      <c r="S187" s="225"/>
      <c r="T187" s="225"/>
      <c r="U187" s="225"/>
      <c r="V187" s="226"/>
      <c r="W187" s="225"/>
      <c r="X187" s="225"/>
      <c r="Y187" s="226"/>
      <c r="Z187" s="226"/>
    </row>
    <row r="188" spans="13:26" hidden="1" x14ac:dyDescent="0.55000000000000004">
      <c r="M188" s="226"/>
      <c r="N188" s="225"/>
      <c r="O188" s="225"/>
      <c r="P188" s="225"/>
      <c r="Q188" s="225"/>
      <c r="R188" s="225"/>
      <c r="S188" s="225"/>
      <c r="T188" s="225"/>
      <c r="U188" s="225"/>
      <c r="V188" s="226"/>
      <c r="W188" s="225"/>
      <c r="X188" s="225"/>
      <c r="Y188" s="226"/>
      <c r="Z188" s="226"/>
    </row>
    <row r="189" spans="13:26" hidden="1" x14ac:dyDescent="0.55000000000000004">
      <c r="M189" s="226"/>
      <c r="N189" s="225"/>
      <c r="O189" s="225"/>
      <c r="P189" s="225"/>
      <c r="Q189" s="225"/>
      <c r="R189" s="225"/>
      <c r="S189" s="225"/>
      <c r="T189" s="225"/>
      <c r="U189" s="225"/>
      <c r="V189" s="226"/>
      <c r="W189" s="225"/>
      <c r="X189" s="225"/>
      <c r="Y189" s="226"/>
      <c r="Z189" s="226"/>
    </row>
    <row r="190" spans="13:26" hidden="1" x14ac:dyDescent="0.55000000000000004">
      <c r="M190" s="226"/>
      <c r="N190" s="225"/>
      <c r="O190" s="225"/>
      <c r="P190" s="225"/>
      <c r="Q190" s="225"/>
      <c r="R190" s="225"/>
      <c r="S190" s="225"/>
      <c r="T190" s="225"/>
      <c r="U190" s="225"/>
      <c r="V190" s="226"/>
      <c r="W190" s="225"/>
      <c r="X190" s="225"/>
      <c r="Y190" s="226"/>
      <c r="Z190" s="226"/>
    </row>
    <row r="191" spans="13:26" hidden="1" x14ac:dyDescent="0.55000000000000004">
      <c r="M191" s="226"/>
      <c r="N191" s="225"/>
      <c r="O191" s="225"/>
      <c r="P191" s="225"/>
      <c r="Q191" s="225"/>
      <c r="R191" s="225"/>
      <c r="S191" s="225"/>
      <c r="T191" s="225"/>
      <c r="U191" s="225"/>
      <c r="V191" s="226"/>
      <c r="W191" s="225"/>
      <c r="X191" s="225"/>
      <c r="Y191" s="226"/>
      <c r="Z191" s="226"/>
    </row>
    <row r="192" spans="13:26" hidden="1" x14ac:dyDescent="0.55000000000000004">
      <c r="M192" s="226"/>
      <c r="N192" s="225"/>
      <c r="O192" s="225"/>
      <c r="P192" s="225"/>
      <c r="Q192" s="225"/>
      <c r="R192" s="225"/>
      <c r="S192" s="225"/>
      <c r="T192" s="225"/>
      <c r="U192" s="225"/>
      <c r="V192" s="226"/>
      <c r="W192" s="225"/>
      <c r="X192" s="225"/>
      <c r="Y192" s="226"/>
      <c r="Z192" s="226"/>
    </row>
    <row r="193" spans="13:26" hidden="1" x14ac:dyDescent="0.55000000000000004">
      <c r="M193" s="226"/>
      <c r="N193" s="225"/>
      <c r="O193" s="225"/>
      <c r="P193" s="225"/>
      <c r="Q193" s="225"/>
      <c r="R193" s="225"/>
      <c r="S193" s="225"/>
      <c r="T193" s="225"/>
      <c r="U193" s="225"/>
      <c r="V193" s="226"/>
      <c r="W193" s="225"/>
      <c r="X193" s="225"/>
      <c r="Y193" s="226"/>
      <c r="Z193" s="226"/>
    </row>
    <row r="194" spans="13:26" hidden="1" x14ac:dyDescent="0.55000000000000004">
      <c r="M194" s="226"/>
      <c r="N194" s="225"/>
      <c r="O194" s="225"/>
      <c r="P194" s="225"/>
      <c r="Q194" s="225"/>
      <c r="R194" s="225"/>
      <c r="S194" s="225"/>
      <c r="T194" s="225"/>
      <c r="U194" s="225"/>
      <c r="V194" s="226"/>
      <c r="W194" s="225"/>
      <c r="X194" s="225"/>
      <c r="Y194" s="226"/>
      <c r="Z194" s="226"/>
    </row>
    <row r="195" spans="13:26" hidden="1" x14ac:dyDescent="0.55000000000000004">
      <c r="M195" s="226"/>
      <c r="N195" s="225"/>
      <c r="O195" s="225"/>
      <c r="P195" s="225"/>
      <c r="Q195" s="225"/>
      <c r="R195" s="225"/>
      <c r="S195" s="225"/>
      <c r="T195" s="225"/>
      <c r="U195" s="225"/>
      <c r="V195" s="226"/>
      <c r="W195" s="225"/>
      <c r="X195" s="225"/>
      <c r="Y195" s="226"/>
      <c r="Z195" s="226"/>
    </row>
    <row r="196" spans="13:26" hidden="1" x14ac:dyDescent="0.55000000000000004">
      <c r="M196" s="226"/>
      <c r="N196" s="225"/>
      <c r="O196" s="225"/>
      <c r="P196" s="225"/>
      <c r="Q196" s="225"/>
      <c r="R196" s="225"/>
      <c r="S196" s="225"/>
      <c r="T196" s="225"/>
      <c r="U196" s="225"/>
      <c r="V196" s="226"/>
      <c r="W196" s="225"/>
      <c r="X196" s="225"/>
      <c r="Y196" s="226"/>
      <c r="Z196" s="226"/>
    </row>
    <row r="197" spans="13:26" hidden="1" x14ac:dyDescent="0.55000000000000004">
      <c r="M197" s="226"/>
      <c r="N197" s="225"/>
      <c r="O197" s="225"/>
      <c r="P197" s="225"/>
      <c r="Q197" s="225"/>
      <c r="R197" s="225"/>
      <c r="S197" s="225"/>
      <c r="T197" s="225"/>
      <c r="U197" s="225"/>
      <c r="V197" s="226"/>
      <c r="W197" s="225"/>
      <c r="X197" s="225"/>
      <c r="Y197" s="226"/>
      <c r="Z197" s="226"/>
    </row>
    <row r="198" spans="13:26" hidden="1" x14ac:dyDescent="0.55000000000000004">
      <c r="M198" s="226"/>
      <c r="N198" s="225"/>
      <c r="O198" s="225"/>
      <c r="P198" s="225"/>
      <c r="Q198" s="225"/>
      <c r="R198" s="225"/>
      <c r="S198" s="225"/>
      <c r="T198" s="225"/>
      <c r="U198" s="225"/>
      <c r="V198" s="226"/>
      <c r="W198" s="225"/>
      <c r="X198" s="225"/>
      <c r="Y198" s="226"/>
      <c r="Z198" s="226"/>
    </row>
    <row r="199" spans="13:26" hidden="1" x14ac:dyDescent="0.55000000000000004">
      <c r="M199" s="226"/>
      <c r="N199" s="225"/>
      <c r="O199" s="225"/>
      <c r="P199" s="225"/>
      <c r="Q199" s="225"/>
      <c r="R199" s="225"/>
      <c r="S199" s="225"/>
      <c r="T199" s="225"/>
      <c r="U199" s="225"/>
      <c r="V199" s="226"/>
      <c r="W199" s="225"/>
      <c r="X199" s="225"/>
      <c r="Y199" s="226"/>
      <c r="Z199" s="226"/>
    </row>
    <row r="200" spans="13:26" hidden="1" x14ac:dyDescent="0.55000000000000004">
      <c r="M200" s="226"/>
      <c r="N200" s="225"/>
      <c r="O200" s="225"/>
      <c r="P200" s="225"/>
      <c r="Q200" s="225"/>
      <c r="R200" s="225"/>
      <c r="S200" s="225"/>
      <c r="T200" s="225"/>
      <c r="U200" s="225"/>
      <c r="V200" s="226"/>
      <c r="W200" s="225"/>
      <c r="X200" s="225"/>
      <c r="Y200" s="226"/>
      <c r="Z200" s="226"/>
    </row>
    <row r="201" spans="13:26" hidden="1" x14ac:dyDescent="0.55000000000000004">
      <c r="M201" s="226"/>
      <c r="N201" s="225"/>
      <c r="O201" s="225"/>
      <c r="P201" s="225"/>
      <c r="Q201" s="225"/>
      <c r="R201" s="225"/>
      <c r="S201" s="225"/>
      <c r="T201" s="225"/>
      <c r="U201" s="225"/>
      <c r="V201" s="226"/>
      <c r="W201" s="225"/>
      <c r="X201" s="225"/>
      <c r="Y201" s="226"/>
      <c r="Z201" s="226"/>
    </row>
    <row r="202" spans="13:26" hidden="1" x14ac:dyDescent="0.55000000000000004">
      <c r="M202" s="226"/>
      <c r="N202" s="225"/>
      <c r="O202" s="225"/>
      <c r="P202" s="225"/>
      <c r="Q202" s="225"/>
      <c r="R202" s="225"/>
      <c r="S202" s="225"/>
      <c r="T202" s="225"/>
      <c r="U202" s="225"/>
      <c r="V202" s="226"/>
      <c r="W202" s="225"/>
      <c r="X202" s="225"/>
      <c r="Y202" s="226"/>
      <c r="Z202" s="226"/>
    </row>
    <row r="203" spans="13:26" hidden="1" x14ac:dyDescent="0.55000000000000004">
      <c r="M203" s="226"/>
      <c r="N203" s="225"/>
      <c r="O203" s="225"/>
      <c r="P203" s="225"/>
      <c r="Q203" s="225"/>
      <c r="R203" s="225"/>
      <c r="S203" s="225"/>
      <c r="T203" s="225"/>
      <c r="U203" s="225"/>
      <c r="V203" s="226"/>
      <c r="W203" s="225"/>
      <c r="X203" s="225"/>
      <c r="Y203" s="226"/>
      <c r="Z203" s="226"/>
    </row>
    <row r="204" spans="13:26" hidden="1" x14ac:dyDescent="0.55000000000000004">
      <c r="M204" s="226"/>
      <c r="N204" s="225"/>
      <c r="O204" s="225"/>
      <c r="P204" s="225"/>
      <c r="Q204" s="225"/>
      <c r="R204" s="225"/>
      <c r="S204" s="225"/>
      <c r="T204" s="225"/>
      <c r="U204" s="225"/>
      <c r="V204" s="226"/>
      <c r="W204" s="225"/>
      <c r="X204" s="225"/>
      <c r="Y204" s="226"/>
      <c r="Z204" s="226"/>
    </row>
    <row r="205" spans="13:26" hidden="1" x14ac:dyDescent="0.55000000000000004">
      <c r="M205" s="226"/>
      <c r="N205" s="225"/>
      <c r="O205" s="225"/>
      <c r="P205" s="225"/>
      <c r="Q205" s="225"/>
      <c r="R205" s="225"/>
      <c r="S205" s="225"/>
      <c r="T205" s="225"/>
      <c r="U205" s="225"/>
      <c r="V205" s="226"/>
      <c r="W205" s="225"/>
      <c r="X205" s="225"/>
      <c r="Y205" s="226"/>
      <c r="Z205" s="226"/>
    </row>
    <row r="206" spans="13:26" hidden="1" x14ac:dyDescent="0.55000000000000004">
      <c r="M206" s="226"/>
      <c r="N206" s="225"/>
      <c r="O206" s="225"/>
      <c r="P206" s="225"/>
      <c r="Q206" s="225"/>
      <c r="R206" s="225"/>
      <c r="S206" s="225"/>
      <c r="T206" s="225"/>
      <c r="U206" s="225"/>
      <c r="V206" s="226"/>
      <c r="W206" s="225"/>
      <c r="X206" s="225"/>
      <c r="Y206" s="226"/>
      <c r="Z206" s="226"/>
    </row>
    <row r="207" spans="13:26" hidden="1" x14ac:dyDescent="0.55000000000000004">
      <c r="M207" s="226"/>
      <c r="N207" s="225"/>
      <c r="O207" s="225"/>
      <c r="P207" s="225"/>
      <c r="Q207" s="225"/>
      <c r="R207" s="225"/>
      <c r="S207" s="225"/>
      <c r="T207" s="225"/>
      <c r="U207" s="225"/>
      <c r="V207" s="226"/>
      <c r="W207" s="225"/>
      <c r="X207" s="225"/>
      <c r="Y207" s="226"/>
      <c r="Z207" s="226"/>
    </row>
    <row r="208" spans="13:26" hidden="1" x14ac:dyDescent="0.55000000000000004">
      <c r="M208" s="226"/>
      <c r="N208" s="225"/>
      <c r="O208" s="225"/>
      <c r="P208" s="225"/>
      <c r="Q208" s="225"/>
      <c r="R208" s="225"/>
      <c r="S208" s="225"/>
      <c r="T208" s="225"/>
      <c r="U208" s="225"/>
      <c r="V208" s="226"/>
      <c r="W208" s="225"/>
      <c r="X208" s="225"/>
      <c r="Y208" s="226"/>
      <c r="Z208" s="226"/>
    </row>
    <row r="209" spans="13:26" hidden="1" x14ac:dyDescent="0.55000000000000004">
      <c r="M209" s="226"/>
      <c r="N209" s="225"/>
      <c r="O209" s="225"/>
      <c r="P209" s="225"/>
      <c r="Q209" s="225"/>
      <c r="R209" s="225"/>
      <c r="S209" s="225"/>
      <c r="T209" s="225"/>
      <c r="U209" s="225"/>
      <c r="V209" s="226"/>
      <c r="W209" s="225"/>
      <c r="X209" s="225"/>
      <c r="Y209" s="226"/>
      <c r="Z209" s="226"/>
    </row>
    <row r="210" spans="13:26" hidden="1" x14ac:dyDescent="0.55000000000000004">
      <c r="M210" s="226"/>
      <c r="N210" s="225"/>
      <c r="O210" s="225"/>
      <c r="P210" s="225"/>
      <c r="Q210" s="225"/>
      <c r="R210" s="225"/>
      <c r="S210" s="225"/>
      <c r="T210" s="225"/>
      <c r="U210" s="225"/>
      <c r="V210" s="226"/>
      <c r="W210" s="225"/>
      <c r="X210" s="225"/>
      <c r="Y210" s="226"/>
      <c r="Z210" s="226"/>
    </row>
    <row r="211" spans="13:26" hidden="1" x14ac:dyDescent="0.55000000000000004">
      <c r="M211" s="226"/>
      <c r="N211" s="225"/>
      <c r="O211" s="225"/>
      <c r="P211" s="225"/>
      <c r="Q211" s="225"/>
      <c r="R211" s="225"/>
      <c r="S211" s="225"/>
      <c r="T211" s="225"/>
      <c r="U211" s="225"/>
      <c r="V211" s="226"/>
      <c r="W211" s="225"/>
      <c r="X211" s="225"/>
      <c r="Y211" s="226"/>
      <c r="Z211" s="226"/>
    </row>
    <row r="212" spans="13:26" hidden="1" x14ac:dyDescent="0.55000000000000004">
      <c r="M212" s="226"/>
      <c r="N212" s="225"/>
      <c r="O212" s="225"/>
      <c r="P212" s="225"/>
      <c r="Q212" s="225"/>
      <c r="R212" s="225"/>
      <c r="S212" s="225"/>
      <c r="T212" s="225"/>
      <c r="U212" s="225"/>
      <c r="V212" s="226"/>
      <c r="W212" s="225"/>
      <c r="X212" s="225"/>
      <c r="Y212" s="226"/>
      <c r="Z212" s="226"/>
    </row>
    <row r="213" spans="13:26" hidden="1" x14ac:dyDescent="0.55000000000000004">
      <c r="M213" s="226"/>
      <c r="N213" s="225"/>
      <c r="O213" s="225"/>
      <c r="P213" s="225"/>
      <c r="Q213" s="225"/>
      <c r="R213" s="225"/>
      <c r="S213" s="225"/>
      <c r="T213" s="225"/>
      <c r="U213" s="225"/>
      <c r="V213" s="226"/>
      <c r="W213" s="225"/>
      <c r="X213" s="225"/>
      <c r="Y213" s="226"/>
      <c r="Z213" s="226"/>
    </row>
    <row r="214" spans="13:26" hidden="1" x14ac:dyDescent="0.55000000000000004">
      <c r="M214" s="226"/>
      <c r="N214" s="225"/>
      <c r="O214" s="225"/>
      <c r="P214" s="225"/>
      <c r="Q214" s="225"/>
      <c r="R214" s="225"/>
      <c r="S214" s="225"/>
      <c r="T214" s="225"/>
      <c r="U214" s="225"/>
      <c r="V214" s="226"/>
      <c r="W214" s="225"/>
      <c r="X214" s="225"/>
      <c r="Y214" s="226"/>
      <c r="Z214" s="226"/>
    </row>
    <row r="215" spans="13:26" hidden="1" x14ac:dyDescent="0.55000000000000004">
      <c r="M215" s="226"/>
      <c r="N215" s="225"/>
      <c r="O215" s="225"/>
      <c r="P215" s="225"/>
      <c r="Q215" s="225"/>
      <c r="R215" s="225"/>
      <c r="S215" s="225"/>
      <c r="T215" s="225"/>
      <c r="U215" s="225"/>
      <c r="V215" s="226"/>
      <c r="W215" s="225"/>
      <c r="X215" s="225"/>
      <c r="Y215" s="226"/>
      <c r="Z215" s="226"/>
    </row>
    <row r="216" spans="13:26" hidden="1" x14ac:dyDescent="0.55000000000000004">
      <c r="M216" s="226"/>
      <c r="N216" s="225"/>
      <c r="O216" s="225"/>
      <c r="P216" s="225"/>
      <c r="Q216" s="225"/>
      <c r="R216" s="225"/>
      <c r="S216" s="225"/>
      <c r="T216" s="225"/>
      <c r="U216" s="225"/>
      <c r="V216" s="226"/>
      <c r="W216" s="225"/>
      <c r="X216" s="225"/>
      <c r="Y216" s="226"/>
      <c r="Z216" s="226"/>
    </row>
    <row r="217" spans="13:26" hidden="1" x14ac:dyDescent="0.55000000000000004">
      <c r="M217" s="226"/>
      <c r="N217" s="225"/>
      <c r="O217" s="225"/>
      <c r="P217" s="225"/>
      <c r="Q217" s="225"/>
      <c r="R217" s="225"/>
      <c r="S217" s="225"/>
      <c r="T217" s="225"/>
      <c r="U217" s="225"/>
      <c r="V217" s="226"/>
      <c r="W217" s="225"/>
      <c r="X217" s="225"/>
      <c r="Y217" s="226"/>
      <c r="Z217" s="226"/>
    </row>
    <row r="218" spans="13:26" hidden="1" x14ac:dyDescent="0.55000000000000004">
      <c r="M218" s="226"/>
      <c r="N218" s="225"/>
      <c r="O218" s="225"/>
      <c r="P218" s="225"/>
      <c r="Q218" s="225"/>
      <c r="R218" s="225"/>
      <c r="S218" s="225"/>
      <c r="T218" s="225"/>
      <c r="U218" s="225"/>
      <c r="V218" s="226"/>
      <c r="W218" s="225"/>
      <c r="X218" s="225"/>
      <c r="Y218" s="226"/>
      <c r="Z218" s="226"/>
    </row>
    <row r="219" spans="13:26" hidden="1" x14ac:dyDescent="0.55000000000000004">
      <c r="M219" s="226"/>
      <c r="N219" s="225"/>
      <c r="O219" s="225"/>
      <c r="P219" s="225"/>
      <c r="Q219" s="225"/>
      <c r="R219" s="225"/>
      <c r="S219" s="225"/>
      <c r="T219" s="225"/>
      <c r="U219" s="225"/>
      <c r="V219" s="226"/>
      <c r="W219" s="225"/>
      <c r="X219" s="225"/>
      <c r="Y219" s="226"/>
      <c r="Z219" s="226"/>
    </row>
    <row r="220" spans="13:26" hidden="1" x14ac:dyDescent="0.55000000000000004">
      <c r="M220" s="226"/>
      <c r="N220" s="225"/>
      <c r="O220" s="225"/>
      <c r="P220" s="225"/>
      <c r="Q220" s="225"/>
      <c r="R220" s="225"/>
      <c r="S220" s="225"/>
      <c r="T220" s="225"/>
      <c r="U220" s="225"/>
      <c r="V220" s="226"/>
      <c r="W220" s="225"/>
      <c r="X220" s="225"/>
      <c r="Y220" s="226"/>
      <c r="Z220" s="226"/>
    </row>
    <row r="221" spans="13:26" hidden="1" x14ac:dyDescent="0.55000000000000004">
      <c r="M221" s="226"/>
      <c r="N221" s="225"/>
      <c r="O221" s="225"/>
      <c r="P221" s="225"/>
      <c r="Q221" s="225"/>
      <c r="R221" s="225"/>
      <c r="S221" s="225"/>
      <c r="T221" s="225"/>
      <c r="U221" s="225"/>
      <c r="V221" s="226"/>
      <c r="W221" s="225"/>
      <c r="X221" s="225"/>
      <c r="Y221" s="226"/>
      <c r="Z221" s="226"/>
    </row>
    <row r="222" spans="13:26" hidden="1" x14ac:dyDescent="0.55000000000000004">
      <c r="M222" s="226"/>
      <c r="N222" s="225"/>
      <c r="O222" s="225"/>
      <c r="P222" s="225"/>
      <c r="Q222" s="225"/>
      <c r="R222" s="225"/>
      <c r="S222" s="225"/>
      <c r="T222" s="225"/>
      <c r="U222" s="225"/>
      <c r="V222" s="226"/>
      <c r="W222" s="225"/>
      <c r="X222" s="225"/>
      <c r="Y222" s="226"/>
      <c r="Z222" s="226"/>
    </row>
    <row r="223" spans="13:26" hidden="1" x14ac:dyDescent="0.55000000000000004">
      <c r="M223" s="226"/>
      <c r="N223" s="225"/>
      <c r="O223" s="225"/>
      <c r="P223" s="225"/>
      <c r="Q223" s="225"/>
      <c r="R223" s="225"/>
      <c r="S223" s="225"/>
      <c r="T223" s="225"/>
      <c r="U223" s="225"/>
      <c r="V223" s="226"/>
      <c r="W223" s="225"/>
      <c r="X223" s="225"/>
      <c r="Y223" s="226"/>
      <c r="Z223" s="226"/>
    </row>
    <row r="224" spans="13:26" hidden="1" x14ac:dyDescent="0.55000000000000004">
      <c r="M224" s="226"/>
      <c r="N224" s="225"/>
      <c r="O224" s="225"/>
      <c r="P224" s="225"/>
      <c r="Q224" s="225"/>
      <c r="R224" s="225"/>
      <c r="S224" s="225"/>
      <c r="T224" s="225"/>
      <c r="U224" s="225"/>
      <c r="V224" s="226"/>
      <c r="W224" s="225"/>
      <c r="X224" s="225"/>
      <c r="Y224" s="226"/>
      <c r="Z224" s="226"/>
    </row>
    <row r="225" spans="13:26" hidden="1" x14ac:dyDescent="0.55000000000000004">
      <c r="M225" s="226"/>
      <c r="N225" s="225"/>
      <c r="O225" s="225"/>
      <c r="P225" s="225"/>
      <c r="Q225" s="225"/>
      <c r="R225" s="225"/>
      <c r="S225" s="225"/>
      <c r="T225" s="225"/>
      <c r="U225" s="225"/>
      <c r="V225" s="226"/>
      <c r="W225" s="225"/>
      <c r="X225" s="225"/>
      <c r="Y225" s="226"/>
      <c r="Z225" s="226"/>
    </row>
    <row r="226" spans="13:26" hidden="1" x14ac:dyDescent="0.55000000000000004">
      <c r="M226" s="226"/>
      <c r="N226" s="225"/>
      <c r="O226" s="225"/>
      <c r="P226" s="225"/>
      <c r="Q226" s="225"/>
      <c r="R226" s="225"/>
      <c r="S226" s="225"/>
      <c r="T226" s="225"/>
      <c r="U226" s="225"/>
      <c r="V226" s="226"/>
      <c r="W226" s="225"/>
      <c r="X226" s="225"/>
      <c r="Y226" s="226"/>
      <c r="Z226" s="226"/>
    </row>
    <row r="227" spans="13:26" hidden="1" x14ac:dyDescent="0.55000000000000004">
      <c r="M227" s="226"/>
      <c r="N227" s="225"/>
      <c r="O227" s="225"/>
      <c r="P227" s="225"/>
      <c r="Q227" s="225"/>
      <c r="R227" s="225"/>
      <c r="S227" s="225"/>
      <c r="T227" s="225"/>
      <c r="U227" s="225"/>
      <c r="V227" s="226"/>
      <c r="W227" s="225"/>
      <c r="X227" s="225"/>
      <c r="Y227" s="226"/>
      <c r="Z227" s="226"/>
    </row>
    <row r="228" spans="13:26" hidden="1" x14ac:dyDescent="0.55000000000000004">
      <c r="M228" s="226"/>
      <c r="N228" s="225"/>
      <c r="O228" s="225"/>
      <c r="P228" s="225"/>
      <c r="Q228" s="225"/>
      <c r="R228" s="225"/>
      <c r="S228" s="225"/>
      <c r="T228" s="225"/>
      <c r="U228" s="225"/>
      <c r="V228" s="226"/>
      <c r="W228" s="225"/>
      <c r="X228" s="225"/>
      <c r="Y228" s="226"/>
      <c r="Z228" s="226"/>
    </row>
    <row r="229" spans="13:26" hidden="1" x14ac:dyDescent="0.55000000000000004">
      <c r="M229" s="226"/>
      <c r="N229" s="225"/>
      <c r="O229" s="225"/>
      <c r="P229" s="225"/>
      <c r="Q229" s="225"/>
      <c r="R229" s="225"/>
      <c r="S229" s="225"/>
      <c r="T229" s="225"/>
      <c r="U229" s="225"/>
      <c r="V229" s="226"/>
      <c r="W229" s="225"/>
      <c r="X229" s="225"/>
      <c r="Y229" s="226"/>
      <c r="Z229" s="226"/>
    </row>
    <row r="230" spans="13:26" hidden="1" x14ac:dyDescent="0.55000000000000004">
      <c r="M230" s="226"/>
      <c r="N230" s="225"/>
      <c r="O230" s="225"/>
      <c r="P230" s="225"/>
      <c r="Q230" s="225"/>
      <c r="R230" s="225"/>
      <c r="S230" s="225"/>
      <c r="T230" s="225"/>
      <c r="U230" s="225"/>
      <c r="V230" s="226"/>
      <c r="W230" s="225"/>
      <c r="X230" s="225"/>
      <c r="Y230" s="226"/>
      <c r="Z230" s="226"/>
    </row>
    <row r="231" spans="13:26" hidden="1" x14ac:dyDescent="0.55000000000000004">
      <c r="M231" s="226"/>
      <c r="N231" s="225"/>
      <c r="O231" s="225"/>
      <c r="P231" s="225"/>
      <c r="Q231" s="225"/>
      <c r="R231" s="225"/>
      <c r="S231" s="225"/>
      <c r="T231" s="225"/>
      <c r="U231" s="225"/>
      <c r="V231" s="226"/>
      <c r="W231" s="225"/>
      <c r="X231" s="225"/>
      <c r="Y231" s="226"/>
      <c r="Z231" s="226"/>
    </row>
    <row r="232" spans="13:26" hidden="1" x14ac:dyDescent="0.55000000000000004">
      <c r="M232" s="226"/>
      <c r="N232" s="225"/>
      <c r="O232" s="225"/>
      <c r="P232" s="225"/>
      <c r="Q232" s="225"/>
      <c r="R232" s="225"/>
      <c r="S232" s="225"/>
      <c r="T232" s="225"/>
      <c r="U232" s="225"/>
      <c r="V232" s="226"/>
      <c r="W232" s="225"/>
      <c r="X232" s="225"/>
      <c r="Y232" s="226"/>
      <c r="Z232" s="226"/>
    </row>
    <row r="233" spans="13:26" hidden="1" x14ac:dyDescent="0.55000000000000004">
      <c r="M233" s="226"/>
      <c r="N233" s="225"/>
      <c r="O233" s="225"/>
      <c r="P233" s="225"/>
      <c r="Q233" s="225"/>
      <c r="R233" s="225"/>
      <c r="S233" s="225"/>
      <c r="T233" s="225"/>
      <c r="U233" s="225"/>
      <c r="V233" s="226"/>
      <c r="W233" s="225"/>
      <c r="X233" s="225"/>
      <c r="Y233" s="226"/>
      <c r="Z233" s="226"/>
    </row>
    <row r="234" spans="13:26" hidden="1" x14ac:dyDescent="0.55000000000000004">
      <c r="M234" s="226"/>
      <c r="N234" s="225"/>
      <c r="O234" s="225"/>
      <c r="P234" s="225"/>
      <c r="Q234" s="225"/>
      <c r="R234" s="225"/>
      <c r="S234" s="225"/>
      <c r="T234" s="225"/>
      <c r="U234" s="225"/>
      <c r="V234" s="226"/>
      <c r="W234" s="225"/>
      <c r="X234" s="225"/>
      <c r="Y234" s="226"/>
      <c r="Z234" s="226"/>
    </row>
    <row r="235" spans="13:26" hidden="1" x14ac:dyDescent="0.55000000000000004">
      <c r="M235" s="226"/>
      <c r="N235" s="225"/>
      <c r="O235" s="225"/>
      <c r="P235" s="225"/>
      <c r="Q235" s="225"/>
      <c r="R235" s="225"/>
      <c r="S235" s="225"/>
      <c r="T235" s="225"/>
      <c r="U235" s="225"/>
      <c r="V235" s="226"/>
      <c r="W235" s="225"/>
      <c r="X235" s="225"/>
      <c r="Y235" s="226"/>
      <c r="Z235" s="226"/>
    </row>
    <row r="236" spans="13:26" hidden="1" x14ac:dyDescent="0.55000000000000004">
      <c r="M236" s="226"/>
      <c r="N236" s="225"/>
      <c r="O236" s="225"/>
      <c r="P236" s="225"/>
      <c r="Q236" s="225"/>
      <c r="R236" s="225"/>
      <c r="S236" s="225"/>
      <c r="T236" s="225"/>
      <c r="U236" s="225"/>
      <c r="V236" s="226"/>
      <c r="W236" s="225"/>
      <c r="X236" s="225"/>
      <c r="Y236" s="226"/>
      <c r="Z236" s="226"/>
    </row>
    <row r="237" spans="13:26" hidden="1" x14ac:dyDescent="0.55000000000000004">
      <c r="M237" s="226"/>
      <c r="N237" s="225"/>
      <c r="O237" s="225"/>
      <c r="P237" s="225"/>
      <c r="Q237" s="225"/>
      <c r="R237" s="225"/>
      <c r="S237" s="225"/>
      <c r="T237" s="225"/>
      <c r="U237" s="225"/>
      <c r="V237" s="226"/>
      <c r="W237" s="225"/>
      <c r="X237" s="225"/>
      <c r="Y237" s="226"/>
      <c r="Z237" s="226"/>
    </row>
    <row r="238" spans="13:26" hidden="1" x14ac:dyDescent="0.55000000000000004">
      <c r="M238" s="226"/>
      <c r="N238" s="225"/>
      <c r="O238" s="225"/>
      <c r="P238" s="225"/>
      <c r="Q238" s="225"/>
      <c r="R238" s="225"/>
      <c r="S238" s="225"/>
      <c r="T238" s="225"/>
      <c r="U238" s="225"/>
      <c r="V238" s="226"/>
      <c r="W238" s="225"/>
      <c r="X238" s="225"/>
      <c r="Y238" s="226"/>
      <c r="Z238" s="226"/>
    </row>
    <row r="239" spans="13:26" hidden="1" x14ac:dyDescent="0.55000000000000004">
      <c r="M239" s="226"/>
      <c r="N239" s="225"/>
      <c r="O239" s="225"/>
      <c r="P239" s="225"/>
      <c r="Q239" s="225"/>
      <c r="R239" s="225"/>
      <c r="S239" s="225"/>
      <c r="T239" s="225"/>
      <c r="U239" s="225"/>
      <c r="V239" s="226"/>
      <c r="W239" s="225"/>
      <c r="X239" s="225"/>
      <c r="Y239" s="226"/>
      <c r="Z239" s="226"/>
    </row>
    <row r="240" spans="13:26" hidden="1" x14ac:dyDescent="0.55000000000000004">
      <c r="M240" s="226"/>
      <c r="N240" s="225"/>
      <c r="O240" s="225"/>
      <c r="P240" s="225"/>
      <c r="Q240" s="225"/>
      <c r="R240" s="225"/>
      <c r="S240" s="225"/>
      <c r="T240" s="225"/>
      <c r="U240" s="225"/>
      <c r="V240" s="226"/>
      <c r="W240" s="225"/>
      <c r="X240" s="225"/>
      <c r="Y240" s="226"/>
      <c r="Z240" s="226"/>
    </row>
    <row r="241" spans="13:26" hidden="1" x14ac:dyDescent="0.55000000000000004">
      <c r="M241" s="226"/>
      <c r="N241" s="225"/>
      <c r="O241" s="225"/>
      <c r="P241" s="225"/>
      <c r="Q241" s="225"/>
      <c r="R241" s="225"/>
      <c r="S241" s="225"/>
      <c r="T241" s="225"/>
      <c r="U241" s="225"/>
      <c r="V241" s="226"/>
      <c r="W241" s="225"/>
      <c r="X241" s="225"/>
      <c r="Y241" s="226"/>
      <c r="Z241" s="226"/>
    </row>
    <row r="242" spans="13:26" hidden="1" x14ac:dyDescent="0.55000000000000004">
      <c r="M242" s="226"/>
      <c r="N242" s="225"/>
      <c r="O242" s="225"/>
      <c r="P242" s="225"/>
      <c r="Q242" s="225"/>
      <c r="R242" s="225"/>
      <c r="S242" s="225"/>
      <c r="T242" s="225"/>
      <c r="U242" s="225"/>
      <c r="V242" s="226"/>
      <c r="W242" s="225"/>
      <c r="X242" s="225"/>
      <c r="Y242" s="226"/>
      <c r="Z242" s="226"/>
    </row>
    <row r="243" spans="13:26" hidden="1" x14ac:dyDescent="0.55000000000000004">
      <c r="M243" s="226"/>
      <c r="N243" s="225"/>
      <c r="O243" s="225"/>
      <c r="P243" s="225"/>
      <c r="Q243" s="225"/>
      <c r="R243" s="225"/>
      <c r="S243" s="225"/>
      <c r="T243" s="225"/>
      <c r="U243" s="225"/>
      <c r="V243" s="226"/>
      <c r="W243" s="225"/>
      <c r="X243" s="225"/>
      <c r="Y243" s="226"/>
      <c r="Z243" s="226"/>
    </row>
    <row r="244" spans="13:26" hidden="1" x14ac:dyDescent="0.55000000000000004">
      <c r="M244" s="226"/>
      <c r="N244" s="225"/>
      <c r="O244" s="225"/>
      <c r="P244" s="225"/>
      <c r="Q244" s="225"/>
      <c r="R244" s="225"/>
      <c r="S244" s="225"/>
      <c r="T244" s="225"/>
      <c r="U244" s="225"/>
      <c r="V244" s="226"/>
      <c r="W244" s="225"/>
      <c r="X244" s="225"/>
      <c r="Y244" s="226"/>
      <c r="Z244" s="226"/>
    </row>
    <row r="245" spans="13:26" hidden="1" x14ac:dyDescent="0.55000000000000004">
      <c r="M245" s="226"/>
      <c r="N245" s="225"/>
      <c r="O245" s="225"/>
      <c r="P245" s="225"/>
      <c r="Q245" s="225"/>
      <c r="R245" s="225"/>
      <c r="S245" s="225"/>
      <c r="T245" s="225"/>
      <c r="U245" s="225"/>
      <c r="V245" s="226"/>
      <c r="W245" s="225"/>
      <c r="X245" s="225"/>
      <c r="Y245" s="226"/>
      <c r="Z245" s="226"/>
    </row>
    <row r="246" spans="13:26" hidden="1" x14ac:dyDescent="0.55000000000000004">
      <c r="M246" s="226"/>
      <c r="N246" s="225"/>
      <c r="O246" s="225"/>
      <c r="P246" s="225"/>
      <c r="Q246" s="225"/>
      <c r="R246" s="225"/>
      <c r="S246" s="225"/>
      <c r="T246" s="225"/>
      <c r="U246" s="225"/>
      <c r="V246" s="226"/>
      <c r="W246" s="225"/>
      <c r="X246" s="225"/>
      <c r="Y246" s="226"/>
      <c r="Z246" s="226"/>
    </row>
    <row r="247" spans="13:26" hidden="1" x14ac:dyDescent="0.55000000000000004">
      <c r="M247" s="226"/>
      <c r="N247" s="225"/>
      <c r="O247" s="225"/>
      <c r="P247" s="225"/>
      <c r="Q247" s="225"/>
      <c r="R247" s="225"/>
      <c r="S247" s="225"/>
      <c r="T247" s="225"/>
      <c r="U247" s="225"/>
      <c r="V247" s="226"/>
      <c r="W247" s="225"/>
      <c r="X247" s="225"/>
      <c r="Y247" s="226"/>
      <c r="Z247" s="226"/>
    </row>
    <row r="248" spans="13:26" hidden="1" x14ac:dyDescent="0.55000000000000004">
      <c r="M248" s="226"/>
      <c r="N248" s="225"/>
      <c r="O248" s="225"/>
      <c r="P248" s="225"/>
      <c r="Q248" s="225"/>
      <c r="R248" s="225"/>
      <c r="S248" s="225"/>
      <c r="T248" s="225"/>
      <c r="U248" s="225"/>
      <c r="V248" s="226"/>
      <c r="W248" s="225"/>
      <c r="X248" s="225"/>
      <c r="Y248" s="226"/>
      <c r="Z248" s="226"/>
    </row>
    <row r="249" spans="13:26" hidden="1" x14ac:dyDescent="0.55000000000000004">
      <c r="M249" s="226"/>
      <c r="N249" s="225"/>
      <c r="O249" s="225"/>
      <c r="P249" s="225"/>
      <c r="Q249" s="225"/>
      <c r="R249" s="225"/>
      <c r="S249" s="225"/>
      <c r="T249" s="225"/>
      <c r="U249" s="225"/>
      <c r="V249" s="226"/>
      <c r="W249" s="225"/>
      <c r="X249" s="225"/>
      <c r="Y249" s="226"/>
      <c r="Z249" s="226"/>
    </row>
    <row r="250" spans="13:26" hidden="1" x14ac:dyDescent="0.55000000000000004">
      <c r="M250" s="226"/>
      <c r="N250" s="225"/>
      <c r="O250" s="225"/>
      <c r="P250" s="225"/>
      <c r="Q250" s="225"/>
      <c r="R250" s="225"/>
      <c r="S250" s="225"/>
      <c r="T250" s="225"/>
      <c r="U250" s="225"/>
      <c r="V250" s="226"/>
      <c r="W250" s="225"/>
      <c r="X250" s="225"/>
      <c r="Y250" s="226"/>
      <c r="Z250" s="226"/>
    </row>
    <row r="251" spans="13:26" hidden="1" x14ac:dyDescent="0.55000000000000004">
      <c r="M251" s="226"/>
      <c r="N251" s="225"/>
      <c r="O251" s="225"/>
      <c r="P251" s="225"/>
      <c r="Q251" s="225"/>
      <c r="R251" s="225"/>
      <c r="S251" s="225"/>
      <c r="T251" s="225"/>
      <c r="U251" s="225"/>
      <c r="V251" s="226"/>
      <c r="W251" s="225"/>
      <c r="X251" s="225"/>
      <c r="Y251" s="226"/>
      <c r="Z251" s="226"/>
    </row>
    <row r="252" spans="13:26" hidden="1" x14ac:dyDescent="0.55000000000000004">
      <c r="M252" s="226"/>
      <c r="N252" s="225"/>
      <c r="O252" s="225"/>
      <c r="P252" s="225"/>
      <c r="Q252" s="225"/>
      <c r="R252" s="225"/>
      <c r="S252" s="225"/>
      <c r="T252" s="225"/>
      <c r="U252" s="225"/>
      <c r="V252" s="226"/>
      <c r="W252" s="225"/>
      <c r="X252" s="225"/>
      <c r="Y252" s="226"/>
      <c r="Z252" s="226"/>
    </row>
    <row r="253" spans="13:26" hidden="1" x14ac:dyDescent="0.55000000000000004">
      <c r="M253" s="226"/>
      <c r="N253" s="225"/>
      <c r="O253" s="225"/>
      <c r="P253" s="225"/>
      <c r="Q253" s="225"/>
      <c r="R253" s="225"/>
      <c r="S253" s="225"/>
      <c r="T253" s="225"/>
      <c r="U253" s="225"/>
      <c r="V253" s="226"/>
      <c r="W253" s="225"/>
      <c r="X253" s="225"/>
      <c r="Y253" s="226"/>
      <c r="Z253" s="226"/>
    </row>
    <row r="254" spans="13:26" hidden="1" x14ac:dyDescent="0.55000000000000004">
      <c r="M254" s="226"/>
      <c r="N254" s="225"/>
      <c r="O254" s="225"/>
      <c r="P254" s="225"/>
      <c r="Q254" s="225"/>
      <c r="R254" s="225"/>
      <c r="S254" s="225"/>
      <c r="T254" s="225"/>
      <c r="U254" s="225"/>
      <c r="V254" s="226"/>
      <c r="W254" s="225"/>
      <c r="X254" s="225"/>
      <c r="Y254" s="226"/>
      <c r="Z254" s="226"/>
    </row>
    <row r="255" spans="13:26" hidden="1" x14ac:dyDescent="0.55000000000000004">
      <c r="M255" s="226"/>
      <c r="N255" s="225"/>
      <c r="O255" s="225"/>
      <c r="P255" s="225"/>
      <c r="Q255" s="225"/>
      <c r="R255" s="225"/>
      <c r="S255" s="225"/>
      <c r="T255" s="225"/>
      <c r="U255" s="225"/>
      <c r="V255" s="226"/>
      <c r="W255" s="225"/>
      <c r="X255" s="225"/>
      <c r="Y255" s="226"/>
      <c r="Z255" s="226"/>
    </row>
    <row r="256" spans="13:26" hidden="1" x14ac:dyDescent="0.55000000000000004">
      <c r="M256" s="226"/>
      <c r="N256" s="225"/>
      <c r="O256" s="225"/>
      <c r="P256" s="225"/>
      <c r="Q256" s="225"/>
      <c r="R256" s="225"/>
      <c r="S256" s="225"/>
      <c r="T256" s="225"/>
      <c r="U256" s="225"/>
      <c r="V256" s="226"/>
      <c r="W256" s="225"/>
      <c r="X256" s="225"/>
      <c r="Y256" s="226"/>
      <c r="Z256" s="226"/>
    </row>
    <row r="257" spans="13:26" hidden="1" x14ac:dyDescent="0.55000000000000004">
      <c r="M257" s="226"/>
      <c r="N257" s="225"/>
      <c r="O257" s="225"/>
      <c r="P257" s="225"/>
      <c r="Q257" s="225"/>
      <c r="R257" s="225"/>
      <c r="S257" s="225"/>
      <c r="T257" s="225"/>
      <c r="U257" s="225"/>
      <c r="V257" s="226"/>
      <c r="W257" s="225"/>
      <c r="X257" s="225"/>
      <c r="Y257" s="226"/>
      <c r="Z257" s="226"/>
    </row>
    <row r="258" spans="13:26" hidden="1" x14ac:dyDescent="0.55000000000000004">
      <c r="M258" s="226"/>
      <c r="N258" s="225"/>
      <c r="O258" s="225"/>
      <c r="P258" s="225"/>
      <c r="Q258" s="225"/>
      <c r="R258" s="225"/>
      <c r="S258" s="225"/>
      <c r="T258" s="225"/>
      <c r="U258" s="225"/>
      <c r="V258" s="226"/>
      <c r="W258" s="225"/>
      <c r="X258" s="225"/>
      <c r="Y258" s="226"/>
      <c r="Z258" s="226"/>
    </row>
    <row r="259" spans="13:26" hidden="1" x14ac:dyDescent="0.55000000000000004">
      <c r="M259" s="226"/>
      <c r="N259" s="225"/>
      <c r="O259" s="225"/>
      <c r="P259" s="225"/>
      <c r="Q259" s="225"/>
      <c r="R259" s="225"/>
      <c r="S259" s="225"/>
      <c r="T259" s="225"/>
      <c r="U259" s="225"/>
      <c r="V259" s="226"/>
      <c r="W259" s="225"/>
      <c r="X259" s="225"/>
      <c r="Y259" s="226"/>
      <c r="Z259" s="226"/>
    </row>
    <row r="260" spans="13:26" hidden="1" x14ac:dyDescent="0.55000000000000004">
      <c r="M260" s="226"/>
      <c r="N260" s="225"/>
      <c r="O260" s="225"/>
      <c r="P260" s="225"/>
      <c r="Q260" s="225"/>
      <c r="R260" s="225"/>
      <c r="S260" s="225"/>
      <c r="T260" s="225"/>
      <c r="U260" s="225"/>
      <c r="V260" s="226"/>
      <c r="W260" s="225"/>
      <c r="X260" s="225"/>
      <c r="Y260" s="226"/>
      <c r="Z260" s="226"/>
    </row>
    <row r="261" spans="13:26" hidden="1" x14ac:dyDescent="0.55000000000000004">
      <c r="M261" s="226"/>
      <c r="N261" s="225"/>
      <c r="O261" s="225"/>
      <c r="P261" s="225"/>
      <c r="Q261" s="225"/>
      <c r="R261" s="225"/>
      <c r="S261" s="225"/>
      <c r="T261" s="225"/>
      <c r="U261" s="225"/>
      <c r="V261" s="226"/>
      <c r="W261" s="225"/>
      <c r="X261" s="225"/>
      <c r="Y261" s="226"/>
      <c r="Z261" s="226"/>
    </row>
    <row r="262" spans="13:26" hidden="1" x14ac:dyDescent="0.55000000000000004">
      <c r="M262" s="226"/>
      <c r="N262" s="225"/>
      <c r="O262" s="225"/>
      <c r="P262" s="225"/>
      <c r="Q262" s="225"/>
      <c r="R262" s="225"/>
      <c r="S262" s="225"/>
      <c r="T262" s="225"/>
      <c r="U262" s="225"/>
      <c r="V262" s="226"/>
      <c r="W262" s="225"/>
      <c r="X262" s="225"/>
      <c r="Y262" s="226"/>
      <c r="Z262" s="226"/>
    </row>
    <row r="263" spans="13:26" hidden="1" x14ac:dyDescent="0.55000000000000004">
      <c r="M263" s="226"/>
      <c r="N263" s="225"/>
      <c r="O263" s="225"/>
      <c r="P263" s="225"/>
      <c r="Q263" s="225"/>
      <c r="R263" s="225"/>
      <c r="S263" s="225"/>
      <c r="T263" s="225"/>
      <c r="U263" s="225"/>
      <c r="V263" s="226"/>
      <c r="W263" s="225"/>
      <c r="X263" s="225"/>
      <c r="Y263" s="226"/>
      <c r="Z263" s="226"/>
    </row>
    <row r="264" spans="13:26" hidden="1" x14ac:dyDescent="0.55000000000000004">
      <c r="M264" s="226"/>
      <c r="N264" s="225"/>
      <c r="O264" s="225"/>
      <c r="P264" s="225"/>
      <c r="Q264" s="225"/>
      <c r="R264" s="225"/>
      <c r="S264" s="225"/>
      <c r="T264" s="225"/>
      <c r="U264" s="225"/>
      <c r="V264" s="226"/>
      <c r="W264" s="225"/>
      <c r="X264" s="225"/>
      <c r="Y264" s="226"/>
      <c r="Z264" s="226"/>
    </row>
    <row r="265" spans="13:26" hidden="1" x14ac:dyDescent="0.55000000000000004">
      <c r="M265" s="226"/>
      <c r="N265" s="225"/>
      <c r="O265" s="225"/>
      <c r="P265" s="225"/>
      <c r="Q265" s="225"/>
      <c r="R265" s="225"/>
      <c r="S265" s="225"/>
      <c r="T265" s="225"/>
      <c r="U265" s="225"/>
      <c r="V265" s="226"/>
      <c r="W265" s="225"/>
      <c r="X265" s="225"/>
      <c r="Y265" s="226"/>
      <c r="Z265" s="226"/>
    </row>
    <row r="266" spans="13:26" hidden="1" x14ac:dyDescent="0.55000000000000004">
      <c r="M266" s="226"/>
      <c r="N266" s="225"/>
      <c r="O266" s="225"/>
      <c r="P266" s="225"/>
      <c r="Q266" s="225"/>
      <c r="R266" s="225"/>
      <c r="S266" s="225"/>
      <c r="T266" s="225"/>
      <c r="U266" s="225"/>
      <c r="V266" s="226"/>
      <c r="W266" s="225"/>
      <c r="X266" s="225"/>
      <c r="Y266" s="226"/>
      <c r="Z266" s="226"/>
    </row>
    <row r="267" spans="13:26" hidden="1" x14ac:dyDescent="0.55000000000000004">
      <c r="M267" s="226"/>
      <c r="N267" s="225"/>
      <c r="O267" s="225"/>
      <c r="P267" s="225"/>
      <c r="Q267" s="225"/>
      <c r="R267" s="225"/>
      <c r="S267" s="225"/>
      <c r="T267" s="225"/>
      <c r="U267" s="225"/>
      <c r="V267" s="226"/>
      <c r="W267" s="225"/>
      <c r="X267" s="225"/>
      <c r="Y267" s="226"/>
      <c r="Z267" s="226"/>
    </row>
    <row r="268" spans="13:26" hidden="1" x14ac:dyDescent="0.55000000000000004">
      <c r="M268" s="226"/>
      <c r="N268" s="225"/>
      <c r="O268" s="225"/>
      <c r="P268" s="225"/>
      <c r="Q268" s="225"/>
      <c r="R268" s="225"/>
      <c r="S268" s="225"/>
      <c r="T268" s="225"/>
      <c r="U268" s="225"/>
      <c r="V268" s="226"/>
      <c r="W268" s="225"/>
      <c r="X268" s="225"/>
      <c r="Y268" s="226"/>
      <c r="Z268" s="226"/>
    </row>
    <row r="269" spans="13:26" hidden="1" x14ac:dyDescent="0.55000000000000004">
      <c r="M269" s="226"/>
      <c r="N269" s="225"/>
      <c r="O269" s="225"/>
      <c r="P269" s="225"/>
      <c r="Q269" s="225"/>
      <c r="R269" s="225"/>
      <c r="S269" s="225"/>
      <c r="T269" s="225"/>
      <c r="U269" s="225"/>
      <c r="V269" s="226"/>
      <c r="W269" s="225"/>
      <c r="X269" s="225"/>
      <c r="Y269" s="226"/>
      <c r="Z269" s="226"/>
    </row>
    <row r="270" spans="13:26" hidden="1" x14ac:dyDescent="0.55000000000000004">
      <c r="M270" s="226"/>
      <c r="N270" s="225"/>
      <c r="O270" s="225"/>
      <c r="P270" s="225"/>
      <c r="Q270" s="225"/>
      <c r="R270" s="225"/>
      <c r="S270" s="225"/>
      <c r="T270" s="225"/>
      <c r="U270" s="225"/>
      <c r="V270" s="226"/>
      <c r="W270" s="225"/>
      <c r="X270" s="225"/>
      <c r="Y270" s="226"/>
      <c r="Z270" s="226"/>
    </row>
    <row r="271" spans="13:26" hidden="1" x14ac:dyDescent="0.55000000000000004">
      <c r="M271" s="226"/>
      <c r="N271" s="225"/>
      <c r="O271" s="225"/>
      <c r="P271" s="225"/>
      <c r="Q271" s="225"/>
      <c r="R271" s="225"/>
      <c r="S271" s="225"/>
      <c r="T271" s="225"/>
      <c r="U271" s="225"/>
      <c r="V271" s="226"/>
      <c r="W271" s="225"/>
      <c r="X271" s="225"/>
      <c r="Y271" s="226"/>
      <c r="Z271" s="226"/>
    </row>
    <row r="272" spans="13:26" hidden="1" x14ac:dyDescent="0.55000000000000004">
      <c r="M272" s="226"/>
      <c r="N272" s="225"/>
      <c r="O272" s="225"/>
      <c r="P272" s="225"/>
      <c r="Q272" s="225"/>
      <c r="R272" s="225"/>
      <c r="S272" s="225"/>
      <c r="T272" s="225"/>
      <c r="U272" s="225"/>
      <c r="V272" s="226"/>
      <c r="W272" s="225"/>
      <c r="X272" s="225"/>
      <c r="Y272" s="226"/>
      <c r="Z272" s="226"/>
    </row>
    <row r="273" spans="13:26" hidden="1" x14ac:dyDescent="0.55000000000000004">
      <c r="M273" s="226"/>
      <c r="N273" s="225"/>
      <c r="O273" s="225"/>
      <c r="P273" s="225"/>
      <c r="Q273" s="225"/>
      <c r="R273" s="225"/>
      <c r="S273" s="225"/>
      <c r="T273" s="225"/>
      <c r="U273" s="225"/>
      <c r="V273" s="226"/>
      <c r="W273" s="225"/>
      <c r="X273" s="225"/>
      <c r="Y273" s="226"/>
      <c r="Z273" s="226"/>
    </row>
    <row r="274" spans="13:26" hidden="1" x14ac:dyDescent="0.55000000000000004">
      <c r="M274" s="226"/>
      <c r="N274" s="225"/>
      <c r="O274" s="225"/>
      <c r="P274" s="225"/>
      <c r="Q274" s="225"/>
      <c r="R274" s="225"/>
      <c r="S274" s="225"/>
      <c r="T274" s="225"/>
      <c r="U274" s="225"/>
      <c r="V274" s="226"/>
      <c r="W274" s="225"/>
      <c r="X274" s="225"/>
      <c r="Y274" s="226"/>
      <c r="Z274" s="226"/>
    </row>
    <row r="275" spans="13:26" hidden="1" x14ac:dyDescent="0.55000000000000004">
      <c r="M275" s="226"/>
      <c r="N275" s="225"/>
      <c r="O275" s="225"/>
      <c r="P275" s="225"/>
      <c r="Q275" s="225"/>
      <c r="R275" s="225"/>
      <c r="S275" s="225"/>
      <c r="T275" s="225"/>
      <c r="U275" s="225"/>
      <c r="V275" s="226"/>
      <c r="W275" s="225"/>
      <c r="X275" s="225"/>
      <c r="Y275" s="226"/>
      <c r="Z275" s="226"/>
    </row>
    <row r="276" spans="13:26" hidden="1" x14ac:dyDescent="0.55000000000000004">
      <c r="M276" s="226"/>
      <c r="N276" s="225"/>
      <c r="O276" s="225"/>
      <c r="P276" s="225"/>
      <c r="Q276" s="225"/>
      <c r="R276" s="225"/>
      <c r="S276" s="225"/>
      <c r="T276" s="225"/>
      <c r="U276" s="225"/>
      <c r="V276" s="226"/>
      <c r="W276" s="225"/>
      <c r="X276" s="225"/>
      <c r="Y276" s="226"/>
      <c r="Z276" s="226"/>
    </row>
    <row r="277" spans="13:26" hidden="1" x14ac:dyDescent="0.55000000000000004">
      <c r="M277" s="226"/>
      <c r="N277" s="225"/>
      <c r="O277" s="225"/>
      <c r="P277" s="225"/>
      <c r="Q277" s="225"/>
      <c r="R277" s="225"/>
      <c r="S277" s="225"/>
      <c r="T277" s="225"/>
      <c r="U277" s="225"/>
      <c r="V277" s="226"/>
      <c r="W277" s="225"/>
      <c r="X277" s="225"/>
      <c r="Y277" s="226"/>
      <c r="Z277" s="226"/>
    </row>
    <row r="278" spans="13:26" hidden="1" x14ac:dyDescent="0.55000000000000004">
      <c r="M278" s="226"/>
      <c r="W278" s="225"/>
      <c r="X278" s="225"/>
      <c r="Z278" s="226"/>
    </row>
    <row r="279" spans="13:26" hidden="1" x14ac:dyDescent="0.55000000000000004">
      <c r="M279" s="226"/>
      <c r="W279" s="225"/>
      <c r="X279" s="225"/>
      <c r="Z279" s="226"/>
    </row>
    <row r="280" spans="13:26" x14ac:dyDescent="0.55000000000000004"/>
    <row r="281" spans="13:26" x14ac:dyDescent="0.55000000000000004"/>
  </sheetData>
  <sheetProtection algorithmName="SHA-512" hashValue="gRjQGFwupPiadfDG+Qk3Xs35VKzEDmN/MjurLA5BBLDpy11LrjprZG0wWswVx1HTs4zeRIJbY+Y2m02d/HNyag==" saltValue="ACD2lCzULU4ez9LWjUZ/0g==" spinCount="100000" sheet="1" objects="1" scenarios="1"/>
  <mergeCells count="20">
    <mergeCell ref="D2:E2"/>
    <mergeCell ref="A5:B5"/>
    <mergeCell ref="F49:F50"/>
    <mergeCell ref="N1:T1"/>
    <mergeCell ref="S2:U2"/>
    <mergeCell ref="D3:E3"/>
    <mergeCell ref="G3:K3"/>
    <mergeCell ref="A22:B22"/>
    <mergeCell ref="A48:B48"/>
    <mergeCell ref="AA1:AG1"/>
    <mergeCell ref="AK1:AQ1"/>
    <mergeCell ref="N2:O2"/>
    <mergeCell ref="P2:R2"/>
    <mergeCell ref="AA2:AB2"/>
    <mergeCell ref="AC2:AE2"/>
    <mergeCell ref="AK2:AL2"/>
    <mergeCell ref="AM2:AO2"/>
    <mergeCell ref="W1:X1"/>
    <mergeCell ref="AP2:AR2"/>
    <mergeCell ref="AF2:AH2"/>
  </mergeCells>
  <conditionalFormatting sqref="D8">
    <cfRule type="expression" dxfId="76" priority="68">
      <formula>$D$8&gt;$D$6</formula>
    </cfRule>
  </conditionalFormatting>
  <conditionalFormatting sqref="D8:D10">
    <cfRule type="expression" dxfId="75" priority="66">
      <formula>$D$8+$D$9+$D$10&lt;&gt;$D$6</formula>
    </cfRule>
    <cfRule type="containsBlanks" dxfId="74" priority="28" stopIfTrue="1">
      <formula>LEN(TRIM(D8))=0</formula>
    </cfRule>
    <cfRule type="cellIs" dxfId="73" priority="29" operator="lessThan">
      <formula>0</formula>
    </cfRule>
  </conditionalFormatting>
  <conditionalFormatting sqref="D9">
    <cfRule type="expression" dxfId="72" priority="70">
      <formula>$D$9&gt;$D$6</formula>
    </cfRule>
  </conditionalFormatting>
  <conditionalFormatting sqref="D10">
    <cfRule type="expression" dxfId="71" priority="69">
      <formula>$D$10&gt;$D$6</formula>
    </cfRule>
  </conditionalFormatting>
  <conditionalFormatting sqref="D13 D17">
    <cfRule type="expression" dxfId="70" priority="4">
      <formula>IF(($D$13+$D$17)&gt;$D$6,TRUE,FALSE)</formula>
    </cfRule>
  </conditionalFormatting>
  <conditionalFormatting sqref="D13">
    <cfRule type="expression" dxfId="69" priority="113">
      <formula>$D$13&gt;$D$6</formula>
    </cfRule>
  </conditionalFormatting>
  <conditionalFormatting sqref="D13:D17">
    <cfRule type="containsBlanks" dxfId="68" priority="1" stopIfTrue="1">
      <formula>LEN(TRIM(D13))=0</formula>
    </cfRule>
    <cfRule type="cellIs" dxfId="67" priority="27" operator="lessThan">
      <formula>0</formula>
    </cfRule>
  </conditionalFormatting>
  <conditionalFormatting sqref="D14">
    <cfRule type="expression" dxfId="66" priority="112">
      <formula>$D$14&gt;$D$6</formula>
    </cfRule>
  </conditionalFormatting>
  <conditionalFormatting sqref="D15">
    <cfRule type="expression" dxfId="65" priority="110">
      <formula>$D$15&gt;$D$6</formula>
    </cfRule>
  </conditionalFormatting>
  <conditionalFormatting sqref="D16">
    <cfRule type="expression" dxfId="64" priority="109">
      <formula>$D$16&gt;$D$6</formula>
    </cfRule>
  </conditionalFormatting>
  <conditionalFormatting sqref="D17">
    <cfRule type="expression" dxfId="63" priority="114">
      <formula>$D$17&gt;$D$6</formula>
    </cfRule>
  </conditionalFormatting>
  <conditionalFormatting sqref="D25">
    <cfRule type="expression" dxfId="62" priority="106">
      <formula>$D$25&gt;$D$23</formula>
    </cfRule>
  </conditionalFormatting>
  <conditionalFormatting sqref="D25:D32">
    <cfRule type="expression" dxfId="61" priority="31">
      <formula>$D$25+$D$26+$D$27+$D$28+$D$29+$D$30+$D$31+$D$32&lt;&gt;$D$23</formula>
    </cfRule>
  </conditionalFormatting>
  <conditionalFormatting sqref="D26">
    <cfRule type="expression" dxfId="60" priority="108">
      <formula>$D$26&gt;$D$23</formula>
    </cfRule>
  </conditionalFormatting>
  <conditionalFormatting sqref="D27">
    <cfRule type="expression" dxfId="59" priority="104">
      <formula>$D$27&gt;$D$23</formula>
    </cfRule>
  </conditionalFormatting>
  <conditionalFormatting sqref="D28">
    <cfRule type="expression" dxfId="58" priority="105">
      <formula>$D$28&gt;$D$23</formula>
    </cfRule>
  </conditionalFormatting>
  <conditionalFormatting sqref="D29">
    <cfRule type="expression" dxfId="57" priority="101">
      <formula>$D$29&gt;$D$23</formula>
    </cfRule>
  </conditionalFormatting>
  <conditionalFormatting sqref="D30">
    <cfRule type="expression" dxfId="56" priority="103">
      <formula>$D$30&gt;$D$23</formula>
    </cfRule>
  </conditionalFormatting>
  <conditionalFormatting sqref="D31">
    <cfRule type="expression" dxfId="55" priority="102">
      <formula>$D$31&gt;$D$23</formula>
    </cfRule>
  </conditionalFormatting>
  <conditionalFormatting sqref="D32">
    <cfRule type="expression" dxfId="54" priority="100">
      <formula>$D$32&gt;$D$23</formula>
    </cfRule>
  </conditionalFormatting>
  <conditionalFormatting sqref="D35:D36">
    <cfRule type="expression" dxfId="53" priority="23">
      <formula>SUM($D$35:$D$36)&lt;&gt;$D$23</formula>
    </cfRule>
    <cfRule type="containsBlanks" dxfId="52" priority="22" stopIfTrue="1">
      <formula>LEN(TRIM(D35))=0</formula>
    </cfRule>
    <cfRule type="cellIs" dxfId="51" priority="24" operator="lessThan">
      <formula>0</formula>
    </cfRule>
    <cfRule type="cellIs" dxfId="50" priority="25" operator="greaterThan">
      <formula>$D$23</formula>
    </cfRule>
  </conditionalFormatting>
  <conditionalFormatting sqref="D41">
    <cfRule type="expression" dxfId="49" priority="80">
      <formula>$D$41&gt;$D$39</formula>
    </cfRule>
  </conditionalFormatting>
  <conditionalFormatting sqref="D41:D46">
    <cfRule type="expression" dxfId="48" priority="16">
      <formula>SUM($D$41:$D$46)&lt;&gt;$D$39</formula>
    </cfRule>
  </conditionalFormatting>
  <conditionalFormatting sqref="D42">
    <cfRule type="expression" dxfId="47" priority="86">
      <formula>$D$42&gt;$D$39</formula>
    </cfRule>
  </conditionalFormatting>
  <conditionalFormatting sqref="D43">
    <cfRule type="expression" dxfId="46" priority="84">
      <formula>$D$43&gt;$D$39</formula>
    </cfRule>
  </conditionalFormatting>
  <conditionalFormatting sqref="D44">
    <cfRule type="expression" dxfId="45" priority="83">
      <formula>$D$44&gt;$D$39</formula>
    </cfRule>
  </conditionalFormatting>
  <conditionalFormatting sqref="D45">
    <cfRule type="expression" dxfId="44" priority="82">
      <formula>$D$45&gt;$D$39</formula>
    </cfRule>
  </conditionalFormatting>
  <conditionalFormatting sqref="D46">
    <cfRule type="expression" dxfId="43" priority="81">
      <formula>$D$46&gt;$D$39</formula>
    </cfRule>
  </conditionalFormatting>
  <conditionalFormatting sqref="D55">
    <cfRule type="expression" dxfId="42" priority="48">
      <formula>$D$55&gt;$D$50</formula>
    </cfRule>
  </conditionalFormatting>
  <conditionalFormatting sqref="D55:D62">
    <cfRule type="cellIs" dxfId="41" priority="17" operator="lessThan">
      <formula>0</formula>
    </cfRule>
    <cfRule type="expression" dxfId="40" priority="19">
      <formula>SUM($D$55:$D$62)&lt;&gt;$D$50</formula>
    </cfRule>
    <cfRule type="containsBlanks" dxfId="39" priority="18" stopIfTrue="1">
      <formula>LEN(TRIM(D55))=0</formula>
    </cfRule>
  </conditionalFormatting>
  <conditionalFormatting sqref="D56">
    <cfRule type="expression" dxfId="38" priority="45">
      <formula>$D$56&gt;$D$50</formula>
    </cfRule>
  </conditionalFormatting>
  <conditionalFormatting sqref="D57">
    <cfRule type="expression" dxfId="37" priority="46">
      <formula>$D$57&gt;$D$50</formula>
    </cfRule>
  </conditionalFormatting>
  <conditionalFormatting sqref="D58">
    <cfRule type="expression" dxfId="36" priority="44">
      <formula>$D$58&gt;$D$50</formula>
    </cfRule>
  </conditionalFormatting>
  <conditionalFormatting sqref="D59">
    <cfRule type="expression" dxfId="35" priority="43">
      <formula>$D$59&gt;$D$50</formula>
    </cfRule>
  </conditionalFormatting>
  <conditionalFormatting sqref="D60">
    <cfRule type="expression" dxfId="34" priority="42">
      <formula>$D$60&gt;$D$50</formula>
    </cfRule>
  </conditionalFormatting>
  <conditionalFormatting sqref="D61">
    <cfRule type="expression" dxfId="33" priority="41">
      <formula>$D$61&gt;$D$50</formula>
    </cfRule>
  </conditionalFormatting>
  <conditionalFormatting sqref="D62">
    <cfRule type="expression" dxfId="32" priority="40">
      <formula>$D$62&gt;$D$50</formula>
    </cfRule>
  </conditionalFormatting>
  <conditionalFormatting sqref="D25:E32">
    <cfRule type="containsBlanks" dxfId="31" priority="3" stopIfTrue="1">
      <formula>LEN(TRIM(D25))=0</formula>
    </cfRule>
    <cfRule type="expression" dxfId="30" priority="5">
      <formula>IF($AA25=1,TRUE,FALSE)</formula>
    </cfRule>
    <cfRule type="cellIs" dxfId="29" priority="21" operator="lessThan">
      <formula>0</formula>
    </cfRule>
    <cfRule type="expression" dxfId="28" priority="11">
      <formula>IF($AB25=1,TRUE,FALSE)</formula>
    </cfRule>
  </conditionalFormatting>
  <conditionalFormatting sqref="D41:E46">
    <cfRule type="expression" dxfId="27" priority="85">
      <formula>IF($AA41=1,TRUE,FALSE)</formula>
    </cfRule>
    <cfRule type="containsBlanks" dxfId="26" priority="13" stopIfTrue="1">
      <formula>LEN(TRIM(D41))=0</formula>
    </cfRule>
  </conditionalFormatting>
  <conditionalFormatting sqref="E25">
    <cfRule type="expression" dxfId="25" priority="96">
      <formula>$E$25&gt;$E$23</formula>
    </cfRule>
  </conditionalFormatting>
  <conditionalFormatting sqref="E25:E30">
    <cfRule type="expression" dxfId="24" priority="10">
      <formula>IF(L25&lt;&gt;0,IF(L25&lt;100000,TRUE,FALSE),FALSE)</formula>
    </cfRule>
  </conditionalFormatting>
  <conditionalFormatting sqref="E25:E32">
    <cfRule type="expression" dxfId="23" priority="26">
      <formula>$E$25+$E$26+$E$27+$E$28+$E$29+$E$30+$E$31+$E$32&lt;&gt;$E$23</formula>
    </cfRule>
  </conditionalFormatting>
  <conditionalFormatting sqref="E26">
    <cfRule type="expression" dxfId="22" priority="99">
      <formula>$E$26&gt;$E$23</formula>
    </cfRule>
  </conditionalFormatting>
  <conditionalFormatting sqref="E27">
    <cfRule type="expression" dxfId="21" priority="91">
      <formula>$E$27&gt;$E$23</formula>
    </cfRule>
  </conditionalFormatting>
  <conditionalFormatting sqref="E28">
    <cfRule type="expression" dxfId="20" priority="97">
      <formula>$E$28&gt;$E$23</formula>
    </cfRule>
  </conditionalFormatting>
  <conditionalFormatting sqref="E29">
    <cfRule type="expression" dxfId="19" priority="95">
      <formula>$E$29&gt;$E$23</formula>
    </cfRule>
  </conditionalFormatting>
  <conditionalFormatting sqref="E30">
    <cfRule type="expression" dxfId="18" priority="94">
      <formula>$E$30&gt;$E$23</formula>
    </cfRule>
  </conditionalFormatting>
  <conditionalFormatting sqref="E31">
    <cfRule type="expression" dxfId="17" priority="93">
      <formula>$E$31&gt;$E$23</formula>
    </cfRule>
    <cfRule type="expression" dxfId="16" priority="6">
      <formula>IF(L31&lt;&gt;0,IF(L31&lt;50000,TRUE,FALSE),FALSE)</formula>
    </cfRule>
  </conditionalFormatting>
  <conditionalFormatting sqref="E32">
    <cfRule type="expression" dxfId="15" priority="92">
      <formula>$E$32&gt;$K$32</formula>
    </cfRule>
  </conditionalFormatting>
  <conditionalFormatting sqref="E41">
    <cfRule type="expression" dxfId="14" priority="32">
      <formula>$E$41&gt;$E$39</formula>
    </cfRule>
  </conditionalFormatting>
  <conditionalFormatting sqref="E41:E46">
    <cfRule type="expression" dxfId="13" priority="15">
      <formula>SUM($E$41:$E$46)&lt;&gt;$E$39</formula>
    </cfRule>
    <cfRule type="cellIs" dxfId="12" priority="14" operator="lessThan">
      <formula>0</formula>
    </cfRule>
  </conditionalFormatting>
  <conditionalFormatting sqref="E42">
    <cfRule type="expression" dxfId="11" priority="79">
      <formula>$E$42&gt;$E$39</formula>
    </cfRule>
  </conditionalFormatting>
  <conditionalFormatting sqref="E43">
    <cfRule type="expression" dxfId="10" priority="78">
      <formula>$E$43&gt;$E$39</formula>
    </cfRule>
  </conditionalFormatting>
  <conditionalFormatting sqref="E44">
    <cfRule type="expression" dxfId="9" priority="77">
      <formula>$E$44&gt;$E$39</formula>
    </cfRule>
  </conditionalFormatting>
  <conditionalFormatting sqref="E45">
    <cfRule type="expression" dxfId="8" priority="76">
      <formula>$E$45&gt;$E$39</formula>
    </cfRule>
  </conditionalFormatting>
  <conditionalFormatting sqref="E46">
    <cfRule type="expression" dxfId="7" priority="75">
      <formula>$E$46&gt;$E$39</formula>
    </cfRule>
  </conditionalFormatting>
  <dataValidations count="1">
    <dataValidation type="whole" operator="greaterThanOrEqual" allowBlank="1" showInputMessage="1" showErrorMessage="1" errorTitle="Positive whole number only" error="Only whole numbers greater than or equal to zero are accepted inputs" sqref="D8:D10 D25:E32 D35:D36 D41:E46 D55:D62 D13:D17" xr:uid="{15A88151-A5FC-4E50-8691-8B5F728D7D0E}">
      <formula1>0</formula1>
    </dataValidation>
  </dataValidation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C06D-0F10-4250-AD60-D242995EF8CF}">
  <dimension ref="A1:XFB1031"/>
  <sheetViews>
    <sheetView zoomScale="80" zoomScaleNormal="80" workbookViewId="0"/>
  </sheetViews>
  <sheetFormatPr defaultColWidth="0" defaultRowHeight="15" customHeight="1" zeroHeight="1" x14ac:dyDescent="0.45"/>
  <cols>
    <col min="1" max="1" width="11.1328125" style="25" customWidth="1"/>
    <col min="2" max="2" width="40.73046875" style="25" customWidth="1"/>
    <col min="3" max="3" width="50.73046875" style="25" customWidth="1"/>
    <col min="4" max="4" width="50.86328125" style="49" customWidth="1"/>
    <col min="5" max="5" width="50.73046875" style="25" customWidth="1"/>
    <col min="6" max="7" width="75.73046875" style="25" customWidth="1"/>
    <col min="8" max="8" width="85.59765625" style="25" customWidth="1"/>
    <col min="9" max="12" width="255.59765625" style="363" customWidth="1"/>
    <col min="13" max="14" width="9" style="25" hidden="1" customWidth="1"/>
    <col min="15" max="15" width="84" style="25" hidden="1" customWidth="1"/>
    <col min="16" max="32" width="9" style="25" hidden="1" customWidth="1"/>
    <col min="33" max="33" width="33.3984375" style="25" hidden="1" customWidth="1"/>
    <col min="34" max="34" width="32.59765625" style="25" hidden="1" customWidth="1"/>
    <col min="35" max="35" width="8.1328125" style="25" hidden="1" customWidth="1"/>
    <col min="36" max="37" width="9" style="25" hidden="1" customWidth="1"/>
    <col min="38" max="38" width="11.3984375" style="159" hidden="1" customWidth="1"/>
    <col min="39" max="39" width="11.3984375" style="25" hidden="1" customWidth="1"/>
    <col min="40" max="41" width="9" hidden="1" customWidth="1"/>
    <col min="42" max="42" width="11.3984375" style="25" hidden="1" customWidth="1"/>
    <col min="43" max="43" width="11.3984375" style="160" hidden="1" customWidth="1"/>
    <col min="44" max="16384" width="9" style="25" hidden="1"/>
  </cols>
  <sheetData>
    <row r="1" spans="1:43" ht="20.65" x14ac:dyDescent="0.6">
      <c r="A1" s="171" t="s">
        <v>365</v>
      </c>
      <c r="B1" s="106"/>
      <c r="C1" s="144"/>
      <c r="D1" s="106"/>
      <c r="E1" s="103"/>
      <c r="F1" s="103"/>
      <c r="G1" s="103"/>
      <c r="H1" s="359"/>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row>
    <row r="2" spans="1:43" ht="15.4" x14ac:dyDescent="0.45">
      <c r="A2" s="170"/>
      <c r="B2" s="145"/>
      <c r="C2" s="144"/>
      <c r="D2" s="106"/>
      <c r="E2" s="103"/>
      <c r="F2" s="103"/>
      <c r="G2" s="103"/>
      <c r="H2" s="359"/>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row>
    <row r="3" spans="1:43" ht="15.4" x14ac:dyDescent="0.45">
      <c r="A3" s="172" t="s">
        <v>366</v>
      </c>
      <c r="B3" s="146"/>
      <c r="C3" s="144"/>
      <c r="D3" s="106"/>
      <c r="E3" s="103"/>
      <c r="F3" s="103"/>
      <c r="G3" s="103"/>
      <c r="H3" s="359"/>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row>
    <row r="4" spans="1:43" ht="15.4" x14ac:dyDescent="0.45">
      <c r="A4" s="172" t="s">
        <v>367</v>
      </c>
      <c r="B4" s="146"/>
      <c r="C4" s="144"/>
      <c r="D4" s="106"/>
      <c r="E4" s="103"/>
      <c r="F4" s="103"/>
      <c r="G4" s="103"/>
      <c r="H4" s="359"/>
      <c r="I4" s="103"/>
      <c r="J4" s="103"/>
      <c r="K4" s="103"/>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row>
    <row r="5" spans="1:43" ht="15.4" x14ac:dyDescent="0.45">
      <c r="A5" s="172" t="s">
        <v>368</v>
      </c>
      <c r="B5" s="146"/>
      <c r="C5" s="144"/>
      <c r="D5" s="106"/>
      <c r="E5" s="103"/>
      <c r="F5" s="103"/>
      <c r="G5" s="103"/>
      <c r="H5" s="359"/>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row>
    <row r="6" spans="1:43" ht="15.4" x14ac:dyDescent="0.45">
      <c r="A6" s="172" t="s">
        <v>369</v>
      </c>
      <c r="B6" s="146"/>
      <c r="C6" s="144"/>
      <c r="D6" s="106"/>
      <c r="E6" s="103"/>
      <c r="F6" s="103"/>
      <c r="G6" s="103"/>
      <c r="H6" s="359"/>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row>
    <row r="7" spans="1:43" ht="15.4" x14ac:dyDescent="0.45">
      <c r="A7" s="172" t="s">
        <v>370</v>
      </c>
      <c r="B7" s="146"/>
      <c r="C7" s="144"/>
      <c r="D7" s="106"/>
      <c r="E7" s="103"/>
      <c r="F7" s="103"/>
      <c r="G7" s="103"/>
      <c r="H7" s="359"/>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row>
    <row r="8" spans="1:43" ht="15.4" x14ac:dyDescent="0.45">
      <c r="A8" s="172" t="s">
        <v>371</v>
      </c>
      <c r="B8" s="146"/>
      <c r="C8" s="144"/>
      <c r="D8" s="106"/>
      <c r="E8" s="103"/>
      <c r="F8" s="103"/>
      <c r="G8" s="103"/>
      <c r="H8" s="359"/>
      <c r="I8" s="103"/>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row>
    <row r="9" spans="1:43" ht="15.4" x14ac:dyDescent="0.45">
      <c r="A9" s="172" t="s">
        <v>372</v>
      </c>
      <c r="B9" s="146"/>
      <c r="C9" s="144"/>
      <c r="D9" s="106"/>
      <c r="E9" s="103"/>
      <c r="F9" s="103"/>
      <c r="G9" s="103"/>
      <c r="H9" s="359"/>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row>
    <row r="10" spans="1:43" ht="15.4" x14ac:dyDescent="0.45">
      <c r="A10" s="172" t="s">
        <v>373</v>
      </c>
      <c r="B10" s="146"/>
      <c r="C10" s="144"/>
      <c r="D10" s="106"/>
      <c r="E10" s="103"/>
      <c r="F10" s="103"/>
      <c r="G10" s="103"/>
      <c r="H10" s="359"/>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row>
    <row r="11" spans="1:43" ht="15.4" x14ac:dyDescent="0.45">
      <c r="A11" s="172" t="s">
        <v>374</v>
      </c>
      <c r="B11" s="146"/>
      <c r="C11" s="144"/>
      <c r="D11" s="106"/>
      <c r="E11" s="103"/>
      <c r="F11" s="103"/>
      <c r="G11" s="103"/>
      <c r="H11" s="359"/>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row>
    <row r="12" spans="1:43" ht="105" customHeight="1" x14ac:dyDescent="0.45">
      <c r="A12" s="152" t="s">
        <v>375</v>
      </c>
      <c r="B12" s="152" t="s">
        <v>99</v>
      </c>
      <c r="C12" s="152" t="s">
        <v>376</v>
      </c>
      <c r="D12" s="152" t="s">
        <v>377</v>
      </c>
      <c r="E12" s="152" t="s">
        <v>378</v>
      </c>
      <c r="F12" s="152" t="s">
        <v>379</v>
      </c>
      <c r="G12" s="152" t="s">
        <v>380</v>
      </c>
      <c r="H12" s="152" t="s">
        <v>381</v>
      </c>
      <c r="I12" s="360" t="s">
        <v>211</v>
      </c>
      <c r="J12" s="364"/>
      <c r="K12" s="364"/>
      <c r="L12" s="364"/>
      <c r="M12" s="147"/>
      <c r="N12" s="148"/>
      <c r="O12" s="149" t="s">
        <v>382</v>
      </c>
      <c r="P12" s="149" t="s">
        <v>381</v>
      </c>
      <c r="Q12" s="156" t="s">
        <v>383</v>
      </c>
      <c r="R12" s="149" t="s">
        <v>384</v>
      </c>
      <c r="S12" s="149" t="s">
        <v>385</v>
      </c>
      <c r="T12" s="149"/>
      <c r="U12" s="163" t="s">
        <v>386</v>
      </c>
      <c r="V12" s="157" t="s">
        <v>376</v>
      </c>
      <c r="W12" s="157" t="s">
        <v>377</v>
      </c>
      <c r="X12" s="157" t="s">
        <v>378</v>
      </c>
      <c r="Y12" s="157" t="s">
        <v>379</v>
      </c>
      <c r="Z12" s="157" t="s">
        <v>380</v>
      </c>
      <c r="AA12" s="157" t="s">
        <v>381</v>
      </c>
      <c r="AB12" s="157"/>
      <c r="AC12" s="157" t="s">
        <v>382</v>
      </c>
      <c r="AD12" s="157"/>
      <c r="AE12" s="157"/>
      <c r="AF12" s="164"/>
      <c r="AG12" s="157" t="s">
        <v>382</v>
      </c>
      <c r="AH12" s="157" t="s">
        <v>387</v>
      </c>
      <c r="AI12" s="158" t="s">
        <v>388</v>
      </c>
      <c r="AK12" s="156" t="s">
        <v>383</v>
      </c>
      <c r="AL12" s="156" t="s">
        <v>389</v>
      </c>
      <c r="AM12" s="157" t="s">
        <v>390</v>
      </c>
      <c r="AN12" s="25"/>
      <c r="AO12" s="157" t="s">
        <v>99</v>
      </c>
      <c r="AP12" s="157" t="s">
        <v>391</v>
      </c>
      <c r="AQ12" s="158" t="s">
        <v>392</v>
      </c>
    </row>
    <row r="13" spans="1:43" ht="30.75" customHeight="1" x14ac:dyDescent="0.45">
      <c r="A13" s="395">
        <v>1</v>
      </c>
      <c r="B13" s="396"/>
      <c r="C13" s="397"/>
      <c r="D13" s="397"/>
      <c r="E13" s="398"/>
      <c r="F13" s="399"/>
      <c r="G13" s="399"/>
      <c r="H13" s="400"/>
      <c r="I13" s="366" t="str">
        <f>O13&amp;P13&amp;Q13&amp;R13&amp;S13</f>
        <v/>
      </c>
      <c r="J13" s="365"/>
      <c r="K13" s="365"/>
      <c r="L13" s="365"/>
      <c r="O13" s="25" t="str">
        <f>IF(AND(SUM($U13:$Z13)&lt;&gt;0,SUM($U13:$Z13)&lt;&gt;6), IF($B13&lt;&gt;'SOC priorities'!$E$11,$AG13,$AH13),"")</f>
        <v/>
      </c>
      <c r="P13" s="25" t="str">
        <f>IF(AND(SUM(U13:AA13)&lt;&gt;0,SUM(U13:AA13)&lt;&gt;7),IF(B13='SOC priorities'!$E$11,IF(ISBLANK(H13),$AI13,""),""),"")</f>
        <v/>
      </c>
      <c r="Q13" s="25" t="str">
        <f>IF(U13*AK13=1,AO13,"")</f>
        <v/>
      </c>
      <c r="R13" s="25" t="str">
        <f t="shared" ref="R13:R76" si="0">IF(AL13=1,AP13,"")</f>
        <v/>
      </c>
      <c r="S13" s="25" t="str">
        <f t="shared" ref="S13:S76" si="1">IF(AM13=1,AQ13,"")</f>
        <v/>
      </c>
      <c r="U13" s="159">
        <f t="shared" ref="U13:AA13" si="2">IF(ISBLANK(B13),0,1)</f>
        <v>0</v>
      </c>
      <c r="V13" s="25">
        <f t="shared" si="2"/>
        <v>0</v>
      </c>
      <c r="W13" s="25">
        <f t="shared" si="2"/>
        <v>0</v>
      </c>
      <c r="X13" s="25">
        <f t="shared" si="2"/>
        <v>0</v>
      </c>
      <c r="Y13" s="25">
        <f t="shared" si="2"/>
        <v>0</v>
      </c>
      <c r="Z13" s="25">
        <f t="shared" si="2"/>
        <v>0</v>
      </c>
      <c r="AA13" s="25">
        <f t="shared" si="2"/>
        <v>0</v>
      </c>
      <c r="AC13" s="25">
        <f>IF(SUM($U$13:$Z$13)&lt;&gt;0,1,0)</f>
        <v>0</v>
      </c>
      <c r="AG13" s="25" t="s">
        <v>393</v>
      </c>
      <c r="AH13" s="25" t="s">
        <v>394</v>
      </c>
      <c r="AI13" s="160" t="s">
        <v>395</v>
      </c>
      <c r="AK13" s="25">
        <f>IF(COUNTIFS('SOC priorities'!$E$4:$E$12,$B13)&lt;&gt;1,1,0)</f>
        <v>1</v>
      </c>
      <c r="AL13" s="25" cm="1">
        <f t="array" ref="AL13">_xlfn.IFNA(IF(ISBLANK(C13),0,_xlfn.IFNA(IF(NOT(OR(_xlfn.XLOOKUP(VLOOKUP(B13,'SOC priorities'!$E$4:$F$12,2),'SOC priorities'!$H$1:$P$1,'SOC priorities'!$H$1:$P$413)=C13)),1,0),1)),1)</f>
        <v>0</v>
      </c>
      <c r="AM13" s="25" cm="1">
        <f t="array" ref="AM13">_xlfn.IFNA(IF(ISBLANK(D13),0,IF(NOT(OR(_xlfn.XLOOKUP(VLOOKUP(B13,'SSA DD'!$E$32:$F$40,2),'SSA DD'!$E$1:$M$1,'SSA DD'!$E$1:$M$22)=D13)),1,0)),0)</f>
        <v>0</v>
      </c>
      <c r="AO13" t="s">
        <v>396</v>
      </c>
      <c r="AP13" s="25" t="s">
        <v>397</v>
      </c>
      <c r="AQ13" s="160" t="s">
        <v>398</v>
      </c>
    </row>
    <row r="14" spans="1:43" ht="30" customHeight="1" x14ac:dyDescent="0.45">
      <c r="A14" s="395">
        <v>2</v>
      </c>
      <c r="B14" s="396"/>
      <c r="C14" s="397"/>
      <c r="D14" s="397"/>
      <c r="E14" s="398"/>
      <c r="F14" s="399"/>
      <c r="G14" s="399"/>
      <c r="H14" s="400"/>
      <c r="I14" s="367" t="str">
        <f t="shared" ref="I14:I77" si="3">O14&amp;P14&amp;Q14&amp;R14&amp;S14</f>
        <v/>
      </c>
      <c r="J14" s="365"/>
      <c r="K14" s="365"/>
      <c r="L14" s="365"/>
      <c r="O14" s="25" t="str">
        <f>IF(AND(SUM($U14:$Z14)&lt;&gt;0,SUM($U14:$Z14)&lt;&gt;6), IF($B14&lt;&gt;'SOC priorities'!$E$11,$AG14,$AH14),"")</f>
        <v/>
      </c>
      <c r="P14" s="25" t="str">
        <f>IF(AND(SUM(U14:AA14)&lt;&gt;0,SUM(U14:AA14)&lt;&gt;7),IF(B14='SOC priorities'!$E$11,IF(ISBLANK(H14),$AI14,""),""),"")</f>
        <v/>
      </c>
      <c r="Q14" s="25" t="str">
        <f t="shared" ref="Q14:Q77" si="4">IF(U14*AK14=1,AO14,"")</f>
        <v/>
      </c>
      <c r="R14" s="25" t="str">
        <f t="shared" si="0"/>
        <v/>
      </c>
      <c r="S14" s="25" t="str">
        <f t="shared" si="1"/>
        <v/>
      </c>
      <c r="U14" s="159">
        <f t="shared" ref="U14:U77" si="5">IF(ISBLANK(B14),0,1)</f>
        <v>0</v>
      </c>
      <c r="V14" s="25">
        <f t="shared" ref="V14:V77" si="6">IF(ISBLANK(C14),0,1)</f>
        <v>0</v>
      </c>
      <c r="W14" s="25">
        <f t="shared" ref="W14:W77" si="7">IF(ISBLANK(D14),0,1)</f>
        <v>0</v>
      </c>
      <c r="X14" s="25">
        <f t="shared" ref="X14:X77" si="8">IF(ISBLANK(E14),0,1)</f>
        <v>0</v>
      </c>
      <c r="Y14" s="25">
        <f t="shared" ref="Y14:Y77" si="9">IF(ISBLANK(F14),0,1)</f>
        <v>0</v>
      </c>
      <c r="Z14" s="25">
        <f t="shared" ref="Z14:Z77" si="10">IF(ISBLANK(G14),0,1)</f>
        <v>0</v>
      </c>
      <c r="AA14" s="25">
        <f t="shared" ref="AA14:AA77" si="11">IF(ISBLANK(H14),0,1)</f>
        <v>0</v>
      </c>
      <c r="AC14" s="25">
        <f t="shared" ref="AC14:AC77" si="12">IF(SUM($U$13:$Z$13)&lt;&gt;0,1,0)</f>
        <v>0</v>
      </c>
      <c r="AG14" s="25" t="s">
        <v>393</v>
      </c>
      <c r="AH14" s="25" t="s">
        <v>394</v>
      </c>
      <c r="AI14" s="160" t="s">
        <v>395</v>
      </c>
      <c r="AK14" s="25">
        <f>IF(COUNTIFS('SOC priorities'!$E$4:$E$12,$B14)&lt;&gt;1,1,0)</f>
        <v>1</v>
      </c>
      <c r="AL14" s="25" cm="1">
        <f t="array" ref="AL14">_xlfn.IFNA(IF(ISBLANK(C14),0,_xlfn.IFNA(IF(NOT(OR(_xlfn.XLOOKUP(VLOOKUP(B14,'SOC priorities'!$E$4:$F$12,2),'SOC priorities'!$H$1:$P$1,'SOC priorities'!$H$1:$P$413)=C14)),1,0),1)),1)</f>
        <v>0</v>
      </c>
      <c r="AM14" s="25" cm="1">
        <f t="array" ref="AM14">_xlfn.IFNA(IF(ISBLANK(D14),0,IF(NOT(OR(_xlfn.XLOOKUP(VLOOKUP(B14,'SSA DD'!$E$32:$F$40,2),'SSA DD'!$E$1:$M$1,'SSA DD'!$E$1:$M$22)=D14)),1,0)),0)</f>
        <v>0</v>
      </c>
      <c r="AO14" t="s">
        <v>396</v>
      </c>
      <c r="AP14" s="25" t="s">
        <v>397</v>
      </c>
      <c r="AQ14" s="160" t="s">
        <v>398</v>
      </c>
    </row>
    <row r="15" spans="1:43" ht="30" customHeight="1" x14ac:dyDescent="0.45">
      <c r="A15" s="395">
        <v>3</v>
      </c>
      <c r="B15" s="396"/>
      <c r="C15" s="397"/>
      <c r="D15" s="397"/>
      <c r="E15" s="398"/>
      <c r="F15" s="399"/>
      <c r="G15" s="399"/>
      <c r="H15" s="400"/>
      <c r="I15" s="367" t="str">
        <f t="shared" si="3"/>
        <v/>
      </c>
      <c r="J15" s="365"/>
      <c r="K15" s="365"/>
      <c r="L15" s="365"/>
      <c r="O15" s="25" t="str">
        <f>IF(AND(SUM($U15:$Z15)&lt;&gt;0,SUM($U15:$Z15)&lt;&gt;6), IF($B15&lt;&gt;'SOC priorities'!$E$11,$AG15,$AH15),"")</f>
        <v/>
      </c>
      <c r="P15" s="25" t="str">
        <f>IF(AND(SUM(U15:AA15)&lt;&gt;0,SUM(U15:AA15)&lt;&gt;7),IF(B15='SOC priorities'!$E$11,IF(ISBLANK(H15),$AI15,""),""),"")</f>
        <v/>
      </c>
      <c r="Q15" s="25" t="str">
        <f t="shared" si="4"/>
        <v/>
      </c>
      <c r="R15" s="25" t="str">
        <f t="shared" si="0"/>
        <v/>
      </c>
      <c r="S15" s="25" t="str">
        <f t="shared" si="1"/>
        <v/>
      </c>
      <c r="U15" s="159">
        <f t="shared" si="5"/>
        <v>0</v>
      </c>
      <c r="V15" s="25">
        <f t="shared" si="6"/>
        <v>0</v>
      </c>
      <c r="W15" s="25">
        <f t="shared" si="7"/>
        <v>0</v>
      </c>
      <c r="X15" s="25">
        <f t="shared" si="8"/>
        <v>0</v>
      </c>
      <c r="Y15" s="25">
        <f t="shared" si="9"/>
        <v>0</v>
      </c>
      <c r="Z15" s="25">
        <f t="shared" si="10"/>
        <v>0</v>
      </c>
      <c r="AA15" s="25">
        <f t="shared" si="11"/>
        <v>0</v>
      </c>
      <c r="AC15" s="25">
        <f t="shared" si="12"/>
        <v>0</v>
      </c>
      <c r="AG15" s="25" t="s">
        <v>393</v>
      </c>
      <c r="AH15" s="25" t="s">
        <v>394</v>
      </c>
      <c r="AI15" s="160" t="s">
        <v>395</v>
      </c>
      <c r="AK15" s="25">
        <f>IF(COUNTIFS('SOC priorities'!$E$4:$E$12,$B15)&lt;&gt;1,1,0)</f>
        <v>1</v>
      </c>
      <c r="AL15" s="25" cm="1">
        <f t="array" ref="AL15">_xlfn.IFNA(IF(ISBLANK(C15),0,_xlfn.IFNA(IF(NOT(OR(_xlfn.XLOOKUP(VLOOKUP(B15,'SOC priorities'!$E$4:$F$12,2),'SOC priorities'!$H$1:$P$1,'SOC priorities'!$H$1:$P$413)=C15)),1,0),1)),1)</f>
        <v>0</v>
      </c>
      <c r="AM15" s="25" cm="1">
        <f t="array" ref="AM15">_xlfn.IFNA(IF(ISBLANK(D15),0,IF(NOT(OR(_xlfn.XLOOKUP(VLOOKUP(B15,'SSA DD'!$E$32:$F$40,2),'SSA DD'!$E$1:$M$1,'SSA DD'!$E$1:$M$22)=D15)),1,0)),0)</f>
        <v>0</v>
      </c>
      <c r="AO15" t="s">
        <v>396</v>
      </c>
      <c r="AP15" s="25" t="s">
        <v>397</v>
      </c>
      <c r="AQ15" s="160" t="s">
        <v>398</v>
      </c>
    </row>
    <row r="16" spans="1:43" ht="30" customHeight="1" x14ac:dyDescent="0.45">
      <c r="A16" s="395">
        <v>4</v>
      </c>
      <c r="B16" s="396"/>
      <c r="C16" s="397"/>
      <c r="D16" s="397"/>
      <c r="E16" s="398"/>
      <c r="F16" s="399"/>
      <c r="G16" s="399"/>
      <c r="H16" s="400"/>
      <c r="I16" s="367" t="str">
        <f t="shared" si="3"/>
        <v/>
      </c>
      <c r="J16" s="365"/>
      <c r="K16" s="365"/>
      <c r="L16" s="365"/>
      <c r="O16" s="25" t="str">
        <f>IF(AND(SUM($U16:$Z16)&lt;&gt;0,SUM($U16:$Z16)&lt;&gt;6), IF($B16&lt;&gt;'SOC priorities'!$E$11,$AG16,$AH16),"")</f>
        <v/>
      </c>
      <c r="P16" s="25" t="str">
        <f>IF(AND(SUM(U16:AA16)&lt;&gt;0,SUM(U16:AA16)&lt;&gt;7),IF(B16='SOC priorities'!$E$11,IF(ISBLANK(H16),$AI16,""),""),"")</f>
        <v/>
      </c>
      <c r="Q16" s="25" t="str">
        <f t="shared" si="4"/>
        <v/>
      </c>
      <c r="R16" s="25" t="str">
        <f t="shared" si="0"/>
        <v/>
      </c>
      <c r="S16" s="25" t="str">
        <f t="shared" si="1"/>
        <v/>
      </c>
      <c r="U16" s="159">
        <f t="shared" si="5"/>
        <v>0</v>
      </c>
      <c r="V16" s="25">
        <f t="shared" si="6"/>
        <v>0</v>
      </c>
      <c r="W16" s="25">
        <f t="shared" si="7"/>
        <v>0</v>
      </c>
      <c r="X16" s="25">
        <f t="shared" si="8"/>
        <v>0</v>
      </c>
      <c r="Y16" s="25">
        <f t="shared" si="9"/>
        <v>0</v>
      </c>
      <c r="Z16" s="25">
        <f t="shared" si="10"/>
        <v>0</v>
      </c>
      <c r="AA16" s="25">
        <f t="shared" si="11"/>
        <v>0</v>
      </c>
      <c r="AC16" s="25">
        <f t="shared" si="12"/>
        <v>0</v>
      </c>
      <c r="AG16" s="25" t="s">
        <v>393</v>
      </c>
      <c r="AH16" s="25" t="s">
        <v>394</v>
      </c>
      <c r="AI16" s="160" t="s">
        <v>395</v>
      </c>
      <c r="AK16" s="25">
        <f>IF(COUNTIFS('SOC priorities'!$E$4:$E$12,$B16)&lt;&gt;1,1,0)</f>
        <v>1</v>
      </c>
      <c r="AL16" s="25" cm="1">
        <f t="array" ref="AL16">_xlfn.IFNA(IF(ISBLANK(C16),0,_xlfn.IFNA(IF(NOT(OR(_xlfn.XLOOKUP(VLOOKUP(B16,'SOC priorities'!$E$4:$F$12,2),'SOC priorities'!$H$1:$P$1,'SOC priorities'!$H$1:$P$413)=C16)),1,0),1)),1)</f>
        <v>0</v>
      </c>
      <c r="AM16" s="25" cm="1">
        <f t="array" ref="AM16">_xlfn.IFNA(IF(ISBLANK(D16),0,IF(NOT(OR(_xlfn.XLOOKUP(VLOOKUP(B16,'SSA DD'!$E$32:$F$40,2),'SSA DD'!$E$1:$M$1,'SSA DD'!$E$1:$M$22)=D16)),1,0)),0)</f>
        <v>0</v>
      </c>
      <c r="AO16" t="s">
        <v>396</v>
      </c>
      <c r="AP16" s="25" t="s">
        <v>397</v>
      </c>
      <c r="AQ16" s="160" t="s">
        <v>398</v>
      </c>
    </row>
    <row r="17" spans="1:44" ht="30" customHeight="1" x14ac:dyDescent="0.45">
      <c r="A17" s="395">
        <v>5</v>
      </c>
      <c r="B17" s="396"/>
      <c r="C17" s="397"/>
      <c r="D17" s="397"/>
      <c r="E17" s="398"/>
      <c r="F17" s="399"/>
      <c r="G17" s="399"/>
      <c r="H17" s="400"/>
      <c r="I17" s="367" t="str">
        <f t="shared" si="3"/>
        <v/>
      </c>
      <c r="J17" s="365"/>
      <c r="K17" s="365"/>
      <c r="L17" s="365"/>
      <c r="O17" s="25" t="str">
        <f>IF(AND(SUM($U17:$Z17)&lt;&gt;0,SUM($U17:$Z17)&lt;&gt;6), IF($B17&lt;&gt;'SOC priorities'!$E$11,$AG17,$AH17),"")</f>
        <v/>
      </c>
      <c r="P17" s="25" t="str">
        <f>IF(AND(SUM(U17:AA17)&lt;&gt;0,SUM(U17:AA17)&lt;&gt;7),IF(B17='SOC priorities'!$E$11,IF(ISBLANK(H17),$AI17,""),""),"")</f>
        <v/>
      </c>
      <c r="Q17" s="25" t="str">
        <f t="shared" si="4"/>
        <v/>
      </c>
      <c r="R17" s="25" t="str">
        <f t="shared" si="0"/>
        <v/>
      </c>
      <c r="S17" s="25" t="str">
        <f t="shared" si="1"/>
        <v/>
      </c>
      <c r="U17" s="159">
        <f t="shared" si="5"/>
        <v>0</v>
      </c>
      <c r="V17" s="25">
        <f t="shared" si="6"/>
        <v>0</v>
      </c>
      <c r="W17" s="25">
        <f t="shared" si="7"/>
        <v>0</v>
      </c>
      <c r="X17" s="25">
        <f t="shared" si="8"/>
        <v>0</v>
      </c>
      <c r="Y17" s="25">
        <f t="shared" si="9"/>
        <v>0</v>
      </c>
      <c r="Z17" s="25">
        <f t="shared" si="10"/>
        <v>0</v>
      </c>
      <c r="AA17" s="25">
        <f t="shared" si="11"/>
        <v>0</v>
      </c>
      <c r="AC17" s="25">
        <f t="shared" si="12"/>
        <v>0</v>
      </c>
      <c r="AG17" s="25" t="s">
        <v>393</v>
      </c>
      <c r="AH17" s="25" t="s">
        <v>394</v>
      </c>
      <c r="AI17" s="160" t="s">
        <v>395</v>
      </c>
      <c r="AK17" s="25">
        <f>IF(COUNTIFS('SOC priorities'!$E$4:$E$12,$B17)&lt;&gt;1,1,0)</f>
        <v>1</v>
      </c>
      <c r="AL17" s="25" cm="1">
        <f t="array" ref="AL17">_xlfn.IFNA(IF(ISBLANK(C17),0,_xlfn.IFNA(IF(NOT(OR(_xlfn.XLOOKUP(VLOOKUP(B17,'SOC priorities'!$E$4:$F$12,2),'SOC priorities'!$H$1:$P$1,'SOC priorities'!$H$1:$P$413)=C17)),1,0),1)),1)</f>
        <v>0</v>
      </c>
      <c r="AM17" s="25" cm="1">
        <f t="array" ref="AM17">_xlfn.IFNA(IF(ISBLANK(D17),0,IF(NOT(OR(_xlfn.XLOOKUP(VLOOKUP(B17,'SSA DD'!$E$32:$F$40,2),'SSA DD'!$E$1:$M$1,'SSA DD'!$E$1:$M$22)=D17)),1,0)),0)</f>
        <v>0</v>
      </c>
      <c r="AO17" t="s">
        <v>396</v>
      </c>
      <c r="AP17" s="25" t="s">
        <v>397</v>
      </c>
      <c r="AQ17" s="160" t="s">
        <v>398</v>
      </c>
    </row>
    <row r="18" spans="1:44" ht="30" customHeight="1" x14ac:dyDescent="0.45">
      <c r="A18" s="395">
        <v>6</v>
      </c>
      <c r="B18" s="396"/>
      <c r="C18" s="397"/>
      <c r="D18" s="397"/>
      <c r="E18" s="398"/>
      <c r="F18" s="399"/>
      <c r="G18" s="399"/>
      <c r="H18" s="400"/>
      <c r="I18" s="367" t="str">
        <f t="shared" si="3"/>
        <v/>
      </c>
      <c r="J18" s="365"/>
      <c r="K18" s="365"/>
      <c r="L18" s="365"/>
      <c r="O18" s="25" t="str">
        <f>IF(AND(SUM($U18:$Z18)&lt;&gt;0,SUM($U18:$Z18)&lt;&gt;6), IF($B18&lt;&gt;'SOC priorities'!$E$11,$AG18,$AH18),"")</f>
        <v/>
      </c>
      <c r="P18" s="25" t="str">
        <f>IF(AND(SUM(U18:AA18)&lt;&gt;0,SUM(U18:AA18)&lt;&gt;7),IF(B18='SOC priorities'!$E$11,IF(ISBLANK(H18),$AI18,""),""),"")</f>
        <v/>
      </c>
      <c r="Q18" s="25" t="str">
        <f t="shared" si="4"/>
        <v/>
      </c>
      <c r="R18" s="25" t="str">
        <f t="shared" si="0"/>
        <v/>
      </c>
      <c r="S18" s="25" t="str">
        <f t="shared" si="1"/>
        <v/>
      </c>
      <c r="U18" s="159">
        <f t="shared" si="5"/>
        <v>0</v>
      </c>
      <c r="V18" s="25">
        <f t="shared" si="6"/>
        <v>0</v>
      </c>
      <c r="W18" s="25">
        <f>IF(ISBLANK(D18),0,1)</f>
        <v>0</v>
      </c>
      <c r="X18" s="25">
        <f t="shared" si="8"/>
        <v>0</v>
      </c>
      <c r="Y18" s="25">
        <f t="shared" si="9"/>
        <v>0</v>
      </c>
      <c r="Z18" s="25">
        <f t="shared" si="10"/>
        <v>0</v>
      </c>
      <c r="AA18" s="25">
        <f t="shared" si="11"/>
        <v>0</v>
      </c>
      <c r="AC18" s="25">
        <f t="shared" si="12"/>
        <v>0</v>
      </c>
      <c r="AG18" s="25" t="s">
        <v>393</v>
      </c>
      <c r="AH18" s="25" t="s">
        <v>394</v>
      </c>
      <c r="AI18" s="160" t="s">
        <v>395</v>
      </c>
      <c r="AK18" s="25">
        <f>IF(COUNTIFS('SOC priorities'!$E$4:$E$12,$B18)&lt;&gt;1,1,0)</f>
        <v>1</v>
      </c>
      <c r="AL18" s="25" cm="1">
        <f t="array" ref="AL18">_xlfn.IFNA(IF(ISBLANK(C18),0,_xlfn.IFNA(IF(NOT(OR(_xlfn.XLOOKUP(VLOOKUP(B18,'SOC priorities'!$E$4:$F$12,2),'SOC priorities'!$H$1:$P$1,'SOC priorities'!$H$1:$P$413)=C18)),1,0),1)),1)</f>
        <v>0</v>
      </c>
      <c r="AM18" s="25" cm="1">
        <f t="array" ref="AM18">_xlfn.IFNA(IF(ISBLANK(D18),0,IF(NOT(OR(_xlfn.XLOOKUP(VLOOKUP(B18,'SSA DD'!$E$32:$F$40,2),'SSA DD'!$E$1:$M$1,'SSA DD'!$E$1:$M$22)=D18)),1,0)),0)</f>
        <v>0</v>
      </c>
      <c r="AO18" t="s">
        <v>396</v>
      </c>
      <c r="AP18" s="25" t="s">
        <v>397</v>
      </c>
      <c r="AQ18" s="160" t="s">
        <v>398</v>
      </c>
    </row>
    <row r="19" spans="1:44" ht="30" customHeight="1" x14ac:dyDescent="0.45">
      <c r="A19" s="395">
        <v>7</v>
      </c>
      <c r="B19" s="396"/>
      <c r="C19" s="397"/>
      <c r="D19" s="397"/>
      <c r="E19" s="398"/>
      <c r="F19" s="399"/>
      <c r="G19" s="399"/>
      <c r="H19" s="400"/>
      <c r="I19" s="367" t="str">
        <f t="shared" si="3"/>
        <v/>
      </c>
      <c r="J19" s="365"/>
      <c r="K19" s="365"/>
      <c r="L19" s="365"/>
      <c r="O19" s="25" t="str">
        <f>IF(AND(SUM($U19:$Z19)&lt;&gt;0,SUM($U19:$Z19)&lt;&gt;6), IF($B19&lt;&gt;'SOC priorities'!$E$11,$AG19,$AH19),"")</f>
        <v/>
      </c>
      <c r="P19" s="25" t="str">
        <f>IF(AND(SUM(U19:AA19)&lt;&gt;0,SUM(U19:AA19)&lt;&gt;7),IF(B19='SOC priorities'!$E$11,IF(ISBLANK(H19),$AI19,""),""),"")</f>
        <v/>
      </c>
      <c r="Q19" s="25" t="str">
        <f t="shared" si="4"/>
        <v/>
      </c>
      <c r="R19" s="25" t="str">
        <f t="shared" si="0"/>
        <v/>
      </c>
      <c r="S19" s="25" t="str">
        <f t="shared" si="1"/>
        <v/>
      </c>
      <c r="U19" s="159">
        <f t="shared" si="5"/>
        <v>0</v>
      </c>
      <c r="V19" s="25">
        <f t="shared" si="6"/>
        <v>0</v>
      </c>
      <c r="W19" s="25">
        <f>IF(ISBLANK(D19),0,1)</f>
        <v>0</v>
      </c>
      <c r="X19" s="25">
        <f t="shared" si="8"/>
        <v>0</v>
      </c>
      <c r="Y19" s="25">
        <f t="shared" si="9"/>
        <v>0</v>
      </c>
      <c r="Z19" s="25">
        <f t="shared" si="10"/>
        <v>0</v>
      </c>
      <c r="AA19" s="25">
        <f t="shared" si="11"/>
        <v>0</v>
      </c>
      <c r="AC19" s="25">
        <f t="shared" si="12"/>
        <v>0</v>
      </c>
      <c r="AG19" s="25" t="s">
        <v>393</v>
      </c>
      <c r="AH19" s="25" t="s">
        <v>394</v>
      </c>
      <c r="AI19" s="160" t="s">
        <v>395</v>
      </c>
      <c r="AK19" s="25">
        <f>IF(COUNTIFS('SOC priorities'!$E$4:$E$12,$B19)&lt;&gt;1,1,0)</f>
        <v>1</v>
      </c>
      <c r="AL19" s="25" cm="1">
        <f t="array" ref="AL19">_xlfn.IFNA(IF(ISBLANK(C19),0,_xlfn.IFNA(IF(NOT(OR(_xlfn.XLOOKUP(VLOOKUP(B19,'SOC priorities'!$E$4:$F$12,2),'SOC priorities'!$H$1:$P$1,'SOC priorities'!$H$1:$P$413)=C19)),1,0),1)),1)</f>
        <v>0</v>
      </c>
      <c r="AM19" s="25" cm="1">
        <f t="array" ref="AM19">_xlfn.IFNA(IF(ISBLANK(D19),0,IF(NOT(OR(_xlfn.XLOOKUP(VLOOKUP(B19,'SSA DD'!$E$32:$F$40,2),'SSA DD'!$E$1:$M$1,'SSA DD'!$E$1:$M$22)=D19)),1,0)),0)</f>
        <v>0</v>
      </c>
      <c r="AO19" t="s">
        <v>396</v>
      </c>
      <c r="AP19" s="25" t="s">
        <v>397</v>
      </c>
      <c r="AQ19" s="160" t="s">
        <v>398</v>
      </c>
    </row>
    <row r="20" spans="1:44" ht="30" customHeight="1" x14ac:dyDescent="0.45">
      <c r="A20" s="395">
        <v>8</v>
      </c>
      <c r="B20" s="396"/>
      <c r="C20" s="397"/>
      <c r="D20" s="397"/>
      <c r="E20" s="398"/>
      <c r="F20" s="399"/>
      <c r="G20" s="399"/>
      <c r="H20" s="400"/>
      <c r="I20" s="367" t="str">
        <f t="shared" si="3"/>
        <v/>
      </c>
      <c r="J20" s="365"/>
      <c r="K20" s="365"/>
      <c r="L20" s="365"/>
      <c r="O20" s="25" t="str">
        <f>IF(AND(SUM($U20:$Z20)&lt;&gt;0,SUM($U20:$Z20)&lt;&gt;6), IF($B20&lt;&gt;'SOC priorities'!$E$11,$AG20,$AH20),"")</f>
        <v/>
      </c>
      <c r="P20" s="25" t="str">
        <f>IF(AND(SUM(U20:AA20)&lt;&gt;0,SUM(U20:AA20)&lt;&gt;7),IF(B20='SOC priorities'!$E$11,IF(ISBLANK(H20),$AI20,""),""),"")</f>
        <v/>
      </c>
      <c r="Q20" s="25" t="str">
        <f t="shared" si="4"/>
        <v/>
      </c>
      <c r="R20" s="25" t="str">
        <f t="shared" si="0"/>
        <v/>
      </c>
      <c r="S20" s="25" t="str">
        <f t="shared" si="1"/>
        <v/>
      </c>
      <c r="U20" s="159">
        <f t="shared" si="5"/>
        <v>0</v>
      </c>
      <c r="V20" s="25">
        <f t="shared" si="6"/>
        <v>0</v>
      </c>
      <c r="W20" s="25">
        <f t="shared" si="7"/>
        <v>0</v>
      </c>
      <c r="X20" s="25">
        <f t="shared" si="8"/>
        <v>0</v>
      </c>
      <c r="Y20" s="25">
        <f t="shared" si="9"/>
        <v>0</v>
      </c>
      <c r="Z20" s="25">
        <f t="shared" si="10"/>
        <v>0</v>
      </c>
      <c r="AA20" s="25">
        <f t="shared" si="11"/>
        <v>0</v>
      </c>
      <c r="AC20" s="25">
        <f t="shared" si="12"/>
        <v>0</v>
      </c>
      <c r="AG20" s="25" t="s">
        <v>393</v>
      </c>
      <c r="AH20" s="25" t="s">
        <v>394</v>
      </c>
      <c r="AI20" s="160" t="s">
        <v>395</v>
      </c>
      <c r="AK20" s="25">
        <f>IF(COUNTIFS('SOC priorities'!$E$4:$E$12,$B20)&lt;&gt;1,1,0)</f>
        <v>1</v>
      </c>
      <c r="AL20" s="25" cm="1">
        <f t="array" ref="AL20">_xlfn.IFNA(IF(ISBLANK(C20),0,_xlfn.IFNA(IF(NOT(OR(_xlfn.XLOOKUP(VLOOKUP(B20,'SOC priorities'!$E$4:$F$12,2),'SOC priorities'!$H$1:$P$1,'SOC priorities'!$H$1:$P$413)=C20)),1,0),1)),1)</f>
        <v>0</v>
      </c>
      <c r="AM20" s="25" cm="1">
        <f t="array" ref="AM20">_xlfn.IFNA(IF(ISBLANK(D20),0,IF(NOT(OR(_xlfn.XLOOKUP(VLOOKUP(B20,'SSA DD'!$E$32:$F$40,2),'SSA DD'!$E$1:$M$1,'SSA DD'!$E$1:$M$22)=D20)),1,0)),0)</f>
        <v>0</v>
      </c>
      <c r="AO20" t="s">
        <v>396</v>
      </c>
      <c r="AP20" s="25" t="s">
        <v>397</v>
      </c>
      <c r="AQ20" s="160" t="s">
        <v>398</v>
      </c>
    </row>
    <row r="21" spans="1:44" ht="30" customHeight="1" x14ac:dyDescent="0.45">
      <c r="A21" s="395">
        <v>9</v>
      </c>
      <c r="B21" s="396"/>
      <c r="C21" s="397"/>
      <c r="D21" s="397"/>
      <c r="E21" s="398"/>
      <c r="F21" s="399"/>
      <c r="G21" s="399"/>
      <c r="H21" s="400"/>
      <c r="I21" s="367" t="str">
        <f t="shared" si="3"/>
        <v/>
      </c>
      <c r="J21" s="365"/>
      <c r="K21" s="365"/>
      <c r="L21" s="365"/>
      <c r="O21" s="25" t="str">
        <f>IF(AND(SUM($U21:$Z21)&lt;&gt;0,SUM($U21:$Z21)&lt;&gt;6), IF($B21&lt;&gt;'SOC priorities'!$E$11,$AG21,$AH21),"")</f>
        <v/>
      </c>
      <c r="P21" s="25" t="str">
        <f>IF(AND(SUM(U21:AA21)&lt;&gt;0,SUM(U21:AA21)&lt;&gt;7),IF(B21='SOC priorities'!$E$11,IF(ISBLANK(H21),$AI21,""),""),"")</f>
        <v/>
      </c>
      <c r="Q21" s="25" t="str">
        <f t="shared" si="4"/>
        <v/>
      </c>
      <c r="R21" s="25" t="str">
        <f t="shared" si="0"/>
        <v/>
      </c>
      <c r="S21" s="25" t="str">
        <f t="shared" si="1"/>
        <v/>
      </c>
      <c r="U21" s="159">
        <f t="shared" si="5"/>
        <v>0</v>
      </c>
      <c r="V21" s="25">
        <f t="shared" si="6"/>
        <v>0</v>
      </c>
      <c r="W21" s="25">
        <f t="shared" si="7"/>
        <v>0</v>
      </c>
      <c r="X21" s="25">
        <f t="shared" si="8"/>
        <v>0</v>
      </c>
      <c r="Y21" s="25">
        <f t="shared" si="9"/>
        <v>0</v>
      </c>
      <c r="Z21" s="25">
        <f t="shared" si="10"/>
        <v>0</v>
      </c>
      <c r="AA21" s="25">
        <f t="shared" si="11"/>
        <v>0</v>
      </c>
      <c r="AC21" s="25">
        <f t="shared" si="12"/>
        <v>0</v>
      </c>
      <c r="AG21" s="25" t="s">
        <v>393</v>
      </c>
      <c r="AH21" s="25" t="s">
        <v>394</v>
      </c>
      <c r="AI21" s="160" t="s">
        <v>395</v>
      </c>
      <c r="AK21" s="25">
        <f>IF(COUNTIFS('SOC priorities'!$E$4:$E$12,$B21)&lt;&gt;1,1,0)</f>
        <v>1</v>
      </c>
      <c r="AL21" s="25" cm="1">
        <f t="array" ref="AL21">_xlfn.IFNA(IF(ISBLANK(C21),0,_xlfn.IFNA(IF(NOT(OR(_xlfn.XLOOKUP(VLOOKUP(B21,'SOC priorities'!$E$4:$F$12,2),'SOC priorities'!$H$1:$P$1,'SOC priorities'!$H$1:$P$413)=C21)),1,0),1)),1)</f>
        <v>0</v>
      </c>
      <c r="AM21" s="25" cm="1">
        <f t="array" ref="AM21">_xlfn.IFNA(IF(ISBLANK(D21),0,IF(NOT(OR(_xlfn.XLOOKUP(VLOOKUP(B21,'SSA DD'!$E$32:$F$40,2),'SSA DD'!$E$1:$M$1,'SSA DD'!$E$1:$M$22)=D21)),1,0)),0)</f>
        <v>0</v>
      </c>
      <c r="AO21" t="s">
        <v>396</v>
      </c>
      <c r="AP21" s="25" t="s">
        <v>397</v>
      </c>
      <c r="AQ21" s="160" t="s">
        <v>398</v>
      </c>
    </row>
    <row r="22" spans="1:44" ht="30" customHeight="1" x14ac:dyDescent="0.45">
      <c r="A22" s="395">
        <v>10</v>
      </c>
      <c r="B22" s="396"/>
      <c r="C22" s="397"/>
      <c r="D22" s="397"/>
      <c r="E22" s="398"/>
      <c r="F22" s="399"/>
      <c r="G22" s="399"/>
      <c r="H22" s="400"/>
      <c r="I22" s="367" t="str">
        <f t="shared" si="3"/>
        <v/>
      </c>
      <c r="J22" s="365"/>
      <c r="K22" s="365"/>
      <c r="L22" s="365"/>
      <c r="O22" s="25" t="str">
        <f>IF(AND(SUM($U22:$Z22)&lt;&gt;0,SUM($U22:$Z22)&lt;&gt;6), IF($B22&lt;&gt;'SOC priorities'!$E$11,$AG22,$AH22),"")</f>
        <v/>
      </c>
      <c r="P22" s="25" t="str">
        <f>IF(AND(SUM(U22:AA22)&lt;&gt;0,SUM(U22:AA22)&lt;&gt;7),IF(B22='SOC priorities'!$E$11,IF(ISBLANK(H22),$AI22,""),""),"")</f>
        <v/>
      </c>
      <c r="Q22" s="25" t="str">
        <f t="shared" si="4"/>
        <v/>
      </c>
      <c r="R22" s="25" t="str">
        <f t="shared" si="0"/>
        <v/>
      </c>
      <c r="S22" s="25" t="str">
        <f t="shared" si="1"/>
        <v/>
      </c>
      <c r="U22" s="159">
        <f t="shared" si="5"/>
        <v>0</v>
      </c>
      <c r="V22" s="25">
        <f t="shared" si="6"/>
        <v>0</v>
      </c>
      <c r="W22" s="25">
        <f t="shared" si="7"/>
        <v>0</v>
      </c>
      <c r="X22" s="25">
        <f t="shared" si="8"/>
        <v>0</v>
      </c>
      <c r="Y22" s="25">
        <f t="shared" si="9"/>
        <v>0</v>
      </c>
      <c r="Z22" s="25">
        <f t="shared" si="10"/>
        <v>0</v>
      </c>
      <c r="AA22" s="25">
        <f t="shared" si="11"/>
        <v>0</v>
      </c>
      <c r="AC22" s="25">
        <f t="shared" si="12"/>
        <v>0</v>
      </c>
      <c r="AG22" s="25" t="s">
        <v>393</v>
      </c>
      <c r="AH22" s="25" t="s">
        <v>394</v>
      </c>
      <c r="AI22" s="160" t="s">
        <v>395</v>
      </c>
      <c r="AK22" s="25">
        <f>IF(COUNTIFS('SOC priorities'!$E$4:$E$12,$B22)&lt;&gt;1,1,0)</f>
        <v>1</v>
      </c>
      <c r="AL22" s="25" cm="1">
        <f t="array" ref="AL22">_xlfn.IFNA(IF(ISBLANK(C22),0,_xlfn.IFNA(IF(NOT(OR(_xlfn.XLOOKUP(VLOOKUP(B22,'SOC priorities'!$E$4:$F$12,2),'SOC priorities'!$H$1:$P$1,'SOC priorities'!$H$1:$P$413)=C22)),1,0),1)),1)</f>
        <v>0</v>
      </c>
      <c r="AM22" s="25" cm="1">
        <f t="array" ref="AM22">_xlfn.IFNA(IF(ISBLANK(D22),0,IF(NOT(OR(_xlfn.XLOOKUP(VLOOKUP(B22,'SSA DD'!$E$32:$F$40,2),'SSA DD'!$E$1:$M$1,'SSA DD'!$E$1:$M$22)=D22)),1,0)),0)</f>
        <v>0</v>
      </c>
      <c r="AO22" t="s">
        <v>396</v>
      </c>
      <c r="AP22" s="25" t="s">
        <v>397</v>
      </c>
      <c r="AQ22" s="160" t="s">
        <v>398</v>
      </c>
    </row>
    <row r="23" spans="1:44" ht="30" customHeight="1" x14ac:dyDescent="0.45">
      <c r="A23" s="395">
        <v>11</v>
      </c>
      <c r="B23" s="396"/>
      <c r="C23" s="397"/>
      <c r="D23" s="397"/>
      <c r="E23" s="398"/>
      <c r="F23" s="399"/>
      <c r="G23" s="399"/>
      <c r="H23" s="400"/>
      <c r="I23" s="367" t="str">
        <f t="shared" si="3"/>
        <v/>
      </c>
      <c r="J23" s="365"/>
      <c r="K23" s="365"/>
      <c r="L23" s="365"/>
      <c r="O23" s="25" t="str">
        <f>IF(AND(SUM($U23:$Z23)&lt;&gt;0,SUM($U23:$Z23)&lt;&gt;6), IF($B23&lt;&gt;'SOC priorities'!$E$11,$AG23,$AH23),"")</f>
        <v/>
      </c>
      <c r="P23" s="25" t="str">
        <f>IF(AND(SUM(U23:AA23)&lt;&gt;0,SUM(U23:AA23)&lt;&gt;7),IF(B23='SOC priorities'!$E$11,IF(ISBLANK(H23),$AI23,""),""),"")</f>
        <v/>
      </c>
      <c r="Q23" s="25" t="str">
        <f t="shared" si="4"/>
        <v/>
      </c>
      <c r="R23" s="25" t="str">
        <f t="shared" si="0"/>
        <v/>
      </c>
      <c r="S23" s="25" t="str">
        <f t="shared" si="1"/>
        <v/>
      </c>
      <c r="U23" s="159">
        <f t="shared" si="5"/>
        <v>0</v>
      </c>
      <c r="V23" s="25">
        <f t="shared" si="6"/>
        <v>0</v>
      </c>
      <c r="W23" s="25">
        <f t="shared" si="7"/>
        <v>0</v>
      </c>
      <c r="X23" s="25">
        <f t="shared" si="8"/>
        <v>0</v>
      </c>
      <c r="Y23" s="25">
        <f t="shared" si="9"/>
        <v>0</v>
      </c>
      <c r="Z23" s="25">
        <f t="shared" si="10"/>
        <v>0</v>
      </c>
      <c r="AA23" s="25">
        <f t="shared" si="11"/>
        <v>0</v>
      </c>
      <c r="AC23" s="25">
        <f t="shared" si="12"/>
        <v>0</v>
      </c>
      <c r="AG23" s="25" t="s">
        <v>393</v>
      </c>
      <c r="AH23" s="25" t="s">
        <v>394</v>
      </c>
      <c r="AI23" s="160" t="s">
        <v>395</v>
      </c>
      <c r="AK23" s="25">
        <f>IF(COUNTIFS('SOC priorities'!$E$4:$E$12,$B23)&lt;&gt;1,1,0)</f>
        <v>1</v>
      </c>
      <c r="AL23" s="25" cm="1">
        <f t="array" ref="AL23">_xlfn.IFNA(IF(ISBLANK(C23),0,_xlfn.IFNA(IF(NOT(OR(_xlfn.XLOOKUP(VLOOKUP(B23,'SOC priorities'!$E$4:$F$12,2),'SOC priorities'!$H$1:$P$1,'SOC priorities'!$H$1:$P$413)=C23)),1,0),1)),1)</f>
        <v>0</v>
      </c>
      <c r="AM23" s="25" cm="1">
        <f t="array" ref="AM23">_xlfn.IFNA(IF(ISBLANK(D23),0,IF(NOT(OR(_xlfn.XLOOKUP(VLOOKUP(B23,'SSA DD'!$E$32:$F$40,2),'SSA DD'!$E$1:$M$1,'SSA DD'!$E$1:$M$22)=D23)),1,0)),0)</f>
        <v>0</v>
      </c>
      <c r="AO23" t="s">
        <v>396</v>
      </c>
      <c r="AP23" s="25" t="s">
        <v>397</v>
      </c>
      <c r="AQ23" s="160" t="s">
        <v>398</v>
      </c>
    </row>
    <row r="24" spans="1:44" s="150" customFormat="1" ht="30" customHeight="1" x14ac:dyDescent="0.45">
      <c r="A24" s="395">
        <v>12</v>
      </c>
      <c r="B24" s="396"/>
      <c r="C24" s="397"/>
      <c r="D24" s="397"/>
      <c r="E24" s="398"/>
      <c r="F24" s="399"/>
      <c r="G24" s="399"/>
      <c r="H24" s="400"/>
      <c r="I24" s="367" t="str">
        <f t="shared" si="3"/>
        <v/>
      </c>
      <c r="J24" s="365"/>
      <c r="K24" s="365"/>
      <c r="L24" s="365"/>
      <c r="M24" s="25"/>
      <c r="N24" s="25"/>
      <c r="O24" s="25" t="str">
        <f>IF(AND(SUM($U24:$Z24)&lt;&gt;0,SUM($U24:$Z24)&lt;&gt;6), IF($B24&lt;&gt;'SOC priorities'!$E$11,$AG24,$AH24),"")</f>
        <v/>
      </c>
      <c r="P24" s="25" t="str">
        <f>IF(AND(SUM(U24:AA24)&lt;&gt;0,SUM(U24:AA24)&lt;&gt;7),IF(B24='SOC priorities'!$E$11,IF(ISBLANK(H24),$AI24,""),""),"")</f>
        <v/>
      </c>
      <c r="Q24" s="25" t="str">
        <f t="shared" si="4"/>
        <v/>
      </c>
      <c r="R24" s="25" t="str">
        <f t="shared" si="0"/>
        <v/>
      </c>
      <c r="S24" s="25" t="str">
        <f t="shared" si="1"/>
        <v/>
      </c>
      <c r="T24" s="25"/>
      <c r="U24" s="159">
        <f t="shared" si="5"/>
        <v>0</v>
      </c>
      <c r="V24" s="25">
        <f t="shared" si="6"/>
        <v>0</v>
      </c>
      <c r="W24" s="25">
        <f t="shared" si="7"/>
        <v>0</v>
      </c>
      <c r="X24" s="25">
        <f t="shared" si="8"/>
        <v>0</v>
      </c>
      <c r="Y24" s="25">
        <f t="shared" si="9"/>
        <v>0</v>
      </c>
      <c r="Z24" s="25">
        <f t="shared" si="10"/>
        <v>0</v>
      </c>
      <c r="AA24" s="25">
        <f t="shared" si="11"/>
        <v>0</v>
      </c>
      <c r="AB24" s="25"/>
      <c r="AC24" s="25">
        <f t="shared" si="12"/>
        <v>0</v>
      </c>
      <c r="AD24" s="25"/>
      <c r="AE24" s="25"/>
      <c r="AF24" s="25"/>
      <c r="AG24" s="25" t="s">
        <v>393</v>
      </c>
      <c r="AH24" s="25" t="s">
        <v>394</v>
      </c>
      <c r="AI24" s="160" t="s">
        <v>395</v>
      </c>
      <c r="AJ24" s="25"/>
      <c r="AK24" s="25">
        <f>IF(COUNTIFS('SOC priorities'!$E$4:$E$12,$B24)&lt;&gt;1,1,0)</f>
        <v>1</v>
      </c>
      <c r="AL24" s="25" cm="1">
        <f t="array" ref="AL24">_xlfn.IFNA(IF(ISBLANK(C24),0,_xlfn.IFNA(IF(NOT(OR(_xlfn.XLOOKUP(VLOOKUP(B24,'SOC priorities'!$E$4:$F$12,2),'SOC priorities'!$H$1:$P$1,'SOC priorities'!$H$1:$P$413)=C24)),1,0),1)),1)</f>
        <v>0</v>
      </c>
      <c r="AM24" s="25" cm="1">
        <f t="array" ref="AM24">_xlfn.IFNA(IF(ISBLANK(D24),0,IF(NOT(OR(_xlfn.XLOOKUP(VLOOKUP(B24,'SSA DD'!$E$32:$F$40,2),'SSA DD'!$E$1:$M$1,'SSA DD'!$E$1:$M$22)=D24)),1,0)),0)</f>
        <v>0</v>
      </c>
      <c r="AO24" t="s">
        <v>396</v>
      </c>
      <c r="AP24" s="25" t="s">
        <v>397</v>
      </c>
      <c r="AQ24" s="160" t="s">
        <v>398</v>
      </c>
      <c r="AR24" s="25"/>
    </row>
    <row r="25" spans="1:44" ht="30" customHeight="1" x14ac:dyDescent="0.45">
      <c r="A25" s="395">
        <v>13</v>
      </c>
      <c r="B25" s="396"/>
      <c r="C25" s="397"/>
      <c r="D25" s="397"/>
      <c r="E25" s="398"/>
      <c r="F25" s="399"/>
      <c r="G25" s="399"/>
      <c r="H25" s="400"/>
      <c r="I25" s="367" t="str">
        <f t="shared" si="3"/>
        <v/>
      </c>
      <c r="J25" s="365"/>
      <c r="K25" s="365"/>
      <c r="L25" s="365"/>
      <c r="O25" s="25" t="str">
        <f>IF(AND(SUM($U25:$Z25)&lt;&gt;0,SUM($U25:$Z25)&lt;&gt;6), IF($B25&lt;&gt;'SOC priorities'!$E$11,$AG25,$AH25),"")</f>
        <v/>
      </c>
      <c r="P25" s="25" t="str">
        <f>IF(AND(SUM(U25:AA25)&lt;&gt;0,SUM(U25:AA25)&lt;&gt;7),IF(B25='SOC priorities'!$E$11,IF(ISBLANK(H25),$AI25,""),""),"")</f>
        <v/>
      </c>
      <c r="Q25" s="25" t="str">
        <f t="shared" si="4"/>
        <v/>
      </c>
      <c r="R25" s="25" t="str">
        <f t="shared" si="0"/>
        <v/>
      </c>
      <c r="S25" s="25" t="str">
        <f t="shared" si="1"/>
        <v/>
      </c>
      <c r="U25" s="159">
        <f t="shared" si="5"/>
        <v>0</v>
      </c>
      <c r="V25" s="25">
        <f t="shared" si="6"/>
        <v>0</v>
      </c>
      <c r="W25" s="25">
        <f t="shared" si="7"/>
        <v>0</v>
      </c>
      <c r="X25" s="25">
        <f t="shared" si="8"/>
        <v>0</v>
      </c>
      <c r="Y25" s="25">
        <f t="shared" si="9"/>
        <v>0</v>
      </c>
      <c r="Z25" s="25">
        <f t="shared" si="10"/>
        <v>0</v>
      </c>
      <c r="AA25" s="25">
        <f t="shared" si="11"/>
        <v>0</v>
      </c>
      <c r="AC25" s="25">
        <f t="shared" si="12"/>
        <v>0</v>
      </c>
      <c r="AG25" s="25" t="s">
        <v>393</v>
      </c>
      <c r="AH25" s="25" t="s">
        <v>394</v>
      </c>
      <c r="AI25" s="160" t="s">
        <v>395</v>
      </c>
      <c r="AK25" s="25">
        <f>IF(COUNTIFS('SOC priorities'!$E$4:$E$12,$B25)&lt;&gt;1,1,0)</f>
        <v>1</v>
      </c>
      <c r="AL25" s="25" cm="1">
        <f t="array" ref="AL25">_xlfn.IFNA(IF(ISBLANK(C25),0,_xlfn.IFNA(IF(NOT(OR(_xlfn.XLOOKUP(VLOOKUP(B25,'SOC priorities'!$E$4:$F$12,2),'SOC priorities'!$H$1:$P$1,'SOC priorities'!$H$1:$P$413)=C25)),1,0),1)),1)</f>
        <v>0</v>
      </c>
      <c r="AM25" s="25" cm="1">
        <f t="array" ref="AM25">_xlfn.IFNA(IF(ISBLANK(D25),0,IF(NOT(OR(_xlfn.XLOOKUP(VLOOKUP(B25,'SSA DD'!$E$32:$F$40,2),'SSA DD'!$E$1:$M$1,'SSA DD'!$E$1:$M$22)=D25)),1,0)),0)</f>
        <v>0</v>
      </c>
      <c r="AO25" t="s">
        <v>396</v>
      </c>
      <c r="AP25" s="25" t="s">
        <v>397</v>
      </c>
      <c r="AQ25" s="160" t="s">
        <v>398</v>
      </c>
    </row>
    <row r="26" spans="1:44" ht="30" customHeight="1" x14ac:dyDescent="0.45">
      <c r="A26" s="395">
        <v>14</v>
      </c>
      <c r="B26" s="396"/>
      <c r="C26" s="397"/>
      <c r="D26" s="397"/>
      <c r="E26" s="398"/>
      <c r="F26" s="399"/>
      <c r="G26" s="399"/>
      <c r="H26" s="400"/>
      <c r="I26" s="367" t="str">
        <f t="shared" si="3"/>
        <v/>
      </c>
      <c r="J26" s="365"/>
      <c r="K26" s="365"/>
      <c r="L26" s="365"/>
      <c r="O26" s="25" t="str">
        <f>IF(AND(SUM($U26:$Z26)&lt;&gt;0,SUM($U26:$Z26)&lt;&gt;6), IF($B26&lt;&gt;'SOC priorities'!$E$11,$AG26,$AH26),"")</f>
        <v/>
      </c>
      <c r="P26" s="25" t="str">
        <f>IF(AND(SUM(U26:AA26)&lt;&gt;0,SUM(U26:AA26)&lt;&gt;7),IF(B26='SOC priorities'!$E$11,IF(ISBLANK(H26),$AI26,""),""),"")</f>
        <v/>
      </c>
      <c r="Q26" s="25" t="str">
        <f t="shared" si="4"/>
        <v/>
      </c>
      <c r="R26" s="25" t="str">
        <f t="shared" si="0"/>
        <v/>
      </c>
      <c r="S26" s="25" t="str">
        <f t="shared" si="1"/>
        <v/>
      </c>
      <c r="U26" s="159">
        <f t="shared" si="5"/>
        <v>0</v>
      </c>
      <c r="V26" s="25">
        <f t="shared" si="6"/>
        <v>0</v>
      </c>
      <c r="W26" s="25">
        <f t="shared" si="7"/>
        <v>0</v>
      </c>
      <c r="X26" s="25">
        <f t="shared" si="8"/>
        <v>0</v>
      </c>
      <c r="Y26" s="25">
        <f t="shared" si="9"/>
        <v>0</v>
      </c>
      <c r="Z26" s="25">
        <f t="shared" si="10"/>
        <v>0</v>
      </c>
      <c r="AA26" s="25">
        <f t="shared" si="11"/>
        <v>0</v>
      </c>
      <c r="AC26" s="25">
        <f t="shared" si="12"/>
        <v>0</v>
      </c>
      <c r="AG26" s="25" t="s">
        <v>393</v>
      </c>
      <c r="AH26" s="25" t="s">
        <v>394</v>
      </c>
      <c r="AI26" s="160" t="s">
        <v>395</v>
      </c>
      <c r="AK26" s="25">
        <f>IF(COUNTIFS('SOC priorities'!$E$4:$E$12,$B26)&lt;&gt;1,1,0)</f>
        <v>1</v>
      </c>
      <c r="AL26" s="25" cm="1">
        <f t="array" ref="AL26">_xlfn.IFNA(IF(ISBLANK(C26),0,_xlfn.IFNA(IF(NOT(OR(_xlfn.XLOOKUP(VLOOKUP(B26,'SOC priorities'!$E$4:$F$12,2),'SOC priorities'!$H$1:$P$1,'SOC priorities'!$H$1:$P$413)=C26)),1,0),1)),1)</f>
        <v>0</v>
      </c>
      <c r="AM26" s="25" cm="1">
        <f t="array" ref="AM26">_xlfn.IFNA(IF(ISBLANK(D26),0,IF(NOT(OR(_xlfn.XLOOKUP(VLOOKUP(B26,'SSA DD'!$E$32:$F$40,2),'SSA DD'!$E$1:$M$1,'SSA DD'!$E$1:$M$22)=D26)),1,0)),0)</f>
        <v>0</v>
      </c>
      <c r="AO26" t="s">
        <v>396</v>
      </c>
      <c r="AP26" s="25" t="s">
        <v>397</v>
      </c>
      <c r="AQ26" s="160" t="s">
        <v>398</v>
      </c>
    </row>
    <row r="27" spans="1:44" ht="30" customHeight="1" x14ac:dyDescent="0.45">
      <c r="A27" s="395">
        <v>15</v>
      </c>
      <c r="B27" s="396"/>
      <c r="C27" s="397"/>
      <c r="D27" s="397"/>
      <c r="E27" s="398"/>
      <c r="F27" s="399"/>
      <c r="G27" s="399"/>
      <c r="H27" s="400"/>
      <c r="I27" s="367" t="str">
        <f t="shared" si="3"/>
        <v/>
      </c>
      <c r="J27" s="365"/>
      <c r="K27" s="365"/>
      <c r="L27" s="365"/>
      <c r="O27" s="25" t="str">
        <f>IF(AND(SUM($U27:$Z27)&lt;&gt;0,SUM($U27:$Z27)&lt;&gt;6), IF($B27&lt;&gt;'SOC priorities'!$E$11,$AG27,$AH27),"")</f>
        <v/>
      </c>
      <c r="P27" s="25" t="str">
        <f>IF(AND(SUM(U27:AA27)&lt;&gt;0,SUM(U27:AA27)&lt;&gt;7),IF(B27='SOC priorities'!$E$11,IF(ISBLANK(H27),$AI27,""),""),"")</f>
        <v/>
      </c>
      <c r="Q27" s="25" t="str">
        <f t="shared" si="4"/>
        <v/>
      </c>
      <c r="R27" s="25" t="str">
        <f t="shared" si="0"/>
        <v/>
      </c>
      <c r="S27" s="25" t="str">
        <f t="shared" si="1"/>
        <v/>
      </c>
      <c r="U27" s="159">
        <f t="shared" si="5"/>
        <v>0</v>
      </c>
      <c r="V27" s="25">
        <f t="shared" si="6"/>
        <v>0</v>
      </c>
      <c r="W27" s="25">
        <f t="shared" si="7"/>
        <v>0</v>
      </c>
      <c r="X27" s="25">
        <f t="shared" si="8"/>
        <v>0</v>
      </c>
      <c r="Y27" s="25">
        <f t="shared" si="9"/>
        <v>0</v>
      </c>
      <c r="Z27" s="25">
        <f t="shared" si="10"/>
        <v>0</v>
      </c>
      <c r="AA27" s="25">
        <f t="shared" si="11"/>
        <v>0</v>
      </c>
      <c r="AC27" s="25">
        <f t="shared" si="12"/>
        <v>0</v>
      </c>
      <c r="AG27" s="25" t="s">
        <v>393</v>
      </c>
      <c r="AH27" s="25" t="s">
        <v>394</v>
      </c>
      <c r="AI27" s="160" t="s">
        <v>395</v>
      </c>
      <c r="AK27" s="25">
        <f>IF(COUNTIFS('SOC priorities'!$E$4:$E$12,$B27)&lt;&gt;1,1,0)</f>
        <v>1</v>
      </c>
      <c r="AL27" s="25" cm="1">
        <f t="array" ref="AL27">_xlfn.IFNA(IF(ISBLANK(C27),0,_xlfn.IFNA(IF(NOT(OR(_xlfn.XLOOKUP(VLOOKUP(B27,'SOC priorities'!$E$4:$F$12,2),'SOC priorities'!$H$1:$P$1,'SOC priorities'!$H$1:$P$413)=C27)),1,0),1)),1)</f>
        <v>0</v>
      </c>
      <c r="AM27" s="25" cm="1">
        <f t="array" ref="AM27">_xlfn.IFNA(IF(ISBLANK(D27),0,IF(NOT(OR(_xlfn.XLOOKUP(VLOOKUP(B27,'SSA DD'!$E$32:$F$40,2),'SSA DD'!$E$1:$M$1,'SSA DD'!$E$1:$M$22)=D27)),1,0)),0)</f>
        <v>0</v>
      </c>
      <c r="AO27" t="s">
        <v>396</v>
      </c>
      <c r="AP27" s="25" t="s">
        <v>397</v>
      </c>
      <c r="AQ27" s="160" t="s">
        <v>398</v>
      </c>
    </row>
    <row r="28" spans="1:44" ht="30" customHeight="1" x14ac:dyDescent="0.45">
      <c r="A28" s="395">
        <v>16</v>
      </c>
      <c r="B28" s="396"/>
      <c r="C28" s="397"/>
      <c r="D28" s="397"/>
      <c r="E28" s="398"/>
      <c r="F28" s="399"/>
      <c r="G28" s="399"/>
      <c r="H28" s="400"/>
      <c r="I28" s="367" t="str">
        <f t="shared" si="3"/>
        <v/>
      </c>
      <c r="J28" s="365"/>
      <c r="K28" s="365"/>
      <c r="L28" s="365"/>
      <c r="O28" s="25" t="str">
        <f>IF(AND(SUM($U28:$Z28)&lt;&gt;0,SUM($U28:$Z28)&lt;&gt;6), IF($B28&lt;&gt;'SOC priorities'!$E$11,$AG28,$AH28),"")</f>
        <v/>
      </c>
      <c r="P28" s="25" t="str">
        <f>IF(AND(SUM(U28:AA28)&lt;&gt;0,SUM(U28:AA28)&lt;&gt;7),IF(B28='SOC priorities'!$E$11,IF(ISBLANK(H28),$AI28,""),""),"")</f>
        <v/>
      </c>
      <c r="Q28" s="25" t="str">
        <f t="shared" si="4"/>
        <v/>
      </c>
      <c r="R28" s="25" t="str">
        <f t="shared" si="0"/>
        <v/>
      </c>
      <c r="S28" s="25" t="str">
        <f t="shared" si="1"/>
        <v/>
      </c>
      <c r="U28" s="159">
        <f t="shared" si="5"/>
        <v>0</v>
      </c>
      <c r="V28" s="25">
        <f t="shared" si="6"/>
        <v>0</v>
      </c>
      <c r="W28" s="25">
        <f t="shared" si="7"/>
        <v>0</v>
      </c>
      <c r="X28" s="25">
        <f t="shared" si="8"/>
        <v>0</v>
      </c>
      <c r="Y28" s="25">
        <f t="shared" si="9"/>
        <v>0</v>
      </c>
      <c r="Z28" s="25">
        <f t="shared" si="10"/>
        <v>0</v>
      </c>
      <c r="AA28" s="25">
        <f t="shared" si="11"/>
        <v>0</v>
      </c>
      <c r="AC28" s="25">
        <f t="shared" si="12"/>
        <v>0</v>
      </c>
      <c r="AG28" s="25" t="s">
        <v>393</v>
      </c>
      <c r="AH28" s="25" t="s">
        <v>394</v>
      </c>
      <c r="AI28" s="160" t="s">
        <v>395</v>
      </c>
      <c r="AK28" s="25">
        <f>IF(COUNTIFS('SOC priorities'!$E$4:$E$12,$B28)&lt;&gt;1,1,0)</f>
        <v>1</v>
      </c>
      <c r="AL28" s="25" cm="1">
        <f t="array" ref="AL28">_xlfn.IFNA(IF(ISBLANK(C28),0,_xlfn.IFNA(IF(NOT(OR(_xlfn.XLOOKUP(VLOOKUP(B28,'SOC priorities'!$E$4:$F$12,2),'SOC priorities'!$H$1:$P$1,'SOC priorities'!$H$1:$P$413)=C28)),1,0),1)),1)</f>
        <v>0</v>
      </c>
      <c r="AM28" s="25" cm="1">
        <f t="array" ref="AM28">_xlfn.IFNA(IF(ISBLANK(D28),0,IF(NOT(OR(_xlfn.XLOOKUP(VLOOKUP(B28,'SSA DD'!$E$32:$F$40,2),'SSA DD'!$E$1:$M$1,'SSA DD'!$E$1:$M$22)=D28)),1,0)),0)</f>
        <v>0</v>
      </c>
      <c r="AO28" t="s">
        <v>396</v>
      </c>
      <c r="AP28" s="25" t="s">
        <v>397</v>
      </c>
      <c r="AQ28" s="160" t="s">
        <v>398</v>
      </c>
    </row>
    <row r="29" spans="1:44" ht="30" customHeight="1" x14ac:dyDescent="0.45">
      <c r="A29" s="395">
        <v>17</v>
      </c>
      <c r="B29" s="396"/>
      <c r="C29" s="397"/>
      <c r="D29" s="397"/>
      <c r="E29" s="398"/>
      <c r="F29" s="399"/>
      <c r="G29" s="399"/>
      <c r="H29" s="400"/>
      <c r="I29" s="367" t="str">
        <f t="shared" si="3"/>
        <v/>
      </c>
      <c r="J29" s="365"/>
      <c r="K29" s="365"/>
      <c r="L29" s="365"/>
      <c r="O29" s="25" t="str">
        <f>IF(AND(SUM($U29:$Z29)&lt;&gt;0,SUM($U29:$Z29)&lt;&gt;6), IF($B29&lt;&gt;'SOC priorities'!$E$11,$AG29,$AH29),"")</f>
        <v/>
      </c>
      <c r="P29" s="25" t="str">
        <f>IF(AND(SUM(U29:AA29)&lt;&gt;0,SUM(U29:AA29)&lt;&gt;7),IF(B29='SOC priorities'!$E$11,IF(ISBLANK(H29),$AI29,""),""),"")</f>
        <v/>
      </c>
      <c r="Q29" s="25" t="str">
        <f t="shared" si="4"/>
        <v/>
      </c>
      <c r="R29" s="25" t="str">
        <f t="shared" si="0"/>
        <v/>
      </c>
      <c r="S29" s="25" t="str">
        <f t="shared" si="1"/>
        <v/>
      </c>
      <c r="U29" s="159">
        <f t="shared" si="5"/>
        <v>0</v>
      </c>
      <c r="V29" s="25">
        <f t="shared" si="6"/>
        <v>0</v>
      </c>
      <c r="W29" s="25">
        <f t="shared" si="7"/>
        <v>0</v>
      </c>
      <c r="X29" s="25">
        <f t="shared" si="8"/>
        <v>0</v>
      </c>
      <c r="Y29" s="25">
        <f t="shared" si="9"/>
        <v>0</v>
      </c>
      <c r="Z29" s="25">
        <f t="shared" si="10"/>
        <v>0</v>
      </c>
      <c r="AA29" s="25">
        <f t="shared" si="11"/>
        <v>0</v>
      </c>
      <c r="AC29" s="25">
        <f t="shared" si="12"/>
        <v>0</v>
      </c>
      <c r="AG29" s="25" t="s">
        <v>393</v>
      </c>
      <c r="AH29" s="25" t="s">
        <v>394</v>
      </c>
      <c r="AI29" s="160" t="s">
        <v>395</v>
      </c>
      <c r="AK29" s="25">
        <f>IF(COUNTIFS('SOC priorities'!$E$4:$E$12,$B29)&lt;&gt;1,1,0)</f>
        <v>1</v>
      </c>
      <c r="AL29" s="25" cm="1">
        <f t="array" ref="AL29">_xlfn.IFNA(IF(ISBLANK(C29),0,_xlfn.IFNA(IF(NOT(OR(_xlfn.XLOOKUP(VLOOKUP(B29,'SOC priorities'!$E$4:$F$12,2),'SOC priorities'!$H$1:$P$1,'SOC priorities'!$H$1:$P$413)=C29)),1,0),1)),1)</f>
        <v>0</v>
      </c>
      <c r="AM29" s="25" cm="1">
        <f t="array" ref="AM29">_xlfn.IFNA(IF(ISBLANK(D29),0,IF(NOT(OR(_xlfn.XLOOKUP(VLOOKUP(B29,'SSA DD'!$E$32:$F$40,2),'SSA DD'!$E$1:$M$1,'SSA DD'!$E$1:$M$22)=D29)),1,0)),0)</f>
        <v>0</v>
      </c>
      <c r="AO29" t="s">
        <v>396</v>
      </c>
      <c r="AP29" s="25" t="s">
        <v>397</v>
      </c>
      <c r="AQ29" s="160" t="s">
        <v>398</v>
      </c>
    </row>
    <row r="30" spans="1:44" ht="30" customHeight="1" x14ac:dyDescent="0.45">
      <c r="A30" s="395">
        <v>18</v>
      </c>
      <c r="B30" s="396"/>
      <c r="C30" s="397"/>
      <c r="D30" s="397"/>
      <c r="E30" s="398"/>
      <c r="F30" s="399"/>
      <c r="G30" s="399"/>
      <c r="H30" s="400"/>
      <c r="I30" s="367" t="str">
        <f t="shared" si="3"/>
        <v/>
      </c>
      <c r="J30" s="365"/>
      <c r="K30" s="365"/>
      <c r="L30" s="365"/>
      <c r="O30" s="25" t="str">
        <f>IF(AND(SUM($U30:$Z30)&lt;&gt;0,SUM($U30:$Z30)&lt;&gt;6), IF($B30&lt;&gt;'SOC priorities'!$E$11,$AG30,$AH30),"")</f>
        <v/>
      </c>
      <c r="P30" s="25" t="str">
        <f>IF(AND(SUM(U30:AA30)&lt;&gt;0,SUM(U30:AA30)&lt;&gt;7),IF(B30='SOC priorities'!$E$11,IF(ISBLANK(H30),$AI30,""),""),"")</f>
        <v/>
      </c>
      <c r="Q30" s="25" t="str">
        <f t="shared" si="4"/>
        <v/>
      </c>
      <c r="R30" s="25" t="str">
        <f t="shared" si="0"/>
        <v/>
      </c>
      <c r="S30" s="25" t="str">
        <f t="shared" si="1"/>
        <v/>
      </c>
      <c r="U30" s="159">
        <f t="shared" si="5"/>
        <v>0</v>
      </c>
      <c r="V30" s="25">
        <f t="shared" si="6"/>
        <v>0</v>
      </c>
      <c r="W30" s="25">
        <f t="shared" si="7"/>
        <v>0</v>
      </c>
      <c r="X30" s="25">
        <f t="shared" si="8"/>
        <v>0</v>
      </c>
      <c r="Y30" s="25">
        <f t="shared" si="9"/>
        <v>0</v>
      </c>
      <c r="Z30" s="25">
        <f t="shared" si="10"/>
        <v>0</v>
      </c>
      <c r="AA30" s="25">
        <f t="shared" si="11"/>
        <v>0</v>
      </c>
      <c r="AC30" s="25">
        <f t="shared" si="12"/>
        <v>0</v>
      </c>
      <c r="AG30" s="25" t="s">
        <v>393</v>
      </c>
      <c r="AH30" s="25" t="s">
        <v>394</v>
      </c>
      <c r="AI30" s="160" t="s">
        <v>395</v>
      </c>
      <c r="AK30" s="25">
        <f>IF(COUNTIFS('SOC priorities'!$E$4:$E$12,$B30)&lt;&gt;1,1,0)</f>
        <v>1</v>
      </c>
      <c r="AL30" s="25" cm="1">
        <f t="array" ref="AL30">_xlfn.IFNA(IF(ISBLANK(C30),0,_xlfn.IFNA(IF(NOT(OR(_xlfn.XLOOKUP(VLOOKUP(B30,'SOC priorities'!$E$4:$F$12,2),'SOC priorities'!$H$1:$P$1,'SOC priorities'!$H$1:$P$413)=C30)),1,0),1)),1)</f>
        <v>0</v>
      </c>
      <c r="AM30" s="25" cm="1">
        <f t="array" ref="AM30">_xlfn.IFNA(IF(ISBLANK(D30),0,IF(NOT(OR(_xlfn.XLOOKUP(VLOOKUP(B30,'SSA DD'!$E$32:$F$40,2),'SSA DD'!$E$1:$M$1,'SSA DD'!$E$1:$M$22)=D30)),1,0)),0)</f>
        <v>0</v>
      </c>
      <c r="AO30" t="s">
        <v>396</v>
      </c>
      <c r="AP30" s="25" t="s">
        <v>397</v>
      </c>
      <c r="AQ30" s="160" t="s">
        <v>398</v>
      </c>
    </row>
    <row r="31" spans="1:44" ht="30" customHeight="1" x14ac:dyDescent="0.45">
      <c r="A31" s="395">
        <v>19</v>
      </c>
      <c r="B31" s="396"/>
      <c r="C31" s="397"/>
      <c r="D31" s="397"/>
      <c r="E31" s="398"/>
      <c r="F31" s="399"/>
      <c r="G31" s="399"/>
      <c r="H31" s="400"/>
      <c r="I31" s="367" t="str">
        <f t="shared" si="3"/>
        <v/>
      </c>
      <c r="J31" s="365"/>
      <c r="K31" s="365"/>
      <c r="L31" s="365"/>
      <c r="O31" s="25" t="str">
        <f>IF(AND(SUM($U31:$Z31)&lt;&gt;0,SUM($U31:$Z31)&lt;&gt;6), IF($B31&lt;&gt;'SOC priorities'!$E$11,$AG31,$AH31),"")</f>
        <v/>
      </c>
      <c r="P31" s="25" t="str">
        <f>IF(AND(SUM(U31:AA31)&lt;&gt;0,SUM(U31:AA31)&lt;&gt;7),IF(B31='SOC priorities'!$E$11,IF(ISBLANK(H31),$AI31,""),""),"")</f>
        <v/>
      </c>
      <c r="Q31" s="25" t="str">
        <f t="shared" si="4"/>
        <v/>
      </c>
      <c r="R31" s="25" t="str">
        <f t="shared" si="0"/>
        <v/>
      </c>
      <c r="S31" s="25" t="str">
        <f t="shared" si="1"/>
        <v/>
      </c>
      <c r="U31" s="159">
        <f t="shared" si="5"/>
        <v>0</v>
      </c>
      <c r="V31" s="25">
        <f t="shared" si="6"/>
        <v>0</v>
      </c>
      <c r="W31" s="25">
        <f t="shared" si="7"/>
        <v>0</v>
      </c>
      <c r="X31" s="25">
        <f t="shared" si="8"/>
        <v>0</v>
      </c>
      <c r="Y31" s="25">
        <f t="shared" si="9"/>
        <v>0</v>
      </c>
      <c r="Z31" s="25">
        <f t="shared" si="10"/>
        <v>0</v>
      </c>
      <c r="AA31" s="25">
        <f t="shared" si="11"/>
        <v>0</v>
      </c>
      <c r="AC31" s="25">
        <f t="shared" si="12"/>
        <v>0</v>
      </c>
      <c r="AG31" s="25" t="s">
        <v>393</v>
      </c>
      <c r="AH31" s="25" t="s">
        <v>394</v>
      </c>
      <c r="AI31" s="160" t="s">
        <v>395</v>
      </c>
      <c r="AK31" s="25">
        <f>IF(COUNTIFS('SOC priorities'!$E$4:$E$12,$B31)&lt;&gt;1,1,0)</f>
        <v>1</v>
      </c>
      <c r="AL31" s="25" cm="1">
        <f t="array" ref="AL31">_xlfn.IFNA(IF(ISBLANK(C31),0,_xlfn.IFNA(IF(NOT(OR(_xlfn.XLOOKUP(VLOOKUP(B31,'SOC priorities'!$E$4:$F$12,2),'SOC priorities'!$H$1:$P$1,'SOC priorities'!$H$1:$P$413)=C31)),1,0),1)),1)</f>
        <v>0</v>
      </c>
      <c r="AM31" s="25" cm="1">
        <f t="array" ref="AM31">_xlfn.IFNA(IF(ISBLANK(D31),0,IF(NOT(OR(_xlfn.XLOOKUP(VLOOKUP(B31,'SSA DD'!$E$32:$F$40,2),'SSA DD'!$E$1:$M$1,'SSA DD'!$E$1:$M$22)=D31)),1,0)),0)</f>
        <v>0</v>
      </c>
      <c r="AO31" t="s">
        <v>396</v>
      </c>
      <c r="AP31" s="25" t="s">
        <v>397</v>
      </c>
      <c r="AQ31" s="160" t="s">
        <v>398</v>
      </c>
    </row>
    <row r="32" spans="1:44" ht="30" customHeight="1" x14ac:dyDescent="0.45">
      <c r="A32" s="395">
        <v>20</v>
      </c>
      <c r="B32" s="396"/>
      <c r="C32" s="397"/>
      <c r="D32" s="397"/>
      <c r="E32" s="398"/>
      <c r="F32" s="399"/>
      <c r="G32" s="399"/>
      <c r="H32" s="400"/>
      <c r="I32" s="367" t="str">
        <f t="shared" si="3"/>
        <v/>
      </c>
      <c r="J32" s="365"/>
      <c r="K32" s="365"/>
      <c r="L32" s="365"/>
      <c r="O32" s="25" t="str">
        <f>IF(AND(SUM($U32:$Z32)&lt;&gt;0,SUM($U32:$Z32)&lt;&gt;6), IF($B32&lt;&gt;'SOC priorities'!$E$11,$AG32,$AH32),"")</f>
        <v/>
      </c>
      <c r="P32" s="25" t="str">
        <f>IF(AND(SUM(U32:AA32)&lt;&gt;0,SUM(U32:AA32)&lt;&gt;7),IF(B32='SOC priorities'!$E$11,IF(ISBLANK(H32),$AI32,""),""),"")</f>
        <v/>
      </c>
      <c r="Q32" s="25" t="str">
        <f t="shared" si="4"/>
        <v/>
      </c>
      <c r="R32" s="25" t="str">
        <f t="shared" si="0"/>
        <v/>
      </c>
      <c r="S32" s="25" t="str">
        <f t="shared" si="1"/>
        <v/>
      </c>
      <c r="U32" s="159">
        <f t="shared" si="5"/>
        <v>0</v>
      </c>
      <c r="V32" s="25">
        <f t="shared" si="6"/>
        <v>0</v>
      </c>
      <c r="W32" s="25">
        <f t="shared" si="7"/>
        <v>0</v>
      </c>
      <c r="X32" s="25">
        <f t="shared" si="8"/>
        <v>0</v>
      </c>
      <c r="Y32" s="25">
        <f t="shared" si="9"/>
        <v>0</v>
      </c>
      <c r="Z32" s="25">
        <f t="shared" si="10"/>
        <v>0</v>
      </c>
      <c r="AA32" s="25">
        <f t="shared" si="11"/>
        <v>0</v>
      </c>
      <c r="AC32" s="25">
        <f t="shared" si="12"/>
        <v>0</v>
      </c>
      <c r="AG32" s="25" t="s">
        <v>393</v>
      </c>
      <c r="AH32" s="25" t="s">
        <v>394</v>
      </c>
      <c r="AI32" s="160" t="s">
        <v>395</v>
      </c>
      <c r="AK32" s="25">
        <f>IF(COUNTIFS('SOC priorities'!$E$4:$E$12,$B32)&lt;&gt;1,1,0)</f>
        <v>1</v>
      </c>
      <c r="AL32" s="25" cm="1">
        <f t="array" ref="AL32">_xlfn.IFNA(IF(ISBLANK(C32),0,_xlfn.IFNA(IF(NOT(OR(_xlfn.XLOOKUP(VLOOKUP(B32,'SOC priorities'!$E$4:$F$12,2),'SOC priorities'!$H$1:$P$1,'SOC priorities'!$H$1:$P$413)=C32)),1,0),1)),1)</f>
        <v>0</v>
      </c>
      <c r="AM32" s="25" cm="1">
        <f t="array" ref="AM32">_xlfn.IFNA(IF(ISBLANK(D32),0,IF(NOT(OR(_xlfn.XLOOKUP(VLOOKUP(B32,'SSA DD'!$E$32:$F$40,2),'SSA DD'!$E$1:$M$1,'SSA DD'!$E$1:$M$22)=D32)),1,0)),0)</f>
        <v>0</v>
      </c>
      <c r="AO32" t="s">
        <v>396</v>
      </c>
      <c r="AP32" s="25" t="s">
        <v>397</v>
      </c>
      <c r="AQ32" s="160" t="s">
        <v>398</v>
      </c>
    </row>
    <row r="33" spans="1:43" ht="30" customHeight="1" x14ac:dyDescent="0.45">
      <c r="A33" s="395">
        <v>21</v>
      </c>
      <c r="B33" s="396"/>
      <c r="C33" s="397"/>
      <c r="D33" s="397"/>
      <c r="E33" s="398"/>
      <c r="F33" s="399"/>
      <c r="G33" s="399"/>
      <c r="H33" s="400"/>
      <c r="I33" s="367" t="str">
        <f t="shared" si="3"/>
        <v/>
      </c>
      <c r="J33" s="365"/>
      <c r="K33" s="365"/>
      <c r="L33" s="365"/>
      <c r="O33" s="25" t="str">
        <f>IF(AND(SUM($U33:$Z33)&lt;&gt;0,SUM($U33:$Z33)&lt;&gt;6), IF($B33&lt;&gt;'SOC priorities'!$E$11,$AG33,$AH33),"")</f>
        <v/>
      </c>
      <c r="P33" s="25" t="str">
        <f>IF(AND(SUM(U33:AA33)&lt;&gt;0,SUM(U33:AA33)&lt;&gt;7),IF(B33='SOC priorities'!$E$11,IF(ISBLANK(H33),$AI33,""),""),"")</f>
        <v/>
      </c>
      <c r="Q33" s="25" t="str">
        <f t="shared" si="4"/>
        <v/>
      </c>
      <c r="R33" s="25" t="str">
        <f t="shared" si="0"/>
        <v/>
      </c>
      <c r="S33" s="25" t="str">
        <f t="shared" si="1"/>
        <v/>
      </c>
      <c r="U33" s="159">
        <f t="shared" si="5"/>
        <v>0</v>
      </c>
      <c r="V33" s="25">
        <f t="shared" si="6"/>
        <v>0</v>
      </c>
      <c r="W33" s="25">
        <f t="shared" si="7"/>
        <v>0</v>
      </c>
      <c r="X33" s="25">
        <f t="shared" si="8"/>
        <v>0</v>
      </c>
      <c r="Y33" s="25">
        <f t="shared" si="9"/>
        <v>0</v>
      </c>
      <c r="Z33" s="25">
        <f t="shared" si="10"/>
        <v>0</v>
      </c>
      <c r="AA33" s="25">
        <f t="shared" si="11"/>
        <v>0</v>
      </c>
      <c r="AC33" s="25">
        <f t="shared" si="12"/>
        <v>0</v>
      </c>
      <c r="AG33" s="25" t="s">
        <v>393</v>
      </c>
      <c r="AH33" s="25" t="s">
        <v>394</v>
      </c>
      <c r="AI33" s="160" t="s">
        <v>395</v>
      </c>
      <c r="AK33" s="25">
        <f>IF(COUNTIFS('SOC priorities'!$E$4:$E$12,$B33)&lt;&gt;1,1,0)</f>
        <v>1</v>
      </c>
      <c r="AL33" s="25" cm="1">
        <f t="array" ref="AL33">_xlfn.IFNA(IF(ISBLANK(C33),0,_xlfn.IFNA(IF(NOT(OR(_xlfn.XLOOKUP(VLOOKUP(B33,'SOC priorities'!$E$4:$F$12,2),'SOC priorities'!$H$1:$P$1,'SOC priorities'!$H$1:$P$413)=C33)),1,0),1)),1)</f>
        <v>0</v>
      </c>
      <c r="AM33" s="25" cm="1">
        <f t="array" ref="AM33">_xlfn.IFNA(IF(ISBLANK(D33),0,IF(NOT(OR(_xlfn.XLOOKUP(VLOOKUP(B33,'SSA DD'!$E$32:$F$40,2),'SSA DD'!$E$1:$M$1,'SSA DD'!$E$1:$M$22)=D33)),1,0)),0)</f>
        <v>0</v>
      </c>
      <c r="AO33" t="s">
        <v>396</v>
      </c>
      <c r="AP33" s="25" t="s">
        <v>397</v>
      </c>
      <c r="AQ33" s="160" t="s">
        <v>398</v>
      </c>
    </row>
    <row r="34" spans="1:43" ht="30" customHeight="1" x14ac:dyDescent="0.45">
      <c r="A34" s="395">
        <v>22</v>
      </c>
      <c r="B34" s="396"/>
      <c r="C34" s="397"/>
      <c r="D34" s="397"/>
      <c r="E34" s="398"/>
      <c r="F34" s="399"/>
      <c r="G34" s="399"/>
      <c r="H34" s="400"/>
      <c r="I34" s="367" t="str">
        <f t="shared" si="3"/>
        <v/>
      </c>
      <c r="J34" s="365"/>
      <c r="K34" s="365"/>
      <c r="L34" s="365"/>
      <c r="O34" s="25" t="str">
        <f>IF(AND(SUM($U34:$Z34)&lt;&gt;0,SUM($U34:$Z34)&lt;&gt;6), IF($B34&lt;&gt;'SOC priorities'!$E$11,$AG34,$AH34),"")</f>
        <v/>
      </c>
      <c r="P34" s="25" t="str">
        <f>IF(AND(SUM(U34:AA34)&lt;&gt;0,SUM(U34:AA34)&lt;&gt;7),IF(B34='SOC priorities'!$E$11,IF(ISBLANK(H34),$AI34,""),""),"")</f>
        <v/>
      </c>
      <c r="Q34" s="25" t="str">
        <f t="shared" si="4"/>
        <v/>
      </c>
      <c r="R34" s="25" t="str">
        <f t="shared" si="0"/>
        <v/>
      </c>
      <c r="S34" s="25" t="str">
        <f t="shared" si="1"/>
        <v/>
      </c>
      <c r="U34" s="159">
        <f t="shared" si="5"/>
        <v>0</v>
      </c>
      <c r="V34" s="25">
        <f t="shared" si="6"/>
        <v>0</v>
      </c>
      <c r="W34" s="25">
        <f t="shared" si="7"/>
        <v>0</v>
      </c>
      <c r="X34" s="25">
        <f t="shared" si="8"/>
        <v>0</v>
      </c>
      <c r="Y34" s="25">
        <f t="shared" si="9"/>
        <v>0</v>
      </c>
      <c r="Z34" s="25">
        <f t="shared" si="10"/>
        <v>0</v>
      </c>
      <c r="AA34" s="25">
        <f t="shared" si="11"/>
        <v>0</v>
      </c>
      <c r="AC34" s="25">
        <f t="shared" si="12"/>
        <v>0</v>
      </c>
      <c r="AG34" s="25" t="s">
        <v>393</v>
      </c>
      <c r="AH34" s="25" t="s">
        <v>394</v>
      </c>
      <c r="AI34" s="160" t="s">
        <v>395</v>
      </c>
      <c r="AK34" s="25">
        <f>IF(COUNTIFS('SOC priorities'!$E$4:$E$12,$B34)&lt;&gt;1,1,0)</f>
        <v>1</v>
      </c>
      <c r="AL34" s="25" cm="1">
        <f t="array" ref="AL34">_xlfn.IFNA(IF(ISBLANK(C34),0,_xlfn.IFNA(IF(NOT(OR(_xlfn.XLOOKUP(VLOOKUP(B34,'SOC priorities'!$E$4:$F$12,2),'SOC priorities'!$H$1:$P$1,'SOC priorities'!$H$1:$P$413)=C34)),1,0),1)),1)</f>
        <v>0</v>
      </c>
      <c r="AM34" s="25" cm="1">
        <f t="array" ref="AM34">_xlfn.IFNA(IF(ISBLANK(D34),0,IF(NOT(OR(_xlfn.XLOOKUP(VLOOKUP(B34,'SSA DD'!$E$32:$F$40,2),'SSA DD'!$E$1:$M$1,'SSA DD'!$E$1:$M$22)=D34)),1,0)),0)</f>
        <v>0</v>
      </c>
      <c r="AO34" t="s">
        <v>396</v>
      </c>
      <c r="AP34" s="25" t="s">
        <v>397</v>
      </c>
      <c r="AQ34" s="160" t="s">
        <v>398</v>
      </c>
    </row>
    <row r="35" spans="1:43" ht="30" customHeight="1" x14ac:dyDescent="0.45">
      <c r="A35" s="395">
        <v>23</v>
      </c>
      <c r="B35" s="396"/>
      <c r="C35" s="397"/>
      <c r="D35" s="397"/>
      <c r="E35" s="398"/>
      <c r="F35" s="399"/>
      <c r="G35" s="399"/>
      <c r="H35" s="400"/>
      <c r="I35" s="367" t="str">
        <f t="shared" si="3"/>
        <v/>
      </c>
      <c r="J35" s="365"/>
      <c r="K35" s="365"/>
      <c r="L35" s="365"/>
      <c r="O35" s="25" t="str">
        <f>IF(AND(SUM($U35:$Z35)&lt;&gt;0,SUM($U35:$Z35)&lt;&gt;6), IF($B35&lt;&gt;'SOC priorities'!$E$11,$AG35,$AH35),"")</f>
        <v/>
      </c>
      <c r="P35" s="25" t="str">
        <f>IF(AND(SUM(U35:AA35)&lt;&gt;0,SUM(U35:AA35)&lt;&gt;7),IF(B35='SOC priorities'!$E$11,IF(ISBLANK(H35),$AI35,""),""),"")</f>
        <v/>
      </c>
      <c r="Q35" s="25" t="str">
        <f t="shared" si="4"/>
        <v/>
      </c>
      <c r="R35" s="25" t="str">
        <f t="shared" si="0"/>
        <v/>
      </c>
      <c r="S35" s="25" t="str">
        <f t="shared" si="1"/>
        <v/>
      </c>
      <c r="U35" s="159">
        <f t="shared" si="5"/>
        <v>0</v>
      </c>
      <c r="V35" s="25">
        <f t="shared" si="6"/>
        <v>0</v>
      </c>
      <c r="W35" s="25">
        <f t="shared" si="7"/>
        <v>0</v>
      </c>
      <c r="X35" s="25">
        <f t="shared" si="8"/>
        <v>0</v>
      </c>
      <c r="Y35" s="25">
        <f t="shared" si="9"/>
        <v>0</v>
      </c>
      <c r="Z35" s="25">
        <f t="shared" si="10"/>
        <v>0</v>
      </c>
      <c r="AA35" s="25">
        <f t="shared" si="11"/>
        <v>0</v>
      </c>
      <c r="AC35" s="25">
        <f t="shared" si="12"/>
        <v>0</v>
      </c>
      <c r="AG35" s="25" t="s">
        <v>393</v>
      </c>
      <c r="AH35" s="25" t="s">
        <v>394</v>
      </c>
      <c r="AI35" s="160" t="s">
        <v>395</v>
      </c>
      <c r="AK35" s="25">
        <f>IF(COUNTIFS('SOC priorities'!$E$4:$E$12,$B35)&lt;&gt;1,1,0)</f>
        <v>1</v>
      </c>
      <c r="AL35" s="25" cm="1">
        <f t="array" ref="AL35">_xlfn.IFNA(IF(ISBLANK(C35),0,_xlfn.IFNA(IF(NOT(OR(_xlfn.XLOOKUP(VLOOKUP(B35,'SOC priorities'!$E$4:$F$12,2),'SOC priorities'!$H$1:$P$1,'SOC priorities'!$H$1:$P$413)=C35)),1,0),1)),1)</f>
        <v>0</v>
      </c>
      <c r="AM35" s="25" cm="1">
        <f t="array" ref="AM35">_xlfn.IFNA(IF(ISBLANK(D35),0,IF(NOT(OR(_xlfn.XLOOKUP(VLOOKUP(B35,'SSA DD'!$E$32:$F$40,2),'SSA DD'!$E$1:$M$1,'SSA DD'!$E$1:$M$22)=D35)),1,0)),0)</f>
        <v>0</v>
      </c>
      <c r="AO35" t="s">
        <v>396</v>
      </c>
      <c r="AP35" s="25" t="s">
        <v>397</v>
      </c>
      <c r="AQ35" s="160" t="s">
        <v>398</v>
      </c>
    </row>
    <row r="36" spans="1:43" ht="30" customHeight="1" x14ac:dyDescent="0.45">
      <c r="A36" s="395">
        <v>24</v>
      </c>
      <c r="B36" s="396"/>
      <c r="C36" s="397"/>
      <c r="D36" s="397"/>
      <c r="E36" s="398"/>
      <c r="F36" s="399"/>
      <c r="G36" s="399"/>
      <c r="H36" s="400"/>
      <c r="I36" s="367" t="str">
        <f t="shared" si="3"/>
        <v/>
      </c>
      <c r="J36" s="365"/>
      <c r="K36" s="365"/>
      <c r="L36" s="365"/>
      <c r="O36" s="25" t="str">
        <f>IF(AND(SUM($U36:$Z36)&lt;&gt;0,SUM($U36:$Z36)&lt;&gt;6), IF($B36&lt;&gt;'SOC priorities'!$E$11,$AG36,$AH36),"")</f>
        <v/>
      </c>
      <c r="P36" s="25" t="str">
        <f>IF(AND(SUM(U36:AA36)&lt;&gt;0,SUM(U36:AA36)&lt;&gt;7),IF(B36='SOC priorities'!$E$11,IF(ISBLANK(H36),$AI36,""),""),"")</f>
        <v/>
      </c>
      <c r="Q36" s="25" t="str">
        <f t="shared" si="4"/>
        <v/>
      </c>
      <c r="R36" s="25" t="str">
        <f t="shared" si="0"/>
        <v/>
      </c>
      <c r="S36" s="25" t="str">
        <f t="shared" si="1"/>
        <v/>
      </c>
      <c r="U36" s="159">
        <f t="shared" si="5"/>
        <v>0</v>
      </c>
      <c r="V36" s="25">
        <f t="shared" si="6"/>
        <v>0</v>
      </c>
      <c r="W36" s="25">
        <f t="shared" si="7"/>
        <v>0</v>
      </c>
      <c r="X36" s="25">
        <f t="shared" si="8"/>
        <v>0</v>
      </c>
      <c r="Y36" s="25">
        <f t="shared" si="9"/>
        <v>0</v>
      </c>
      <c r="Z36" s="25">
        <f t="shared" si="10"/>
        <v>0</v>
      </c>
      <c r="AA36" s="25">
        <f t="shared" si="11"/>
        <v>0</v>
      </c>
      <c r="AC36" s="25">
        <f t="shared" si="12"/>
        <v>0</v>
      </c>
      <c r="AG36" s="25" t="s">
        <v>393</v>
      </c>
      <c r="AH36" s="25" t="s">
        <v>394</v>
      </c>
      <c r="AI36" s="160" t="s">
        <v>395</v>
      </c>
      <c r="AK36" s="25">
        <f>IF(COUNTIFS('SOC priorities'!$E$4:$E$12,$B36)&lt;&gt;1,1,0)</f>
        <v>1</v>
      </c>
      <c r="AL36" s="25" cm="1">
        <f t="array" ref="AL36">_xlfn.IFNA(IF(ISBLANK(C36),0,_xlfn.IFNA(IF(NOT(OR(_xlfn.XLOOKUP(VLOOKUP(B36,'SOC priorities'!$E$4:$F$12,2),'SOC priorities'!$H$1:$P$1,'SOC priorities'!$H$1:$P$413)=C36)),1,0),1)),1)</f>
        <v>0</v>
      </c>
      <c r="AM36" s="25" cm="1">
        <f t="array" ref="AM36">_xlfn.IFNA(IF(ISBLANK(D36),0,IF(NOT(OR(_xlfn.XLOOKUP(VLOOKUP(B36,'SSA DD'!$E$32:$F$40,2),'SSA DD'!$E$1:$M$1,'SSA DD'!$E$1:$M$22)=D36)),1,0)),0)</f>
        <v>0</v>
      </c>
      <c r="AO36" t="s">
        <v>396</v>
      </c>
      <c r="AP36" s="25" t="s">
        <v>397</v>
      </c>
      <c r="AQ36" s="160" t="s">
        <v>398</v>
      </c>
    </row>
    <row r="37" spans="1:43" ht="30" customHeight="1" x14ac:dyDescent="0.45">
      <c r="A37" s="395">
        <v>25</v>
      </c>
      <c r="B37" s="396"/>
      <c r="C37" s="397"/>
      <c r="D37" s="397"/>
      <c r="E37" s="398"/>
      <c r="F37" s="399"/>
      <c r="G37" s="399"/>
      <c r="H37" s="400"/>
      <c r="I37" s="367" t="str">
        <f t="shared" si="3"/>
        <v/>
      </c>
      <c r="J37" s="365"/>
      <c r="K37" s="365"/>
      <c r="L37" s="365"/>
      <c r="O37" s="25" t="str">
        <f>IF(AND(SUM($U37:$Z37)&lt;&gt;0,SUM($U37:$Z37)&lt;&gt;6), IF($B37&lt;&gt;'SOC priorities'!$E$11,$AG37,$AH37),"")</f>
        <v/>
      </c>
      <c r="P37" s="25" t="str">
        <f>IF(AND(SUM(U37:AA37)&lt;&gt;0,SUM(U37:AA37)&lt;&gt;7),IF(B37='SOC priorities'!$E$11,IF(ISBLANK(H37),$AI37,""),""),"")</f>
        <v/>
      </c>
      <c r="Q37" s="25" t="str">
        <f t="shared" si="4"/>
        <v/>
      </c>
      <c r="R37" s="25" t="str">
        <f t="shared" si="0"/>
        <v/>
      </c>
      <c r="S37" s="25" t="str">
        <f t="shared" si="1"/>
        <v/>
      </c>
      <c r="U37" s="159">
        <f t="shared" si="5"/>
        <v>0</v>
      </c>
      <c r="V37" s="25">
        <f t="shared" si="6"/>
        <v>0</v>
      </c>
      <c r="W37" s="25">
        <f t="shared" si="7"/>
        <v>0</v>
      </c>
      <c r="X37" s="25">
        <f t="shared" si="8"/>
        <v>0</v>
      </c>
      <c r="Y37" s="25">
        <f t="shared" si="9"/>
        <v>0</v>
      </c>
      <c r="Z37" s="25">
        <f t="shared" si="10"/>
        <v>0</v>
      </c>
      <c r="AA37" s="25">
        <f t="shared" si="11"/>
        <v>0</v>
      </c>
      <c r="AC37" s="25">
        <f t="shared" si="12"/>
        <v>0</v>
      </c>
      <c r="AG37" s="25" t="s">
        <v>393</v>
      </c>
      <c r="AH37" s="25" t="s">
        <v>394</v>
      </c>
      <c r="AI37" s="160" t="s">
        <v>395</v>
      </c>
      <c r="AK37" s="25">
        <f>IF(COUNTIFS('SOC priorities'!$E$4:$E$12,$B37)&lt;&gt;1,1,0)</f>
        <v>1</v>
      </c>
      <c r="AL37" s="25" cm="1">
        <f t="array" ref="AL37">_xlfn.IFNA(IF(ISBLANK(C37),0,_xlfn.IFNA(IF(NOT(OR(_xlfn.XLOOKUP(VLOOKUP(B37,'SOC priorities'!$E$4:$F$12,2),'SOC priorities'!$H$1:$P$1,'SOC priorities'!$H$1:$P$413)=C37)),1,0),1)),1)</f>
        <v>0</v>
      </c>
      <c r="AM37" s="25" cm="1">
        <f t="array" ref="AM37">_xlfn.IFNA(IF(ISBLANK(D37),0,IF(NOT(OR(_xlfn.XLOOKUP(VLOOKUP(B37,'SSA DD'!$E$32:$F$40,2),'SSA DD'!$E$1:$M$1,'SSA DD'!$E$1:$M$22)=D37)),1,0)),0)</f>
        <v>0</v>
      </c>
      <c r="AO37" t="s">
        <v>396</v>
      </c>
      <c r="AP37" s="25" t="s">
        <v>397</v>
      </c>
      <c r="AQ37" s="160" t="s">
        <v>398</v>
      </c>
    </row>
    <row r="38" spans="1:43" ht="30" customHeight="1" x14ac:dyDescent="0.45">
      <c r="A38" s="395">
        <v>26</v>
      </c>
      <c r="B38" s="396"/>
      <c r="C38" s="397"/>
      <c r="D38" s="397"/>
      <c r="E38" s="398"/>
      <c r="F38" s="399"/>
      <c r="G38" s="399"/>
      <c r="H38" s="400"/>
      <c r="I38" s="367" t="str">
        <f t="shared" si="3"/>
        <v/>
      </c>
      <c r="J38" s="365"/>
      <c r="K38" s="365"/>
      <c r="L38" s="365"/>
      <c r="O38" s="25" t="str">
        <f>IF(AND(SUM($U38:$Z38)&lt;&gt;0,SUM($U38:$Z38)&lt;&gt;6), IF($B38&lt;&gt;'SOC priorities'!$E$11,$AG38,$AH38),"")</f>
        <v/>
      </c>
      <c r="P38" s="25" t="str">
        <f>IF(AND(SUM(U38:AA38)&lt;&gt;0,SUM(U38:AA38)&lt;&gt;7),IF(B38='SOC priorities'!$E$11,IF(ISBLANK(H38),$AI38,""),""),"")</f>
        <v/>
      </c>
      <c r="Q38" s="25" t="str">
        <f t="shared" si="4"/>
        <v/>
      </c>
      <c r="R38" s="25" t="str">
        <f t="shared" si="0"/>
        <v/>
      </c>
      <c r="S38" s="25" t="str">
        <f t="shared" si="1"/>
        <v/>
      </c>
      <c r="U38" s="159">
        <f t="shared" si="5"/>
        <v>0</v>
      </c>
      <c r="V38" s="25">
        <f t="shared" si="6"/>
        <v>0</v>
      </c>
      <c r="W38" s="25">
        <f t="shared" si="7"/>
        <v>0</v>
      </c>
      <c r="X38" s="25">
        <f t="shared" si="8"/>
        <v>0</v>
      </c>
      <c r="Y38" s="25">
        <f t="shared" si="9"/>
        <v>0</v>
      </c>
      <c r="Z38" s="25">
        <f t="shared" si="10"/>
        <v>0</v>
      </c>
      <c r="AA38" s="25">
        <f t="shared" si="11"/>
        <v>0</v>
      </c>
      <c r="AC38" s="25">
        <f t="shared" si="12"/>
        <v>0</v>
      </c>
      <c r="AG38" s="25" t="s">
        <v>393</v>
      </c>
      <c r="AH38" s="25" t="s">
        <v>394</v>
      </c>
      <c r="AI38" s="160" t="s">
        <v>395</v>
      </c>
      <c r="AK38" s="25">
        <f>IF(COUNTIFS('SOC priorities'!$E$4:$E$12,$B38)&lt;&gt;1,1,0)</f>
        <v>1</v>
      </c>
      <c r="AL38" s="25" cm="1">
        <f t="array" ref="AL38">_xlfn.IFNA(IF(ISBLANK(C38),0,_xlfn.IFNA(IF(NOT(OR(_xlfn.XLOOKUP(VLOOKUP(B38,'SOC priorities'!$E$4:$F$12,2),'SOC priorities'!$H$1:$P$1,'SOC priorities'!$H$1:$P$413)=C38)),1,0),1)),1)</f>
        <v>0</v>
      </c>
      <c r="AM38" s="25" cm="1">
        <f t="array" ref="AM38">_xlfn.IFNA(IF(ISBLANK(D38),0,IF(NOT(OR(_xlfn.XLOOKUP(VLOOKUP(B38,'SSA DD'!$E$32:$F$40,2),'SSA DD'!$E$1:$M$1,'SSA DD'!$E$1:$M$22)=D38)),1,0)),0)</f>
        <v>0</v>
      </c>
      <c r="AO38" t="s">
        <v>396</v>
      </c>
      <c r="AP38" s="25" t="s">
        <v>397</v>
      </c>
      <c r="AQ38" s="160" t="s">
        <v>398</v>
      </c>
    </row>
    <row r="39" spans="1:43" ht="30" customHeight="1" x14ac:dyDescent="0.45">
      <c r="A39" s="395">
        <v>27</v>
      </c>
      <c r="B39" s="396"/>
      <c r="C39" s="397"/>
      <c r="D39" s="397"/>
      <c r="E39" s="398"/>
      <c r="F39" s="399"/>
      <c r="G39" s="399"/>
      <c r="H39" s="400"/>
      <c r="I39" s="367" t="str">
        <f t="shared" si="3"/>
        <v/>
      </c>
      <c r="J39" s="365"/>
      <c r="K39" s="365"/>
      <c r="L39" s="365"/>
      <c r="O39" s="25" t="str">
        <f>IF(AND(SUM($U39:$Z39)&lt;&gt;0,SUM($U39:$Z39)&lt;&gt;6), IF($B39&lt;&gt;'SOC priorities'!$E$11,$AG39,$AH39),"")</f>
        <v/>
      </c>
      <c r="P39" s="25" t="str">
        <f>IF(AND(SUM(U39:AA39)&lt;&gt;0,SUM(U39:AA39)&lt;&gt;7),IF(B39='SOC priorities'!$E$11,IF(ISBLANK(H39),$AI39,""),""),"")</f>
        <v/>
      </c>
      <c r="Q39" s="25" t="str">
        <f t="shared" si="4"/>
        <v/>
      </c>
      <c r="R39" s="25" t="str">
        <f t="shared" si="0"/>
        <v/>
      </c>
      <c r="S39" s="25" t="str">
        <f t="shared" si="1"/>
        <v/>
      </c>
      <c r="U39" s="159">
        <f t="shared" si="5"/>
        <v>0</v>
      </c>
      <c r="V39" s="25">
        <f t="shared" si="6"/>
        <v>0</v>
      </c>
      <c r="W39" s="25">
        <f t="shared" si="7"/>
        <v>0</v>
      </c>
      <c r="X39" s="25">
        <f t="shared" si="8"/>
        <v>0</v>
      </c>
      <c r="Y39" s="25">
        <f t="shared" si="9"/>
        <v>0</v>
      </c>
      <c r="Z39" s="25">
        <f t="shared" si="10"/>
        <v>0</v>
      </c>
      <c r="AA39" s="25">
        <f t="shared" si="11"/>
        <v>0</v>
      </c>
      <c r="AC39" s="25">
        <f t="shared" si="12"/>
        <v>0</v>
      </c>
      <c r="AG39" s="25" t="s">
        <v>393</v>
      </c>
      <c r="AH39" s="25" t="s">
        <v>394</v>
      </c>
      <c r="AI39" s="160" t="s">
        <v>395</v>
      </c>
      <c r="AK39" s="25">
        <f>IF(COUNTIFS('SOC priorities'!$E$4:$E$12,$B39)&lt;&gt;1,1,0)</f>
        <v>1</v>
      </c>
      <c r="AL39" s="25" cm="1">
        <f t="array" ref="AL39">_xlfn.IFNA(IF(ISBLANK(C39),0,_xlfn.IFNA(IF(NOT(OR(_xlfn.XLOOKUP(VLOOKUP(B39,'SOC priorities'!$E$4:$F$12,2),'SOC priorities'!$H$1:$P$1,'SOC priorities'!$H$1:$P$413)=C39)),1,0),1)),1)</f>
        <v>0</v>
      </c>
      <c r="AM39" s="25" cm="1">
        <f t="array" ref="AM39">_xlfn.IFNA(IF(ISBLANK(D39),0,IF(NOT(OR(_xlfn.XLOOKUP(VLOOKUP(B39,'SSA DD'!$E$32:$F$40,2),'SSA DD'!$E$1:$M$1,'SSA DD'!$E$1:$M$22)=D39)),1,0)),0)</f>
        <v>0</v>
      </c>
      <c r="AO39" t="s">
        <v>396</v>
      </c>
      <c r="AP39" s="25" t="s">
        <v>397</v>
      </c>
      <c r="AQ39" s="160" t="s">
        <v>398</v>
      </c>
    </row>
    <row r="40" spans="1:43" ht="30" customHeight="1" x14ac:dyDescent="0.45">
      <c r="A40" s="395">
        <v>28</v>
      </c>
      <c r="B40" s="396"/>
      <c r="C40" s="397"/>
      <c r="D40" s="397"/>
      <c r="E40" s="398"/>
      <c r="F40" s="399"/>
      <c r="G40" s="399"/>
      <c r="H40" s="400"/>
      <c r="I40" s="367" t="str">
        <f t="shared" si="3"/>
        <v/>
      </c>
      <c r="J40" s="365"/>
      <c r="K40" s="365"/>
      <c r="L40" s="365"/>
      <c r="O40" s="25" t="str">
        <f>IF(AND(SUM($U40:$Z40)&lt;&gt;0,SUM($U40:$Z40)&lt;&gt;6), IF($B40&lt;&gt;'SOC priorities'!$E$11,$AG40,$AH40),"")</f>
        <v/>
      </c>
      <c r="P40" s="25" t="str">
        <f>IF(AND(SUM(U40:AA40)&lt;&gt;0,SUM(U40:AA40)&lt;&gt;7),IF(B40='SOC priorities'!$E$11,IF(ISBLANK(H40),$AI40,""),""),"")</f>
        <v/>
      </c>
      <c r="Q40" s="25" t="str">
        <f t="shared" si="4"/>
        <v/>
      </c>
      <c r="R40" s="25" t="str">
        <f t="shared" si="0"/>
        <v/>
      </c>
      <c r="S40" s="25" t="str">
        <f t="shared" si="1"/>
        <v/>
      </c>
      <c r="U40" s="159">
        <f t="shared" si="5"/>
        <v>0</v>
      </c>
      <c r="V40" s="25">
        <f t="shared" si="6"/>
        <v>0</v>
      </c>
      <c r="W40" s="25">
        <f t="shared" si="7"/>
        <v>0</v>
      </c>
      <c r="X40" s="25">
        <f t="shared" si="8"/>
        <v>0</v>
      </c>
      <c r="Y40" s="25">
        <f t="shared" si="9"/>
        <v>0</v>
      </c>
      <c r="Z40" s="25">
        <f t="shared" si="10"/>
        <v>0</v>
      </c>
      <c r="AA40" s="25">
        <f t="shared" si="11"/>
        <v>0</v>
      </c>
      <c r="AC40" s="25">
        <f t="shared" si="12"/>
        <v>0</v>
      </c>
      <c r="AG40" s="25" t="s">
        <v>393</v>
      </c>
      <c r="AH40" s="25" t="s">
        <v>394</v>
      </c>
      <c r="AI40" s="160" t="s">
        <v>395</v>
      </c>
      <c r="AK40" s="25">
        <f>IF(COUNTIFS('SOC priorities'!$E$4:$E$12,$B40)&lt;&gt;1,1,0)</f>
        <v>1</v>
      </c>
      <c r="AL40" s="25" cm="1">
        <f t="array" ref="AL40">_xlfn.IFNA(IF(ISBLANK(C40),0,_xlfn.IFNA(IF(NOT(OR(_xlfn.XLOOKUP(VLOOKUP(B40,'SOC priorities'!$E$4:$F$12,2),'SOC priorities'!$H$1:$P$1,'SOC priorities'!$H$1:$P$413)=C40)),1,0),1)),1)</f>
        <v>0</v>
      </c>
      <c r="AM40" s="25" cm="1">
        <f t="array" ref="AM40">_xlfn.IFNA(IF(ISBLANK(D40),0,IF(NOT(OR(_xlfn.XLOOKUP(VLOOKUP(B40,'SSA DD'!$E$32:$F$40,2),'SSA DD'!$E$1:$M$1,'SSA DD'!$E$1:$M$22)=D40)),1,0)),0)</f>
        <v>0</v>
      </c>
      <c r="AO40" t="s">
        <v>396</v>
      </c>
      <c r="AP40" s="25" t="s">
        <v>397</v>
      </c>
      <c r="AQ40" s="160" t="s">
        <v>398</v>
      </c>
    </row>
    <row r="41" spans="1:43" ht="30" customHeight="1" x14ac:dyDescent="0.45">
      <c r="A41" s="395">
        <v>29</v>
      </c>
      <c r="B41" s="396"/>
      <c r="C41" s="397"/>
      <c r="D41" s="397"/>
      <c r="E41" s="398"/>
      <c r="F41" s="399"/>
      <c r="G41" s="399"/>
      <c r="H41" s="400"/>
      <c r="I41" s="367" t="str">
        <f t="shared" si="3"/>
        <v/>
      </c>
      <c r="J41" s="365"/>
      <c r="K41" s="365"/>
      <c r="L41" s="365"/>
      <c r="O41" s="25" t="str">
        <f>IF(AND(SUM($U41:$Z41)&lt;&gt;0,SUM($U41:$Z41)&lt;&gt;6), IF($B41&lt;&gt;'SOC priorities'!$E$11,$AG41,$AH41),"")</f>
        <v/>
      </c>
      <c r="P41" s="25" t="str">
        <f>IF(AND(SUM(U41:AA41)&lt;&gt;0,SUM(U41:AA41)&lt;&gt;7),IF(B41='SOC priorities'!$E$11,IF(ISBLANK(H41),$AI41,""),""),"")</f>
        <v/>
      </c>
      <c r="Q41" s="25" t="str">
        <f t="shared" si="4"/>
        <v/>
      </c>
      <c r="R41" s="25" t="str">
        <f t="shared" si="0"/>
        <v/>
      </c>
      <c r="S41" s="25" t="str">
        <f t="shared" si="1"/>
        <v/>
      </c>
      <c r="U41" s="159">
        <f t="shared" si="5"/>
        <v>0</v>
      </c>
      <c r="V41" s="25">
        <f t="shared" si="6"/>
        <v>0</v>
      </c>
      <c r="W41" s="25">
        <f t="shared" si="7"/>
        <v>0</v>
      </c>
      <c r="X41" s="25">
        <f t="shared" si="8"/>
        <v>0</v>
      </c>
      <c r="Y41" s="25">
        <f t="shared" si="9"/>
        <v>0</v>
      </c>
      <c r="Z41" s="25">
        <f t="shared" si="10"/>
        <v>0</v>
      </c>
      <c r="AA41" s="25">
        <f t="shared" si="11"/>
        <v>0</v>
      </c>
      <c r="AC41" s="25">
        <f t="shared" si="12"/>
        <v>0</v>
      </c>
      <c r="AG41" s="25" t="s">
        <v>393</v>
      </c>
      <c r="AH41" s="25" t="s">
        <v>394</v>
      </c>
      <c r="AI41" s="160" t="s">
        <v>395</v>
      </c>
      <c r="AK41" s="25">
        <f>IF(COUNTIFS('SOC priorities'!$E$4:$E$12,$B41)&lt;&gt;1,1,0)</f>
        <v>1</v>
      </c>
      <c r="AL41" s="25" cm="1">
        <f t="array" ref="AL41">_xlfn.IFNA(IF(ISBLANK(C41),0,_xlfn.IFNA(IF(NOT(OR(_xlfn.XLOOKUP(VLOOKUP(B41,'SOC priorities'!$E$4:$F$12,2),'SOC priorities'!$H$1:$P$1,'SOC priorities'!$H$1:$P$413)=C41)),1,0),1)),1)</f>
        <v>0</v>
      </c>
      <c r="AM41" s="25" cm="1">
        <f t="array" ref="AM41">_xlfn.IFNA(IF(ISBLANK(D41),0,IF(NOT(OR(_xlfn.XLOOKUP(VLOOKUP(B41,'SSA DD'!$E$32:$F$40,2),'SSA DD'!$E$1:$M$1,'SSA DD'!$E$1:$M$22)=D41)),1,0)),0)</f>
        <v>0</v>
      </c>
      <c r="AO41" t="s">
        <v>396</v>
      </c>
      <c r="AP41" s="25" t="s">
        <v>397</v>
      </c>
      <c r="AQ41" s="160" t="s">
        <v>398</v>
      </c>
    </row>
    <row r="42" spans="1:43" ht="30" customHeight="1" x14ac:dyDescent="0.45">
      <c r="A42" s="395">
        <v>30</v>
      </c>
      <c r="B42" s="396"/>
      <c r="C42" s="397"/>
      <c r="D42" s="397"/>
      <c r="E42" s="398"/>
      <c r="F42" s="399"/>
      <c r="G42" s="399"/>
      <c r="H42" s="400"/>
      <c r="I42" s="367" t="str">
        <f t="shared" si="3"/>
        <v/>
      </c>
      <c r="J42" s="365"/>
      <c r="K42" s="365"/>
      <c r="L42" s="365"/>
      <c r="O42" s="25" t="str">
        <f>IF(AND(SUM($U42:$Z42)&lt;&gt;0,SUM($U42:$Z42)&lt;&gt;6), IF($B42&lt;&gt;'SOC priorities'!$E$11,$AG42,$AH42),"")</f>
        <v/>
      </c>
      <c r="P42" s="25" t="str">
        <f>IF(AND(SUM(U42:AA42)&lt;&gt;0,SUM(U42:AA42)&lt;&gt;7),IF(B42='SOC priorities'!$E$11,IF(ISBLANK(H42),$AI42,""),""),"")</f>
        <v/>
      </c>
      <c r="Q42" s="25" t="str">
        <f t="shared" si="4"/>
        <v/>
      </c>
      <c r="R42" s="25" t="str">
        <f t="shared" si="0"/>
        <v/>
      </c>
      <c r="S42" s="25" t="str">
        <f t="shared" si="1"/>
        <v/>
      </c>
      <c r="U42" s="159">
        <f t="shared" si="5"/>
        <v>0</v>
      </c>
      <c r="V42" s="25">
        <f t="shared" si="6"/>
        <v>0</v>
      </c>
      <c r="W42" s="25">
        <f t="shared" si="7"/>
        <v>0</v>
      </c>
      <c r="X42" s="25">
        <f t="shared" si="8"/>
        <v>0</v>
      </c>
      <c r="Y42" s="25">
        <f t="shared" si="9"/>
        <v>0</v>
      </c>
      <c r="Z42" s="25">
        <f t="shared" si="10"/>
        <v>0</v>
      </c>
      <c r="AA42" s="25">
        <f t="shared" si="11"/>
        <v>0</v>
      </c>
      <c r="AC42" s="25">
        <f t="shared" si="12"/>
        <v>0</v>
      </c>
      <c r="AG42" s="25" t="s">
        <v>393</v>
      </c>
      <c r="AH42" s="25" t="s">
        <v>394</v>
      </c>
      <c r="AI42" s="160" t="s">
        <v>395</v>
      </c>
      <c r="AK42" s="25">
        <f>IF(COUNTIFS('SOC priorities'!$E$4:$E$12,$B42)&lt;&gt;1,1,0)</f>
        <v>1</v>
      </c>
      <c r="AL42" s="25" cm="1">
        <f t="array" ref="AL42">_xlfn.IFNA(IF(ISBLANK(C42),0,_xlfn.IFNA(IF(NOT(OR(_xlfn.XLOOKUP(VLOOKUP(B42,'SOC priorities'!$E$4:$F$12,2),'SOC priorities'!$H$1:$P$1,'SOC priorities'!$H$1:$P$413)=C42)),1,0),1)),1)</f>
        <v>0</v>
      </c>
      <c r="AM42" s="25" cm="1">
        <f t="array" ref="AM42">_xlfn.IFNA(IF(ISBLANK(D42),0,IF(NOT(OR(_xlfn.XLOOKUP(VLOOKUP(B42,'SSA DD'!$E$32:$F$40,2),'SSA DD'!$E$1:$M$1,'SSA DD'!$E$1:$M$22)=D42)),1,0)),0)</f>
        <v>0</v>
      </c>
      <c r="AO42" t="s">
        <v>396</v>
      </c>
      <c r="AP42" s="25" t="s">
        <v>397</v>
      </c>
      <c r="AQ42" s="160" t="s">
        <v>398</v>
      </c>
    </row>
    <row r="43" spans="1:43" ht="30" customHeight="1" x14ac:dyDescent="0.45">
      <c r="A43" s="395">
        <v>31</v>
      </c>
      <c r="B43" s="396"/>
      <c r="C43" s="397"/>
      <c r="D43" s="397"/>
      <c r="E43" s="398"/>
      <c r="F43" s="399"/>
      <c r="G43" s="399"/>
      <c r="H43" s="400"/>
      <c r="I43" s="367" t="str">
        <f t="shared" si="3"/>
        <v/>
      </c>
      <c r="J43" s="365"/>
      <c r="K43" s="365"/>
      <c r="L43" s="365"/>
      <c r="O43" s="25" t="str">
        <f>IF(AND(SUM($U43:$Z43)&lt;&gt;0,SUM($U43:$Z43)&lt;&gt;6), IF($B43&lt;&gt;'SOC priorities'!$E$11,$AG43,$AH43),"")</f>
        <v/>
      </c>
      <c r="P43" s="25" t="str">
        <f>IF(AND(SUM(U43:AA43)&lt;&gt;0,SUM(U43:AA43)&lt;&gt;7),IF(B43='SOC priorities'!$E$11,IF(ISBLANK(H43),$AI43,""),""),"")</f>
        <v/>
      </c>
      <c r="Q43" s="25" t="str">
        <f t="shared" si="4"/>
        <v/>
      </c>
      <c r="R43" s="25" t="str">
        <f t="shared" si="0"/>
        <v/>
      </c>
      <c r="S43" s="25" t="str">
        <f t="shared" si="1"/>
        <v/>
      </c>
      <c r="U43" s="159">
        <f t="shared" si="5"/>
        <v>0</v>
      </c>
      <c r="V43" s="25">
        <f t="shared" si="6"/>
        <v>0</v>
      </c>
      <c r="W43" s="25">
        <f t="shared" si="7"/>
        <v>0</v>
      </c>
      <c r="X43" s="25">
        <f t="shared" si="8"/>
        <v>0</v>
      </c>
      <c r="Y43" s="25">
        <f t="shared" si="9"/>
        <v>0</v>
      </c>
      <c r="Z43" s="25">
        <f t="shared" si="10"/>
        <v>0</v>
      </c>
      <c r="AA43" s="25">
        <f t="shared" si="11"/>
        <v>0</v>
      </c>
      <c r="AC43" s="25">
        <f t="shared" si="12"/>
        <v>0</v>
      </c>
      <c r="AG43" s="25" t="s">
        <v>393</v>
      </c>
      <c r="AH43" s="25" t="s">
        <v>394</v>
      </c>
      <c r="AI43" s="160" t="s">
        <v>395</v>
      </c>
      <c r="AK43" s="25">
        <f>IF(COUNTIFS('SOC priorities'!$E$4:$E$12,$B43)&lt;&gt;1,1,0)</f>
        <v>1</v>
      </c>
      <c r="AL43" s="25" cm="1">
        <f t="array" ref="AL43">_xlfn.IFNA(IF(ISBLANK(C43),0,_xlfn.IFNA(IF(NOT(OR(_xlfn.XLOOKUP(VLOOKUP(B43,'SOC priorities'!$E$4:$F$12,2),'SOC priorities'!$H$1:$P$1,'SOC priorities'!$H$1:$P$413)=C43)),1,0),1)),1)</f>
        <v>0</v>
      </c>
      <c r="AM43" s="25" cm="1">
        <f t="array" ref="AM43">_xlfn.IFNA(IF(ISBLANK(D43),0,IF(NOT(OR(_xlfn.XLOOKUP(VLOOKUP(B43,'SSA DD'!$E$32:$F$40,2),'SSA DD'!$E$1:$M$1,'SSA DD'!$E$1:$M$22)=D43)),1,0)),0)</f>
        <v>0</v>
      </c>
      <c r="AO43" t="s">
        <v>396</v>
      </c>
      <c r="AP43" s="25" t="s">
        <v>397</v>
      </c>
      <c r="AQ43" s="160" t="s">
        <v>398</v>
      </c>
    </row>
    <row r="44" spans="1:43" ht="30" customHeight="1" x14ac:dyDescent="0.45">
      <c r="A44" s="395">
        <v>32</v>
      </c>
      <c r="B44" s="396"/>
      <c r="C44" s="397"/>
      <c r="D44" s="397"/>
      <c r="E44" s="398"/>
      <c r="F44" s="399"/>
      <c r="G44" s="399"/>
      <c r="H44" s="400"/>
      <c r="I44" s="367" t="str">
        <f t="shared" si="3"/>
        <v/>
      </c>
      <c r="J44" s="365"/>
      <c r="K44" s="365"/>
      <c r="L44" s="365"/>
      <c r="O44" s="25" t="str">
        <f>IF(AND(SUM($U44:$Z44)&lt;&gt;0,SUM($U44:$Z44)&lt;&gt;6), IF($B44&lt;&gt;'SOC priorities'!$E$11,$AG44,$AH44),"")</f>
        <v/>
      </c>
      <c r="P44" s="25" t="str">
        <f>IF(AND(SUM(U44:AA44)&lt;&gt;0,SUM(U44:AA44)&lt;&gt;7),IF(B44='SOC priorities'!$E$11,IF(ISBLANK(H44),$AI44,""),""),"")</f>
        <v/>
      </c>
      <c r="Q44" s="25" t="str">
        <f t="shared" si="4"/>
        <v/>
      </c>
      <c r="R44" s="25" t="str">
        <f t="shared" si="0"/>
        <v/>
      </c>
      <c r="S44" s="25" t="str">
        <f t="shared" si="1"/>
        <v/>
      </c>
      <c r="U44" s="159">
        <f t="shared" si="5"/>
        <v>0</v>
      </c>
      <c r="V44" s="25">
        <f t="shared" si="6"/>
        <v>0</v>
      </c>
      <c r="W44" s="25">
        <f t="shared" si="7"/>
        <v>0</v>
      </c>
      <c r="X44" s="25">
        <f t="shared" si="8"/>
        <v>0</v>
      </c>
      <c r="Y44" s="25">
        <f t="shared" si="9"/>
        <v>0</v>
      </c>
      <c r="Z44" s="25">
        <f t="shared" si="10"/>
        <v>0</v>
      </c>
      <c r="AA44" s="25">
        <f t="shared" si="11"/>
        <v>0</v>
      </c>
      <c r="AC44" s="25">
        <f t="shared" si="12"/>
        <v>0</v>
      </c>
      <c r="AG44" s="25" t="s">
        <v>393</v>
      </c>
      <c r="AH44" s="25" t="s">
        <v>394</v>
      </c>
      <c r="AI44" s="160" t="s">
        <v>395</v>
      </c>
      <c r="AK44" s="25">
        <f>IF(COUNTIFS('SOC priorities'!$E$4:$E$12,$B44)&lt;&gt;1,1,0)</f>
        <v>1</v>
      </c>
      <c r="AL44" s="25" cm="1">
        <f t="array" ref="AL44">_xlfn.IFNA(IF(ISBLANK(C44),0,_xlfn.IFNA(IF(NOT(OR(_xlfn.XLOOKUP(VLOOKUP(B44,'SOC priorities'!$E$4:$F$12,2),'SOC priorities'!$H$1:$P$1,'SOC priorities'!$H$1:$P$413)=C44)),1,0),1)),1)</f>
        <v>0</v>
      </c>
      <c r="AM44" s="25" cm="1">
        <f t="array" ref="AM44">_xlfn.IFNA(IF(ISBLANK(D44),0,IF(NOT(OR(_xlfn.XLOOKUP(VLOOKUP(B44,'SSA DD'!$E$32:$F$40,2),'SSA DD'!$E$1:$M$1,'SSA DD'!$E$1:$M$22)=D44)),1,0)),0)</f>
        <v>0</v>
      </c>
      <c r="AO44" t="s">
        <v>396</v>
      </c>
      <c r="AP44" s="25" t="s">
        <v>397</v>
      </c>
      <c r="AQ44" s="160" t="s">
        <v>398</v>
      </c>
    </row>
    <row r="45" spans="1:43" ht="30" customHeight="1" x14ac:dyDescent="0.45">
      <c r="A45" s="395">
        <v>33</v>
      </c>
      <c r="B45" s="396"/>
      <c r="C45" s="397"/>
      <c r="D45" s="397"/>
      <c r="E45" s="398"/>
      <c r="F45" s="399"/>
      <c r="G45" s="399"/>
      <c r="H45" s="400"/>
      <c r="I45" s="367" t="str">
        <f t="shared" si="3"/>
        <v/>
      </c>
      <c r="J45" s="365"/>
      <c r="K45" s="365"/>
      <c r="L45" s="365"/>
      <c r="O45" s="25" t="str">
        <f>IF(AND(SUM($U45:$Z45)&lt;&gt;0,SUM($U45:$Z45)&lt;&gt;6), IF($B45&lt;&gt;'SOC priorities'!$E$11,$AG45,$AH45),"")</f>
        <v/>
      </c>
      <c r="P45" s="25" t="str">
        <f>IF(AND(SUM(U45:AA45)&lt;&gt;0,SUM(U45:AA45)&lt;&gt;7),IF(B45='SOC priorities'!$E$11,IF(ISBLANK(H45),$AI45,""),""),"")</f>
        <v/>
      </c>
      <c r="Q45" s="25" t="str">
        <f t="shared" si="4"/>
        <v/>
      </c>
      <c r="R45" s="25" t="str">
        <f t="shared" si="0"/>
        <v/>
      </c>
      <c r="S45" s="25" t="str">
        <f t="shared" si="1"/>
        <v/>
      </c>
      <c r="U45" s="159">
        <f t="shared" si="5"/>
        <v>0</v>
      </c>
      <c r="V45" s="25">
        <f t="shared" si="6"/>
        <v>0</v>
      </c>
      <c r="W45" s="25">
        <f t="shared" si="7"/>
        <v>0</v>
      </c>
      <c r="X45" s="25">
        <f t="shared" si="8"/>
        <v>0</v>
      </c>
      <c r="Y45" s="25">
        <f t="shared" si="9"/>
        <v>0</v>
      </c>
      <c r="Z45" s="25">
        <f t="shared" si="10"/>
        <v>0</v>
      </c>
      <c r="AA45" s="25">
        <f t="shared" si="11"/>
        <v>0</v>
      </c>
      <c r="AC45" s="25">
        <f t="shared" si="12"/>
        <v>0</v>
      </c>
      <c r="AG45" s="25" t="s">
        <v>393</v>
      </c>
      <c r="AH45" s="25" t="s">
        <v>394</v>
      </c>
      <c r="AI45" s="160" t="s">
        <v>395</v>
      </c>
      <c r="AK45" s="25">
        <f>IF(COUNTIFS('SOC priorities'!$E$4:$E$12,$B45)&lt;&gt;1,1,0)</f>
        <v>1</v>
      </c>
      <c r="AL45" s="25" cm="1">
        <f t="array" ref="AL45">_xlfn.IFNA(IF(ISBLANK(C45),0,_xlfn.IFNA(IF(NOT(OR(_xlfn.XLOOKUP(VLOOKUP(B45,'SOC priorities'!$E$4:$F$12,2),'SOC priorities'!$H$1:$P$1,'SOC priorities'!$H$1:$P$413)=C45)),1,0),1)),1)</f>
        <v>0</v>
      </c>
      <c r="AM45" s="25" cm="1">
        <f t="array" ref="AM45">_xlfn.IFNA(IF(ISBLANK(D45),0,IF(NOT(OR(_xlfn.XLOOKUP(VLOOKUP(B45,'SSA DD'!$E$32:$F$40,2),'SSA DD'!$E$1:$M$1,'SSA DD'!$E$1:$M$22)=D45)),1,0)),0)</f>
        <v>0</v>
      </c>
      <c r="AO45" t="s">
        <v>396</v>
      </c>
      <c r="AP45" s="25" t="s">
        <v>397</v>
      </c>
      <c r="AQ45" s="160" t="s">
        <v>398</v>
      </c>
    </row>
    <row r="46" spans="1:43" ht="30" customHeight="1" x14ac:dyDescent="0.45">
      <c r="A46" s="395">
        <v>34</v>
      </c>
      <c r="B46" s="396"/>
      <c r="C46" s="397"/>
      <c r="D46" s="397"/>
      <c r="E46" s="398"/>
      <c r="F46" s="399"/>
      <c r="G46" s="399"/>
      <c r="H46" s="400"/>
      <c r="I46" s="367" t="str">
        <f t="shared" si="3"/>
        <v/>
      </c>
      <c r="J46" s="365"/>
      <c r="K46" s="365"/>
      <c r="L46" s="365"/>
      <c r="O46" s="25" t="str">
        <f>IF(AND(SUM($U46:$Z46)&lt;&gt;0,SUM($U46:$Z46)&lt;&gt;6), IF($B46&lt;&gt;'SOC priorities'!$E$11,$AG46,$AH46),"")</f>
        <v/>
      </c>
      <c r="P46" s="25" t="str">
        <f>IF(AND(SUM(U46:AA46)&lt;&gt;0,SUM(U46:AA46)&lt;&gt;7),IF(B46='SOC priorities'!$E$11,IF(ISBLANK(H46),$AI46,""),""),"")</f>
        <v/>
      </c>
      <c r="Q46" s="25" t="str">
        <f t="shared" si="4"/>
        <v/>
      </c>
      <c r="R46" s="25" t="str">
        <f t="shared" si="0"/>
        <v/>
      </c>
      <c r="S46" s="25" t="str">
        <f t="shared" si="1"/>
        <v/>
      </c>
      <c r="U46" s="159">
        <f t="shared" si="5"/>
        <v>0</v>
      </c>
      <c r="V46" s="25">
        <f t="shared" si="6"/>
        <v>0</v>
      </c>
      <c r="W46" s="25">
        <f t="shared" si="7"/>
        <v>0</v>
      </c>
      <c r="X46" s="25">
        <f t="shared" si="8"/>
        <v>0</v>
      </c>
      <c r="Y46" s="25">
        <f t="shared" si="9"/>
        <v>0</v>
      </c>
      <c r="Z46" s="25">
        <f t="shared" si="10"/>
        <v>0</v>
      </c>
      <c r="AA46" s="25">
        <f t="shared" si="11"/>
        <v>0</v>
      </c>
      <c r="AC46" s="25">
        <f t="shared" si="12"/>
        <v>0</v>
      </c>
      <c r="AG46" s="25" t="s">
        <v>393</v>
      </c>
      <c r="AH46" s="25" t="s">
        <v>394</v>
      </c>
      <c r="AI46" s="160" t="s">
        <v>395</v>
      </c>
      <c r="AK46" s="25">
        <f>IF(COUNTIFS('SOC priorities'!$E$4:$E$12,$B46)&lt;&gt;1,1,0)</f>
        <v>1</v>
      </c>
      <c r="AL46" s="25" cm="1">
        <f t="array" ref="AL46">_xlfn.IFNA(IF(ISBLANK(C46),0,_xlfn.IFNA(IF(NOT(OR(_xlfn.XLOOKUP(VLOOKUP(B46,'SOC priorities'!$E$4:$F$12,2),'SOC priorities'!$H$1:$P$1,'SOC priorities'!$H$1:$P$413)=C46)),1,0),1)),1)</f>
        <v>0</v>
      </c>
      <c r="AM46" s="25" cm="1">
        <f t="array" ref="AM46">_xlfn.IFNA(IF(ISBLANK(D46),0,IF(NOT(OR(_xlfn.XLOOKUP(VLOOKUP(B46,'SSA DD'!$E$32:$F$40,2),'SSA DD'!$E$1:$M$1,'SSA DD'!$E$1:$M$22)=D46)),1,0)),0)</f>
        <v>0</v>
      </c>
      <c r="AO46" t="s">
        <v>396</v>
      </c>
      <c r="AP46" s="25" t="s">
        <v>397</v>
      </c>
      <c r="AQ46" s="160" t="s">
        <v>398</v>
      </c>
    </row>
    <row r="47" spans="1:43" ht="30" customHeight="1" x14ac:dyDescent="0.45">
      <c r="A47" s="395">
        <v>35</v>
      </c>
      <c r="B47" s="396"/>
      <c r="C47" s="397"/>
      <c r="D47" s="397"/>
      <c r="E47" s="398"/>
      <c r="F47" s="399"/>
      <c r="G47" s="399"/>
      <c r="H47" s="400"/>
      <c r="I47" s="367" t="str">
        <f t="shared" si="3"/>
        <v/>
      </c>
      <c r="J47" s="365"/>
      <c r="K47" s="365"/>
      <c r="L47" s="365"/>
      <c r="O47" s="25" t="str">
        <f>IF(AND(SUM($U47:$Z47)&lt;&gt;0,SUM($U47:$Z47)&lt;&gt;6), IF($B47&lt;&gt;'SOC priorities'!$E$11,$AG47,$AH47),"")</f>
        <v/>
      </c>
      <c r="P47" s="25" t="str">
        <f>IF(AND(SUM(U47:AA47)&lt;&gt;0,SUM(U47:AA47)&lt;&gt;7),IF(B47='SOC priorities'!$E$11,IF(ISBLANK(H47),$AI47,""),""),"")</f>
        <v/>
      </c>
      <c r="Q47" s="25" t="str">
        <f t="shared" si="4"/>
        <v/>
      </c>
      <c r="R47" s="25" t="str">
        <f t="shared" si="0"/>
        <v/>
      </c>
      <c r="S47" s="25" t="str">
        <f t="shared" si="1"/>
        <v/>
      </c>
      <c r="U47" s="159">
        <f t="shared" si="5"/>
        <v>0</v>
      </c>
      <c r="V47" s="25">
        <f t="shared" si="6"/>
        <v>0</v>
      </c>
      <c r="W47" s="25">
        <f t="shared" si="7"/>
        <v>0</v>
      </c>
      <c r="X47" s="25">
        <f t="shared" si="8"/>
        <v>0</v>
      </c>
      <c r="Y47" s="25">
        <f t="shared" si="9"/>
        <v>0</v>
      </c>
      <c r="Z47" s="25">
        <f t="shared" si="10"/>
        <v>0</v>
      </c>
      <c r="AA47" s="25">
        <f t="shared" si="11"/>
        <v>0</v>
      </c>
      <c r="AC47" s="25">
        <f t="shared" si="12"/>
        <v>0</v>
      </c>
      <c r="AG47" s="25" t="s">
        <v>393</v>
      </c>
      <c r="AH47" s="25" t="s">
        <v>394</v>
      </c>
      <c r="AI47" s="160" t="s">
        <v>395</v>
      </c>
      <c r="AK47" s="25">
        <f>IF(COUNTIFS('SOC priorities'!$E$4:$E$12,$B47)&lt;&gt;1,1,0)</f>
        <v>1</v>
      </c>
      <c r="AL47" s="25" cm="1">
        <f t="array" ref="AL47">_xlfn.IFNA(IF(ISBLANK(C47),0,_xlfn.IFNA(IF(NOT(OR(_xlfn.XLOOKUP(VLOOKUP(B47,'SOC priorities'!$E$4:$F$12,2),'SOC priorities'!$H$1:$P$1,'SOC priorities'!$H$1:$P$413)=C47)),1,0),1)),1)</f>
        <v>0</v>
      </c>
      <c r="AM47" s="25" cm="1">
        <f t="array" ref="AM47">_xlfn.IFNA(IF(ISBLANK(D47),0,IF(NOT(OR(_xlfn.XLOOKUP(VLOOKUP(B47,'SSA DD'!$E$32:$F$40,2),'SSA DD'!$E$1:$M$1,'SSA DD'!$E$1:$M$22)=D47)),1,0)),0)</f>
        <v>0</v>
      </c>
      <c r="AO47" t="s">
        <v>396</v>
      </c>
      <c r="AP47" s="25" t="s">
        <v>397</v>
      </c>
      <c r="AQ47" s="160" t="s">
        <v>398</v>
      </c>
    </row>
    <row r="48" spans="1:43" ht="30" customHeight="1" x14ac:dyDescent="0.45">
      <c r="A48" s="395">
        <v>36</v>
      </c>
      <c r="B48" s="396"/>
      <c r="C48" s="397"/>
      <c r="D48" s="397"/>
      <c r="E48" s="398"/>
      <c r="F48" s="399"/>
      <c r="G48" s="399"/>
      <c r="H48" s="400"/>
      <c r="I48" s="367" t="str">
        <f t="shared" si="3"/>
        <v/>
      </c>
      <c r="J48" s="365"/>
      <c r="K48" s="365"/>
      <c r="L48" s="365"/>
      <c r="O48" s="25" t="str">
        <f>IF(AND(SUM($U48:$Z48)&lt;&gt;0,SUM($U48:$Z48)&lt;&gt;6), IF($B48&lt;&gt;'SOC priorities'!$E$11,$AG48,$AH48),"")</f>
        <v/>
      </c>
      <c r="P48" s="25" t="str">
        <f>IF(AND(SUM(U48:AA48)&lt;&gt;0,SUM(U48:AA48)&lt;&gt;7),IF(B48='SOC priorities'!$E$11,IF(ISBLANK(H48),$AI48,""),""),"")</f>
        <v/>
      </c>
      <c r="Q48" s="25" t="str">
        <f t="shared" si="4"/>
        <v/>
      </c>
      <c r="R48" s="25" t="str">
        <f t="shared" si="0"/>
        <v/>
      </c>
      <c r="S48" s="25" t="str">
        <f t="shared" si="1"/>
        <v/>
      </c>
      <c r="U48" s="159">
        <f t="shared" si="5"/>
        <v>0</v>
      </c>
      <c r="V48" s="25">
        <f t="shared" si="6"/>
        <v>0</v>
      </c>
      <c r="W48" s="25">
        <f t="shared" si="7"/>
        <v>0</v>
      </c>
      <c r="X48" s="25">
        <f t="shared" si="8"/>
        <v>0</v>
      </c>
      <c r="Y48" s="25">
        <f t="shared" si="9"/>
        <v>0</v>
      </c>
      <c r="Z48" s="25">
        <f t="shared" si="10"/>
        <v>0</v>
      </c>
      <c r="AA48" s="25">
        <f t="shared" si="11"/>
        <v>0</v>
      </c>
      <c r="AC48" s="25">
        <f t="shared" si="12"/>
        <v>0</v>
      </c>
      <c r="AG48" s="25" t="s">
        <v>393</v>
      </c>
      <c r="AH48" s="25" t="s">
        <v>394</v>
      </c>
      <c r="AI48" s="160" t="s">
        <v>395</v>
      </c>
      <c r="AK48" s="25">
        <f>IF(COUNTIFS('SOC priorities'!$E$4:$E$12,$B48)&lt;&gt;1,1,0)</f>
        <v>1</v>
      </c>
      <c r="AL48" s="25" cm="1">
        <f t="array" ref="AL48">_xlfn.IFNA(IF(ISBLANK(C48),0,_xlfn.IFNA(IF(NOT(OR(_xlfn.XLOOKUP(VLOOKUP(B48,'SOC priorities'!$E$4:$F$12,2),'SOC priorities'!$H$1:$P$1,'SOC priorities'!$H$1:$P$413)=C48)),1,0),1)),1)</f>
        <v>0</v>
      </c>
      <c r="AM48" s="25" cm="1">
        <f t="array" ref="AM48">_xlfn.IFNA(IF(ISBLANK(D48),0,IF(NOT(OR(_xlfn.XLOOKUP(VLOOKUP(B48,'SSA DD'!$E$32:$F$40,2),'SSA DD'!$E$1:$M$1,'SSA DD'!$E$1:$M$22)=D48)),1,0)),0)</f>
        <v>0</v>
      </c>
      <c r="AO48" t="s">
        <v>396</v>
      </c>
      <c r="AP48" s="25" t="s">
        <v>397</v>
      </c>
      <c r="AQ48" s="160" t="s">
        <v>398</v>
      </c>
    </row>
    <row r="49" spans="1:43" ht="30" customHeight="1" x14ac:dyDescent="0.45">
      <c r="A49" s="395">
        <v>37</v>
      </c>
      <c r="B49" s="396"/>
      <c r="C49" s="397"/>
      <c r="D49" s="397"/>
      <c r="E49" s="398"/>
      <c r="F49" s="399"/>
      <c r="G49" s="399"/>
      <c r="H49" s="400"/>
      <c r="I49" s="367" t="str">
        <f t="shared" si="3"/>
        <v/>
      </c>
      <c r="J49" s="365"/>
      <c r="K49" s="365"/>
      <c r="L49" s="365"/>
      <c r="O49" s="25" t="str">
        <f>IF(AND(SUM($U49:$Z49)&lt;&gt;0,SUM($U49:$Z49)&lt;&gt;6), IF($B49&lt;&gt;'SOC priorities'!$E$11,$AG49,$AH49),"")</f>
        <v/>
      </c>
      <c r="P49" s="25" t="str">
        <f>IF(AND(SUM(U49:AA49)&lt;&gt;0,SUM(U49:AA49)&lt;&gt;7),IF(B49='SOC priorities'!$E$11,IF(ISBLANK(H49),$AI49,""),""),"")</f>
        <v/>
      </c>
      <c r="Q49" s="25" t="str">
        <f t="shared" si="4"/>
        <v/>
      </c>
      <c r="R49" s="25" t="str">
        <f t="shared" si="0"/>
        <v/>
      </c>
      <c r="S49" s="25" t="str">
        <f t="shared" si="1"/>
        <v/>
      </c>
      <c r="U49" s="159">
        <f t="shared" si="5"/>
        <v>0</v>
      </c>
      <c r="V49" s="25">
        <f t="shared" si="6"/>
        <v>0</v>
      </c>
      <c r="W49" s="25">
        <f t="shared" si="7"/>
        <v>0</v>
      </c>
      <c r="X49" s="25">
        <f t="shared" si="8"/>
        <v>0</v>
      </c>
      <c r="Y49" s="25">
        <f t="shared" si="9"/>
        <v>0</v>
      </c>
      <c r="Z49" s="25">
        <f t="shared" si="10"/>
        <v>0</v>
      </c>
      <c r="AA49" s="25">
        <f t="shared" si="11"/>
        <v>0</v>
      </c>
      <c r="AC49" s="25">
        <f t="shared" si="12"/>
        <v>0</v>
      </c>
      <c r="AG49" s="25" t="s">
        <v>393</v>
      </c>
      <c r="AH49" s="25" t="s">
        <v>394</v>
      </c>
      <c r="AI49" s="160" t="s">
        <v>395</v>
      </c>
      <c r="AK49" s="25">
        <f>IF(COUNTIFS('SOC priorities'!$E$4:$E$12,$B49)&lt;&gt;1,1,0)</f>
        <v>1</v>
      </c>
      <c r="AL49" s="25" cm="1">
        <f t="array" ref="AL49">_xlfn.IFNA(IF(ISBLANK(C49),0,_xlfn.IFNA(IF(NOT(OR(_xlfn.XLOOKUP(VLOOKUP(B49,'SOC priorities'!$E$4:$F$12,2),'SOC priorities'!$H$1:$P$1,'SOC priorities'!$H$1:$P$413)=C49)),1,0),1)),1)</f>
        <v>0</v>
      </c>
      <c r="AM49" s="25" cm="1">
        <f t="array" ref="AM49">_xlfn.IFNA(IF(ISBLANK(D49),0,IF(NOT(OR(_xlfn.XLOOKUP(VLOOKUP(B49,'SSA DD'!$E$32:$F$40,2),'SSA DD'!$E$1:$M$1,'SSA DD'!$E$1:$M$22)=D49)),1,0)),0)</f>
        <v>0</v>
      </c>
      <c r="AO49" t="s">
        <v>396</v>
      </c>
      <c r="AP49" s="25" t="s">
        <v>397</v>
      </c>
      <c r="AQ49" s="160" t="s">
        <v>398</v>
      </c>
    </row>
    <row r="50" spans="1:43" ht="30" customHeight="1" x14ac:dyDescent="0.45">
      <c r="A50" s="395">
        <v>38</v>
      </c>
      <c r="B50" s="396"/>
      <c r="C50" s="397"/>
      <c r="D50" s="397"/>
      <c r="E50" s="398"/>
      <c r="F50" s="399"/>
      <c r="G50" s="399"/>
      <c r="H50" s="400"/>
      <c r="I50" s="367" t="str">
        <f t="shared" si="3"/>
        <v/>
      </c>
      <c r="J50" s="365"/>
      <c r="K50" s="365"/>
      <c r="L50" s="365"/>
      <c r="O50" s="25" t="str">
        <f>IF(AND(SUM($U50:$Z50)&lt;&gt;0,SUM($U50:$Z50)&lt;&gt;6), IF($B50&lt;&gt;'SOC priorities'!$E$11,$AG50,$AH50),"")</f>
        <v/>
      </c>
      <c r="P50" s="25" t="str">
        <f>IF(AND(SUM(U50:AA50)&lt;&gt;0,SUM(U50:AA50)&lt;&gt;7),IF(B50='SOC priorities'!$E$11,IF(ISBLANK(H50),$AI50,""),""),"")</f>
        <v/>
      </c>
      <c r="Q50" s="25" t="str">
        <f t="shared" si="4"/>
        <v/>
      </c>
      <c r="R50" s="25" t="str">
        <f t="shared" si="0"/>
        <v/>
      </c>
      <c r="S50" s="25" t="str">
        <f t="shared" si="1"/>
        <v/>
      </c>
      <c r="U50" s="159">
        <f t="shared" si="5"/>
        <v>0</v>
      </c>
      <c r="V50" s="25">
        <f t="shared" si="6"/>
        <v>0</v>
      </c>
      <c r="W50" s="25">
        <f t="shared" si="7"/>
        <v>0</v>
      </c>
      <c r="X50" s="25">
        <f t="shared" si="8"/>
        <v>0</v>
      </c>
      <c r="Y50" s="25">
        <f t="shared" si="9"/>
        <v>0</v>
      </c>
      <c r="Z50" s="25">
        <f t="shared" si="10"/>
        <v>0</v>
      </c>
      <c r="AA50" s="25">
        <f t="shared" si="11"/>
        <v>0</v>
      </c>
      <c r="AC50" s="25">
        <f t="shared" si="12"/>
        <v>0</v>
      </c>
      <c r="AG50" s="25" t="s">
        <v>393</v>
      </c>
      <c r="AH50" s="25" t="s">
        <v>394</v>
      </c>
      <c r="AI50" s="160" t="s">
        <v>395</v>
      </c>
      <c r="AK50" s="25">
        <f>IF(COUNTIFS('SOC priorities'!$E$4:$E$12,$B50)&lt;&gt;1,1,0)</f>
        <v>1</v>
      </c>
      <c r="AL50" s="25" cm="1">
        <f t="array" ref="AL50">_xlfn.IFNA(IF(ISBLANK(C50),0,_xlfn.IFNA(IF(NOT(OR(_xlfn.XLOOKUP(VLOOKUP(B50,'SOC priorities'!$E$4:$F$12,2),'SOC priorities'!$H$1:$P$1,'SOC priorities'!$H$1:$P$413)=C50)),1,0),1)),1)</f>
        <v>0</v>
      </c>
      <c r="AM50" s="25" cm="1">
        <f t="array" ref="AM50">_xlfn.IFNA(IF(ISBLANK(D50),0,IF(NOT(OR(_xlfn.XLOOKUP(VLOOKUP(B50,'SSA DD'!$E$32:$F$40,2),'SSA DD'!$E$1:$M$1,'SSA DD'!$E$1:$M$22)=D50)),1,0)),0)</f>
        <v>0</v>
      </c>
      <c r="AO50" t="s">
        <v>396</v>
      </c>
      <c r="AP50" s="25" t="s">
        <v>397</v>
      </c>
      <c r="AQ50" s="160" t="s">
        <v>398</v>
      </c>
    </row>
    <row r="51" spans="1:43" ht="30" customHeight="1" x14ac:dyDescent="0.45">
      <c r="A51" s="395">
        <v>39</v>
      </c>
      <c r="B51" s="396"/>
      <c r="C51" s="397"/>
      <c r="D51" s="397"/>
      <c r="E51" s="398"/>
      <c r="F51" s="399"/>
      <c r="G51" s="399"/>
      <c r="H51" s="400"/>
      <c r="I51" s="367" t="str">
        <f t="shared" si="3"/>
        <v/>
      </c>
      <c r="J51" s="365"/>
      <c r="K51" s="365"/>
      <c r="L51" s="365"/>
      <c r="O51" s="25" t="str">
        <f>IF(AND(SUM($U51:$Z51)&lt;&gt;0,SUM($U51:$Z51)&lt;&gt;6), IF($B51&lt;&gt;'SOC priorities'!$E$11,$AG51,$AH51),"")</f>
        <v/>
      </c>
      <c r="P51" s="25" t="str">
        <f>IF(AND(SUM(U51:AA51)&lt;&gt;0,SUM(U51:AA51)&lt;&gt;7),IF(B51='SOC priorities'!$E$11,IF(ISBLANK(H51),$AI51,""),""),"")</f>
        <v/>
      </c>
      <c r="Q51" s="25" t="str">
        <f t="shared" si="4"/>
        <v/>
      </c>
      <c r="R51" s="25" t="str">
        <f t="shared" si="0"/>
        <v/>
      </c>
      <c r="S51" s="25" t="str">
        <f t="shared" si="1"/>
        <v/>
      </c>
      <c r="U51" s="159">
        <f t="shared" si="5"/>
        <v>0</v>
      </c>
      <c r="V51" s="25">
        <f t="shared" si="6"/>
        <v>0</v>
      </c>
      <c r="W51" s="25">
        <f t="shared" si="7"/>
        <v>0</v>
      </c>
      <c r="X51" s="25">
        <f t="shared" si="8"/>
        <v>0</v>
      </c>
      <c r="Y51" s="25">
        <f t="shared" si="9"/>
        <v>0</v>
      </c>
      <c r="Z51" s="25">
        <f t="shared" si="10"/>
        <v>0</v>
      </c>
      <c r="AA51" s="25">
        <f t="shared" si="11"/>
        <v>0</v>
      </c>
      <c r="AC51" s="25">
        <f t="shared" si="12"/>
        <v>0</v>
      </c>
      <c r="AG51" s="25" t="s">
        <v>393</v>
      </c>
      <c r="AH51" s="25" t="s">
        <v>394</v>
      </c>
      <c r="AI51" s="160" t="s">
        <v>395</v>
      </c>
      <c r="AK51" s="25">
        <f>IF(COUNTIFS('SOC priorities'!$E$4:$E$12,$B51)&lt;&gt;1,1,0)</f>
        <v>1</v>
      </c>
      <c r="AL51" s="25" cm="1">
        <f t="array" ref="AL51">_xlfn.IFNA(IF(ISBLANK(C51),0,_xlfn.IFNA(IF(NOT(OR(_xlfn.XLOOKUP(VLOOKUP(B51,'SOC priorities'!$E$4:$F$12,2),'SOC priorities'!$H$1:$P$1,'SOC priorities'!$H$1:$P$413)=C51)),1,0),1)),1)</f>
        <v>0</v>
      </c>
      <c r="AM51" s="25" cm="1">
        <f t="array" ref="AM51">_xlfn.IFNA(IF(ISBLANK(D51),0,IF(NOT(OR(_xlfn.XLOOKUP(VLOOKUP(B51,'SSA DD'!$E$32:$F$40,2),'SSA DD'!$E$1:$M$1,'SSA DD'!$E$1:$M$22)=D51)),1,0)),0)</f>
        <v>0</v>
      </c>
      <c r="AO51" t="s">
        <v>396</v>
      </c>
      <c r="AP51" s="25" t="s">
        <v>397</v>
      </c>
      <c r="AQ51" s="160" t="s">
        <v>398</v>
      </c>
    </row>
    <row r="52" spans="1:43" ht="30" customHeight="1" x14ac:dyDescent="0.45">
      <c r="A52" s="395">
        <v>40</v>
      </c>
      <c r="B52" s="396"/>
      <c r="C52" s="397"/>
      <c r="D52" s="397"/>
      <c r="E52" s="398"/>
      <c r="F52" s="399"/>
      <c r="G52" s="399"/>
      <c r="H52" s="400"/>
      <c r="I52" s="367" t="str">
        <f t="shared" si="3"/>
        <v/>
      </c>
      <c r="J52" s="365"/>
      <c r="K52" s="365"/>
      <c r="L52" s="365"/>
      <c r="O52" s="25" t="str">
        <f>IF(AND(SUM($U52:$Z52)&lt;&gt;0,SUM($U52:$Z52)&lt;&gt;6), IF($B52&lt;&gt;'SOC priorities'!$E$11,$AG52,$AH52),"")</f>
        <v/>
      </c>
      <c r="P52" s="25" t="str">
        <f>IF(AND(SUM(U52:AA52)&lt;&gt;0,SUM(U52:AA52)&lt;&gt;7),IF(B52='SOC priorities'!$E$11,IF(ISBLANK(H52),$AI52,""),""),"")</f>
        <v/>
      </c>
      <c r="Q52" s="25" t="str">
        <f t="shared" si="4"/>
        <v/>
      </c>
      <c r="R52" s="25" t="str">
        <f t="shared" si="0"/>
        <v/>
      </c>
      <c r="S52" s="25" t="str">
        <f t="shared" si="1"/>
        <v/>
      </c>
      <c r="U52" s="159">
        <f t="shared" si="5"/>
        <v>0</v>
      </c>
      <c r="V52" s="25">
        <f t="shared" si="6"/>
        <v>0</v>
      </c>
      <c r="W52" s="25">
        <f t="shared" si="7"/>
        <v>0</v>
      </c>
      <c r="X52" s="25">
        <f t="shared" si="8"/>
        <v>0</v>
      </c>
      <c r="Y52" s="25">
        <f t="shared" si="9"/>
        <v>0</v>
      </c>
      <c r="Z52" s="25">
        <f t="shared" si="10"/>
        <v>0</v>
      </c>
      <c r="AA52" s="25">
        <f t="shared" si="11"/>
        <v>0</v>
      </c>
      <c r="AC52" s="25">
        <f t="shared" si="12"/>
        <v>0</v>
      </c>
      <c r="AG52" s="25" t="s">
        <v>393</v>
      </c>
      <c r="AH52" s="25" t="s">
        <v>394</v>
      </c>
      <c r="AI52" s="160" t="s">
        <v>395</v>
      </c>
      <c r="AK52" s="25">
        <f>IF(COUNTIFS('SOC priorities'!$E$4:$E$12,$B52)&lt;&gt;1,1,0)</f>
        <v>1</v>
      </c>
      <c r="AL52" s="25" cm="1">
        <f t="array" ref="AL52">_xlfn.IFNA(IF(ISBLANK(C52),0,_xlfn.IFNA(IF(NOT(OR(_xlfn.XLOOKUP(VLOOKUP(B52,'SOC priorities'!$E$4:$F$12,2),'SOC priorities'!$H$1:$P$1,'SOC priorities'!$H$1:$P$413)=C52)),1,0),1)),1)</f>
        <v>0</v>
      </c>
      <c r="AM52" s="25" cm="1">
        <f t="array" ref="AM52">_xlfn.IFNA(IF(ISBLANK(D52),0,IF(NOT(OR(_xlfn.XLOOKUP(VLOOKUP(B52,'SSA DD'!$E$32:$F$40,2),'SSA DD'!$E$1:$M$1,'SSA DD'!$E$1:$M$22)=D52)),1,0)),0)</f>
        <v>0</v>
      </c>
      <c r="AO52" t="s">
        <v>396</v>
      </c>
      <c r="AP52" s="25" t="s">
        <v>397</v>
      </c>
      <c r="AQ52" s="160" t="s">
        <v>398</v>
      </c>
    </row>
    <row r="53" spans="1:43" ht="30" customHeight="1" x14ac:dyDescent="0.45">
      <c r="A53" s="395">
        <v>41</v>
      </c>
      <c r="B53" s="396"/>
      <c r="C53" s="397"/>
      <c r="D53" s="397"/>
      <c r="E53" s="398"/>
      <c r="F53" s="399"/>
      <c r="G53" s="399"/>
      <c r="H53" s="400"/>
      <c r="I53" s="367" t="str">
        <f t="shared" si="3"/>
        <v/>
      </c>
      <c r="J53" s="365"/>
      <c r="K53" s="365"/>
      <c r="L53" s="365"/>
      <c r="O53" s="25" t="str">
        <f>IF(AND(SUM($U53:$Z53)&lt;&gt;0,SUM($U53:$Z53)&lt;&gt;6), IF($B53&lt;&gt;'SOC priorities'!$E$11,$AG53,$AH53),"")</f>
        <v/>
      </c>
      <c r="P53" s="25" t="str">
        <f>IF(AND(SUM(U53:AA53)&lt;&gt;0,SUM(U53:AA53)&lt;&gt;7),IF(B53='SOC priorities'!$E$11,IF(ISBLANK(H53),$AI53,""),""),"")</f>
        <v/>
      </c>
      <c r="Q53" s="25" t="str">
        <f t="shared" si="4"/>
        <v/>
      </c>
      <c r="R53" s="25" t="str">
        <f t="shared" si="0"/>
        <v/>
      </c>
      <c r="S53" s="25" t="str">
        <f t="shared" si="1"/>
        <v/>
      </c>
      <c r="U53" s="159">
        <f t="shared" si="5"/>
        <v>0</v>
      </c>
      <c r="V53" s="25">
        <f t="shared" si="6"/>
        <v>0</v>
      </c>
      <c r="W53" s="25">
        <f t="shared" si="7"/>
        <v>0</v>
      </c>
      <c r="X53" s="25">
        <f t="shared" si="8"/>
        <v>0</v>
      </c>
      <c r="Y53" s="25">
        <f t="shared" si="9"/>
        <v>0</v>
      </c>
      <c r="Z53" s="25">
        <f t="shared" si="10"/>
        <v>0</v>
      </c>
      <c r="AA53" s="25">
        <f t="shared" si="11"/>
        <v>0</v>
      </c>
      <c r="AC53" s="25">
        <f t="shared" si="12"/>
        <v>0</v>
      </c>
      <c r="AG53" s="25" t="s">
        <v>393</v>
      </c>
      <c r="AH53" s="25" t="s">
        <v>394</v>
      </c>
      <c r="AI53" s="160" t="s">
        <v>395</v>
      </c>
      <c r="AK53" s="25">
        <f>IF(COUNTIFS('SOC priorities'!$E$4:$E$12,$B53)&lt;&gt;1,1,0)</f>
        <v>1</v>
      </c>
      <c r="AL53" s="25" cm="1">
        <f t="array" ref="AL53">_xlfn.IFNA(IF(ISBLANK(C53),0,_xlfn.IFNA(IF(NOT(OR(_xlfn.XLOOKUP(VLOOKUP(B53,'SOC priorities'!$E$4:$F$12,2),'SOC priorities'!$H$1:$P$1,'SOC priorities'!$H$1:$P$413)=C53)),1,0),1)),1)</f>
        <v>0</v>
      </c>
      <c r="AM53" s="25" cm="1">
        <f t="array" ref="AM53">_xlfn.IFNA(IF(ISBLANK(D53),0,IF(NOT(OR(_xlfn.XLOOKUP(VLOOKUP(B53,'SSA DD'!$E$32:$F$40,2),'SSA DD'!$E$1:$M$1,'SSA DD'!$E$1:$M$22)=D53)),1,0)),0)</f>
        <v>0</v>
      </c>
      <c r="AO53" t="s">
        <v>396</v>
      </c>
      <c r="AP53" s="25" t="s">
        <v>397</v>
      </c>
      <c r="AQ53" s="160" t="s">
        <v>398</v>
      </c>
    </row>
    <row r="54" spans="1:43" ht="30" customHeight="1" x14ac:dyDescent="0.45">
      <c r="A54" s="395">
        <v>42</v>
      </c>
      <c r="B54" s="396"/>
      <c r="C54" s="397"/>
      <c r="D54" s="397"/>
      <c r="E54" s="398"/>
      <c r="F54" s="399"/>
      <c r="G54" s="399"/>
      <c r="H54" s="400"/>
      <c r="I54" s="367" t="str">
        <f t="shared" si="3"/>
        <v/>
      </c>
      <c r="J54" s="365"/>
      <c r="K54" s="365"/>
      <c r="L54" s="365"/>
      <c r="O54" s="25" t="str">
        <f>IF(AND(SUM($U54:$Z54)&lt;&gt;0,SUM($U54:$Z54)&lt;&gt;6), IF($B54&lt;&gt;'SOC priorities'!$E$11,$AG54,$AH54),"")</f>
        <v/>
      </c>
      <c r="P54" s="25" t="str">
        <f>IF(AND(SUM(U54:AA54)&lt;&gt;0,SUM(U54:AA54)&lt;&gt;7),IF(B54='SOC priorities'!$E$11,IF(ISBLANK(H54),$AI54,""),""),"")</f>
        <v/>
      </c>
      <c r="Q54" s="25" t="str">
        <f t="shared" si="4"/>
        <v/>
      </c>
      <c r="R54" s="25" t="str">
        <f t="shared" si="0"/>
        <v/>
      </c>
      <c r="S54" s="25" t="str">
        <f t="shared" si="1"/>
        <v/>
      </c>
      <c r="U54" s="159">
        <f t="shared" si="5"/>
        <v>0</v>
      </c>
      <c r="V54" s="25">
        <f t="shared" si="6"/>
        <v>0</v>
      </c>
      <c r="W54" s="25">
        <f t="shared" si="7"/>
        <v>0</v>
      </c>
      <c r="X54" s="25">
        <f t="shared" si="8"/>
        <v>0</v>
      </c>
      <c r="Y54" s="25">
        <f t="shared" si="9"/>
        <v>0</v>
      </c>
      <c r="Z54" s="25">
        <f t="shared" si="10"/>
        <v>0</v>
      </c>
      <c r="AA54" s="25">
        <f t="shared" si="11"/>
        <v>0</v>
      </c>
      <c r="AC54" s="25">
        <f t="shared" si="12"/>
        <v>0</v>
      </c>
      <c r="AG54" s="25" t="s">
        <v>393</v>
      </c>
      <c r="AH54" s="25" t="s">
        <v>394</v>
      </c>
      <c r="AI54" s="160" t="s">
        <v>395</v>
      </c>
      <c r="AK54" s="25">
        <f>IF(COUNTIFS('SOC priorities'!$E$4:$E$12,$B54)&lt;&gt;1,1,0)</f>
        <v>1</v>
      </c>
      <c r="AL54" s="25" cm="1">
        <f t="array" ref="AL54">_xlfn.IFNA(IF(ISBLANK(C54),0,_xlfn.IFNA(IF(NOT(OR(_xlfn.XLOOKUP(VLOOKUP(B54,'SOC priorities'!$E$4:$F$12,2),'SOC priorities'!$H$1:$P$1,'SOC priorities'!$H$1:$P$413)=C54)),1,0),1)),1)</f>
        <v>0</v>
      </c>
      <c r="AM54" s="25" cm="1">
        <f t="array" ref="AM54">_xlfn.IFNA(IF(ISBLANK(D54),0,IF(NOT(OR(_xlfn.XLOOKUP(VLOOKUP(B54,'SSA DD'!$E$32:$F$40,2),'SSA DD'!$E$1:$M$1,'SSA DD'!$E$1:$M$22)=D54)),1,0)),0)</f>
        <v>0</v>
      </c>
      <c r="AO54" t="s">
        <v>396</v>
      </c>
      <c r="AP54" s="25" t="s">
        <v>397</v>
      </c>
      <c r="AQ54" s="160" t="s">
        <v>398</v>
      </c>
    </row>
    <row r="55" spans="1:43" ht="30" customHeight="1" x14ac:dyDescent="0.45">
      <c r="A55" s="395">
        <v>43</v>
      </c>
      <c r="B55" s="396"/>
      <c r="C55" s="397"/>
      <c r="D55" s="397"/>
      <c r="E55" s="398"/>
      <c r="F55" s="399"/>
      <c r="G55" s="399"/>
      <c r="H55" s="400"/>
      <c r="I55" s="367" t="str">
        <f t="shared" si="3"/>
        <v/>
      </c>
      <c r="J55" s="365"/>
      <c r="K55" s="365"/>
      <c r="L55" s="365"/>
      <c r="O55" s="25" t="str">
        <f>IF(AND(SUM($U55:$Z55)&lt;&gt;0,SUM($U55:$Z55)&lt;&gt;6), IF($B55&lt;&gt;'SOC priorities'!$E$11,$AG55,$AH55),"")</f>
        <v/>
      </c>
      <c r="P55" s="25" t="str">
        <f>IF(AND(SUM(U55:AA55)&lt;&gt;0,SUM(U55:AA55)&lt;&gt;7),IF(B55='SOC priorities'!$E$11,IF(ISBLANK(H55),$AI55,""),""),"")</f>
        <v/>
      </c>
      <c r="Q55" s="25" t="str">
        <f t="shared" si="4"/>
        <v/>
      </c>
      <c r="R55" s="25" t="str">
        <f t="shared" si="0"/>
        <v/>
      </c>
      <c r="S55" s="25" t="str">
        <f t="shared" si="1"/>
        <v/>
      </c>
      <c r="U55" s="159">
        <f t="shared" si="5"/>
        <v>0</v>
      </c>
      <c r="V55" s="25">
        <f t="shared" si="6"/>
        <v>0</v>
      </c>
      <c r="W55" s="25">
        <f t="shared" si="7"/>
        <v>0</v>
      </c>
      <c r="X55" s="25">
        <f t="shared" si="8"/>
        <v>0</v>
      </c>
      <c r="Y55" s="25">
        <f t="shared" si="9"/>
        <v>0</v>
      </c>
      <c r="Z55" s="25">
        <f t="shared" si="10"/>
        <v>0</v>
      </c>
      <c r="AA55" s="25">
        <f t="shared" si="11"/>
        <v>0</v>
      </c>
      <c r="AC55" s="25">
        <f t="shared" si="12"/>
        <v>0</v>
      </c>
      <c r="AG55" s="25" t="s">
        <v>393</v>
      </c>
      <c r="AH55" s="25" t="s">
        <v>394</v>
      </c>
      <c r="AI55" s="160" t="s">
        <v>395</v>
      </c>
      <c r="AK55" s="25">
        <f>IF(COUNTIFS('SOC priorities'!$E$4:$E$12,$B55)&lt;&gt;1,1,0)</f>
        <v>1</v>
      </c>
      <c r="AL55" s="25" cm="1">
        <f t="array" ref="AL55">_xlfn.IFNA(IF(ISBLANK(C55),0,_xlfn.IFNA(IF(NOT(OR(_xlfn.XLOOKUP(VLOOKUP(B55,'SOC priorities'!$E$4:$F$12,2),'SOC priorities'!$H$1:$P$1,'SOC priorities'!$H$1:$P$413)=C55)),1,0),1)),1)</f>
        <v>0</v>
      </c>
      <c r="AM55" s="25" cm="1">
        <f t="array" ref="AM55">_xlfn.IFNA(IF(ISBLANK(D55),0,IF(NOT(OR(_xlfn.XLOOKUP(VLOOKUP(B55,'SSA DD'!$E$32:$F$40,2),'SSA DD'!$E$1:$M$1,'SSA DD'!$E$1:$M$22)=D55)),1,0)),0)</f>
        <v>0</v>
      </c>
      <c r="AO55" t="s">
        <v>396</v>
      </c>
      <c r="AP55" s="25" t="s">
        <v>397</v>
      </c>
      <c r="AQ55" s="160" t="s">
        <v>398</v>
      </c>
    </row>
    <row r="56" spans="1:43" ht="30" customHeight="1" x14ac:dyDescent="0.45">
      <c r="A56" s="395">
        <v>44</v>
      </c>
      <c r="B56" s="396"/>
      <c r="C56" s="397"/>
      <c r="D56" s="397"/>
      <c r="E56" s="398"/>
      <c r="F56" s="399"/>
      <c r="G56" s="399"/>
      <c r="H56" s="400"/>
      <c r="I56" s="367" t="str">
        <f t="shared" si="3"/>
        <v/>
      </c>
      <c r="J56" s="365"/>
      <c r="K56" s="365"/>
      <c r="L56" s="365"/>
      <c r="O56" s="25" t="str">
        <f>IF(AND(SUM($U56:$Z56)&lt;&gt;0,SUM($U56:$Z56)&lt;&gt;6), IF($B56&lt;&gt;'SOC priorities'!$E$11,$AG56,$AH56),"")</f>
        <v/>
      </c>
      <c r="P56" s="25" t="str">
        <f>IF(AND(SUM(U56:AA56)&lt;&gt;0,SUM(U56:AA56)&lt;&gt;7),IF(B56='SOC priorities'!$E$11,IF(ISBLANK(H56),$AI56,""),""),"")</f>
        <v/>
      </c>
      <c r="Q56" s="25" t="str">
        <f t="shared" si="4"/>
        <v/>
      </c>
      <c r="R56" s="25" t="str">
        <f t="shared" si="0"/>
        <v/>
      </c>
      <c r="S56" s="25" t="str">
        <f t="shared" si="1"/>
        <v/>
      </c>
      <c r="U56" s="159">
        <f t="shared" si="5"/>
        <v>0</v>
      </c>
      <c r="V56" s="25">
        <f t="shared" si="6"/>
        <v>0</v>
      </c>
      <c r="W56" s="25">
        <f t="shared" si="7"/>
        <v>0</v>
      </c>
      <c r="X56" s="25">
        <f t="shared" si="8"/>
        <v>0</v>
      </c>
      <c r="Y56" s="25">
        <f t="shared" si="9"/>
        <v>0</v>
      </c>
      <c r="Z56" s="25">
        <f t="shared" si="10"/>
        <v>0</v>
      </c>
      <c r="AA56" s="25">
        <f t="shared" si="11"/>
        <v>0</v>
      </c>
      <c r="AC56" s="25">
        <f t="shared" si="12"/>
        <v>0</v>
      </c>
      <c r="AG56" s="25" t="s">
        <v>393</v>
      </c>
      <c r="AH56" s="25" t="s">
        <v>394</v>
      </c>
      <c r="AI56" s="160" t="s">
        <v>395</v>
      </c>
      <c r="AK56" s="25">
        <f>IF(COUNTIFS('SOC priorities'!$E$4:$E$12,$B56)&lt;&gt;1,1,0)</f>
        <v>1</v>
      </c>
      <c r="AL56" s="25" cm="1">
        <f t="array" ref="AL56">_xlfn.IFNA(IF(ISBLANK(C56),0,_xlfn.IFNA(IF(NOT(OR(_xlfn.XLOOKUP(VLOOKUP(B56,'SOC priorities'!$E$4:$F$12,2),'SOC priorities'!$H$1:$P$1,'SOC priorities'!$H$1:$P$413)=C56)),1,0),1)),1)</f>
        <v>0</v>
      </c>
      <c r="AM56" s="25" cm="1">
        <f t="array" ref="AM56">_xlfn.IFNA(IF(ISBLANK(D56),0,IF(NOT(OR(_xlfn.XLOOKUP(VLOOKUP(B56,'SSA DD'!$E$32:$F$40,2),'SSA DD'!$E$1:$M$1,'SSA DD'!$E$1:$M$22)=D56)),1,0)),0)</f>
        <v>0</v>
      </c>
      <c r="AO56" t="s">
        <v>396</v>
      </c>
      <c r="AP56" s="25" t="s">
        <v>397</v>
      </c>
      <c r="AQ56" s="160" t="s">
        <v>398</v>
      </c>
    </row>
    <row r="57" spans="1:43" ht="30" customHeight="1" x14ac:dyDescent="0.45">
      <c r="A57" s="395">
        <v>45</v>
      </c>
      <c r="B57" s="396"/>
      <c r="C57" s="397"/>
      <c r="D57" s="397"/>
      <c r="E57" s="398"/>
      <c r="F57" s="399"/>
      <c r="G57" s="399"/>
      <c r="H57" s="400"/>
      <c r="I57" s="367" t="str">
        <f t="shared" si="3"/>
        <v/>
      </c>
      <c r="J57" s="365"/>
      <c r="K57" s="365"/>
      <c r="L57" s="365"/>
      <c r="O57" s="25" t="str">
        <f>IF(AND(SUM($U57:$Z57)&lt;&gt;0,SUM($U57:$Z57)&lt;&gt;6), IF($B57&lt;&gt;'SOC priorities'!$E$11,$AG57,$AH57),"")</f>
        <v/>
      </c>
      <c r="P57" s="25" t="str">
        <f>IF(AND(SUM(U57:AA57)&lt;&gt;0,SUM(U57:AA57)&lt;&gt;7),IF(B57='SOC priorities'!$E$11,IF(ISBLANK(H57),$AI57,""),""),"")</f>
        <v/>
      </c>
      <c r="Q57" s="25" t="str">
        <f t="shared" si="4"/>
        <v/>
      </c>
      <c r="R57" s="25" t="str">
        <f t="shared" si="0"/>
        <v/>
      </c>
      <c r="S57" s="25" t="str">
        <f t="shared" si="1"/>
        <v/>
      </c>
      <c r="U57" s="159">
        <f t="shared" si="5"/>
        <v>0</v>
      </c>
      <c r="V57" s="25">
        <f t="shared" si="6"/>
        <v>0</v>
      </c>
      <c r="W57" s="25">
        <f t="shared" si="7"/>
        <v>0</v>
      </c>
      <c r="X57" s="25">
        <f t="shared" si="8"/>
        <v>0</v>
      </c>
      <c r="Y57" s="25">
        <f t="shared" si="9"/>
        <v>0</v>
      </c>
      <c r="Z57" s="25">
        <f t="shared" si="10"/>
        <v>0</v>
      </c>
      <c r="AA57" s="25">
        <f t="shared" si="11"/>
        <v>0</v>
      </c>
      <c r="AC57" s="25">
        <f t="shared" si="12"/>
        <v>0</v>
      </c>
      <c r="AG57" s="25" t="s">
        <v>393</v>
      </c>
      <c r="AH57" s="25" t="s">
        <v>394</v>
      </c>
      <c r="AI57" s="160" t="s">
        <v>395</v>
      </c>
      <c r="AK57" s="25">
        <f>IF(COUNTIFS('SOC priorities'!$E$4:$E$12,$B57)&lt;&gt;1,1,0)</f>
        <v>1</v>
      </c>
      <c r="AL57" s="25" cm="1">
        <f t="array" ref="AL57">_xlfn.IFNA(IF(ISBLANK(C57),0,_xlfn.IFNA(IF(NOT(OR(_xlfn.XLOOKUP(VLOOKUP(B57,'SOC priorities'!$E$4:$F$12,2),'SOC priorities'!$H$1:$P$1,'SOC priorities'!$H$1:$P$413)=C57)),1,0),1)),1)</f>
        <v>0</v>
      </c>
      <c r="AM57" s="25" cm="1">
        <f t="array" ref="AM57">_xlfn.IFNA(IF(ISBLANK(D57),0,IF(NOT(OR(_xlfn.XLOOKUP(VLOOKUP(B57,'SSA DD'!$E$32:$F$40,2),'SSA DD'!$E$1:$M$1,'SSA DD'!$E$1:$M$22)=D57)),1,0)),0)</f>
        <v>0</v>
      </c>
      <c r="AO57" t="s">
        <v>396</v>
      </c>
      <c r="AP57" s="25" t="s">
        <v>397</v>
      </c>
      <c r="AQ57" s="160" t="s">
        <v>398</v>
      </c>
    </row>
    <row r="58" spans="1:43" ht="30" customHeight="1" x14ac:dyDescent="0.45">
      <c r="A58" s="395">
        <v>46</v>
      </c>
      <c r="B58" s="396"/>
      <c r="C58" s="397"/>
      <c r="D58" s="397"/>
      <c r="E58" s="398"/>
      <c r="F58" s="399"/>
      <c r="G58" s="399"/>
      <c r="H58" s="400"/>
      <c r="I58" s="367" t="str">
        <f t="shared" si="3"/>
        <v/>
      </c>
      <c r="J58" s="365"/>
      <c r="K58" s="365"/>
      <c r="L58" s="365"/>
      <c r="O58" s="25" t="str">
        <f>IF(AND(SUM($U58:$Z58)&lt;&gt;0,SUM($U58:$Z58)&lt;&gt;6), IF($B58&lt;&gt;'SOC priorities'!$E$11,$AG58,$AH58),"")</f>
        <v/>
      </c>
      <c r="P58" s="25" t="str">
        <f>IF(AND(SUM(U58:AA58)&lt;&gt;0,SUM(U58:AA58)&lt;&gt;7),IF(B58='SOC priorities'!$E$11,IF(ISBLANK(H58),$AI58,""),""),"")</f>
        <v/>
      </c>
      <c r="Q58" s="25" t="str">
        <f t="shared" si="4"/>
        <v/>
      </c>
      <c r="R58" s="25" t="str">
        <f t="shared" si="0"/>
        <v/>
      </c>
      <c r="S58" s="25" t="str">
        <f t="shared" si="1"/>
        <v/>
      </c>
      <c r="U58" s="159">
        <f t="shared" si="5"/>
        <v>0</v>
      </c>
      <c r="V58" s="25">
        <f t="shared" si="6"/>
        <v>0</v>
      </c>
      <c r="W58" s="25">
        <f t="shared" si="7"/>
        <v>0</v>
      </c>
      <c r="X58" s="25">
        <f t="shared" si="8"/>
        <v>0</v>
      </c>
      <c r="Y58" s="25">
        <f t="shared" si="9"/>
        <v>0</v>
      </c>
      <c r="Z58" s="25">
        <f t="shared" si="10"/>
        <v>0</v>
      </c>
      <c r="AA58" s="25">
        <f t="shared" si="11"/>
        <v>0</v>
      </c>
      <c r="AC58" s="25">
        <f t="shared" si="12"/>
        <v>0</v>
      </c>
      <c r="AG58" s="25" t="s">
        <v>393</v>
      </c>
      <c r="AH58" s="25" t="s">
        <v>394</v>
      </c>
      <c r="AI58" s="160" t="s">
        <v>395</v>
      </c>
      <c r="AK58" s="25">
        <f>IF(COUNTIFS('SOC priorities'!$E$4:$E$12,$B58)&lt;&gt;1,1,0)</f>
        <v>1</v>
      </c>
      <c r="AL58" s="25" cm="1">
        <f t="array" ref="AL58">_xlfn.IFNA(IF(ISBLANK(C58),0,_xlfn.IFNA(IF(NOT(OR(_xlfn.XLOOKUP(VLOOKUP(B58,'SOC priorities'!$E$4:$F$12,2),'SOC priorities'!$H$1:$P$1,'SOC priorities'!$H$1:$P$413)=C58)),1,0),1)),1)</f>
        <v>0</v>
      </c>
      <c r="AM58" s="25" cm="1">
        <f t="array" ref="AM58">_xlfn.IFNA(IF(ISBLANK(D58),0,IF(NOT(OR(_xlfn.XLOOKUP(VLOOKUP(B58,'SSA DD'!$E$32:$F$40,2),'SSA DD'!$E$1:$M$1,'SSA DD'!$E$1:$M$22)=D58)),1,0)),0)</f>
        <v>0</v>
      </c>
      <c r="AO58" t="s">
        <v>396</v>
      </c>
      <c r="AP58" s="25" t="s">
        <v>397</v>
      </c>
      <c r="AQ58" s="160" t="s">
        <v>398</v>
      </c>
    </row>
    <row r="59" spans="1:43" ht="30" customHeight="1" x14ac:dyDescent="0.45">
      <c r="A59" s="395">
        <v>47</v>
      </c>
      <c r="B59" s="396"/>
      <c r="C59" s="397"/>
      <c r="D59" s="397"/>
      <c r="E59" s="398"/>
      <c r="F59" s="399"/>
      <c r="G59" s="399"/>
      <c r="H59" s="400"/>
      <c r="I59" s="367" t="str">
        <f t="shared" si="3"/>
        <v/>
      </c>
      <c r="J59" s="365"/>
      <c r="K59" s="365"/>
      <c r="L59" s="365"/>
      <c r="O59" s="25" t="str">
        <f>IF(AND(SUM($U59:$Z59)&lt;&gt;0,SUM($U59:$Z59)&lt;&gt;6), IF($B59&lt;&gt;'SOC priorities'!$E$11,$AG59,$AH59),"")</f>
        <v/>
      </c>
      <c r="P59" s="25" t="str">
        <f>IF(AND(SUM(U59:AA59)&lt;&gt;0,SUM(U59:AA59)&lt;&gt;7),IF(B59='SOC priorities'!$E$11,IF(ISBLANK(H59),$AI59,""),""),"")</f>
        <v/>
      </c>
      <c r="Q59" s="25" t="str">
        <f t="shared" si="4"/>
        <v/>
      </c>
      <c r="R59" s="25" t="str">
        <f t="shared" si="0"/>
        <v/>
      </c>
      <c r="S59" s="25" t="str">
        <f t="shared" si="1"/>
        <v/>
      </c>
      <c r="U59" s="159">
        <f t="shared" si="5"/>
        <v>0</v>
      </c>
      <c r="V59" s="25">
        <f t="shared" si="6"/>
        <v>0</v>
      </c>
      <c r="W59" s="25">
        <f t="shared" si="7"/>
        <v>0</v>
      </c>
      <c r="X59" s="25">
        <f t="shared" si="8"/>
        <v>0</v>
      </c>
      <c r="Y59" s="25">
        <f t="shared" si="9"/>
        <v>0</v>
      </c>
      <c r="Z59" s="25">
        <f t="shared" si="10"/>
        <v>0</v>
      </c>
      <c r="AA59" s="25">
        <f t="shared" si="11"/>
        <v>0</v>
      </c>
      <c r="AC59" s="25">
        <f t="shared" si="12"/>
        <v>0</v>
      </c>
      <c r="AG59" s="25" t="s">
        <v>393</v>
      </c>
      <c r="AH59" s="25" t="s">
        <v>394</v>
      </c>
      <c r="AI59" s="160" t="s">
        <v>395</v>
      </c>
      <c r="AK59" s="25">
        <f>IF(COUNTIFS('SOC priorities'!$E$4:$E$12,$B59)&lt;&gt;1,1,0)</f>
        <v>1</v>
      </c>
      <c r="AL59" s="25" cm="1">
        <f t="array" ref="AL59">_xlfn.IFNA(IF(ISBLANK(C59),0,_xlfn.IFNA(IF(NOT(OR(_xlfn.XLOOKUP(VLOOKUP(B59,'SOC priorities'!$E$4:$F$12,2),'SOC priorities'!$H$1:$P$1,'SOC priorities'!$H$1:$P$413)=C59)),1,0),1)),1)</f>
        <v>0</v>
      </c>
      <c r="AM59" s="25" cm="1">
        <f t="array" ref="AM59">_xlfn.IFNA(IF(ISBLANK(D59),0,IF(NOT(OR(_xlfn.XLOOKUP(VLOOKUP(B59,'SSA DD'!$E$32:$F$40,2),'SSA DD'!$E$1:$M$1,'SSA DD'!$E$1:$M$22)=D59)),1,0)),0)</f>
        <v>0</v>
      </c>
      <c r="AO59" t="s">
        <v>396</v>
      </c>
      <c r="AP59" s="25" t="s">
        <v>397</v>
      </c>
      <c r="AQ59" s="160" t="s">
        <v>398</v>
      </c>
    </row>
    <row r="60" spans="1:43" ht="30" customHeight="1" x14ac:dyDescent="0.45">
      <c r="A60" s="395">
        <v>48</v>
      </c>
      <c r="B60" s="396"/>
      <c r="C60" s="397"/>
      <c r="D60" s="397"/>
      <c r="E60" s="398"/>
      <c r="F60" s="399"/>
      <c r="G60" s="399"/>
      <c r="H60" s="400"/>
      <c r="I60" s="367" t="str">
        <f t="shared" si="3"/>
        <v/>
      </c>
      <c r="J60" s="365"/>
      <c r="K60" s="365"/>
      <c r="L60" s="365"/>
      <c r="O60" s="25" t="str">
        <f>IF(AND(SUM($U60:$Z60)&lt;&gt;0,SUM($U60:$Z60)&lt;&gt;6), IF($B60&lt;&gt;'SOC priorities'!$E$11,$AG60,$AH60),"")</f>
        <v/>
      </c>
      <c r="P60" s="25" t="str">
        <f>IF(AND(SUM(U60:AA60)&lt;&gt;0,SUM(U60:AA60)&lt;&gt;7),IF(B60='SOC priorities'!$E$11,IF(ISBLANK(H60),$AI60,""),""),"")</f>
        <v/>
      </c>
      <c r="Q60" s="25" t="str">
        <f t="shared" si="4"/>
        <v/>
      </c>
      <c r="R60" s="25" t="str">
        <f t="shared" si="0"/>
        <v/>
      </c>
      <c r="S60" s="25" t="str">
        <f t="shared" si="1"/>
        <v/>
      </c>
      <c r="U60" s="159">
        <f t="shared" si="5"/>
        <v>0</v>
      </c>
      <c r="V60" s="25">
        <f t="shared" si="6"/>
        <v>0</v>
      </c>
      <c r="W60" s="25">
        <f t="shared" si="7"/>
        <v>0</v>
      </c>
      <c r="X60" s="25">
        <f t="shared" si="8"/>
        <v>0</v>
      </c>
      <c r="Y60" s="25">
        <f t="shared" si="9"/>
        <v>0</v>
      </c>
      <c r="Z60" s="25">
        <f t="shared" si="10"/>
        <v>0</v>
      </c>
      <c r="AA60" s="25">
        <f t="shared" si="11"/>
        <v>0</v>
      </c>
      <c r="AC60" s="25">
        <f t="shared" si="12"/>
        <v>0</v>
      </c>
      <c r="AG60" s="25" t="s">
        <v>393</v>
      </c>
      <c r="AH60" s="25" t="s">
        <v>394</v>
      </c>
      <c r="AI60" s="160" t="s">
        <v>395</v>
      </c>
      <c r="AK60" s="25">
        <f>IF(COUNTIFS('SOC priorities'!$E$4:$E$12,$B60)&lt;&gt;1,1,0)</f>
        <v>1</v>
      </c>
      <c r="AL60" s="25" cm="1">
        <f t="array" ref="AL60">_xlfn.IFNA(IF(ISBLANK(C60),0,_xlfn.IFNA(IF(NOT(OR(_xlfn.XLOOKUP(VLOOKUP(B60,'SOC priorities'!$E$4:$F$12,2),'SOC priorities'!$H$1:$P$1,'SOC priorities'!$H$1:$P$413)=C60)),1,0),1)),1)</f>
        <v>0</v>
      </c>
      <c r="AM60" s="25" cm="1">
        <f t="array" ref="AM60">_xlfn.IFNA(IF(ISBLANK(D60),0,IF(NOT(OR(_xlfn.XLOOKUP(VLOOKUP(B60,'SSA DD'!$E$32:$F$40,2),'SSA DD'!$E$1:$M$1,'SSA DD'!$E$1:$M$22)=D60)),1,0)),0)</f>
        <v>0</v>
      </c>
      <c r="AO60" t="s">
        <v>396</v>
      </c>
      <c r="AP60" s="25" t="s">
        <v>397</v>
      </c>
      <c r="AQ60" s="160" t="s">
        <v>398</v>
      </c>
    </row>
    <row r="61" spans="1:43" ht="30" customHeight="1" x14ac:dyDescent="0.45">
      <c r="A61" s="395">
        <v>49</v>
      </c>
      <c r="B61" s="396"/>
      <c r="C61" s="397"/>
      <c r="D61" s="397"/>
      <c r="E61" s="398"/>
      <c r="F61" s="399"/>
      <c r="G61" s="399"/>
      <c r="H61" s="400"/>
      <c r="I61" s="367" t="str">
        <f t="shared" si="3"/>
        <v/>
      </c>
      <c r="J61" s="365"/>
      <c r="K61" s="365"/>
      <c r="L61" s="365"/>
      <c r="O61" s="25" t="str">
        <f>IF(AND(SUM($U61:$Z61)&lt;&gt;0,SUM($U61:$Z61)&lt;&gt;6), IF($B61&lt;&gt;'SOC priorities'!$E$11,$AG61,$AH61),"")</f>
        <v/>
      </c>
      <c r="P61" s="25" t="str">
        <f>IF(AND(SUM(U61:AA61)&lt;&gt;0,SUM(U61:AA61)&lt;&gt;7),IF(B61='SOC priorities'!$E$11,IF(ISBLANK(H61),$AI61,""),""),"")</f>
        <v/>
      </c>
      <c r="Q61" s="25" t="str">
        <f t="shared" si="4"/>
        <v/>
      </c>
      <c r="R61" s="25" t="str">
        <f t="shared" si="0"/>
        <v/>
      </c>
      <c r="S61" s="25" t="str">
        <f t="shared" si="1"/>
        <v/>
      </c>
      <c r="U61" s="159">
        <f t="shared" si="5"/>
        <v>0</v>
      </c>
      <c r="V61" s="25">
        <f t="shared" si="6"/>
        <v>0</v>
      </c>
      <c r="W61" s="25">
        <f t="shared" si="7"/>
        <v>0</v>
      </c>
      <c r="X61" s="25">
        <f t="shared" si="8"/>
        <v>0</v>
      </c>
      <c r="Y61" s="25">
        <f t="shared" si="9"/>
        <v>0</v>
      </c>
      <c r="Z61" s="25">
        <f t="shared" si="10"/>
        <v>0</v>
      </c>
      <c r="AA61" s="25">
        <f t="shared" si="11"/>
        <v>0</v>
      </c>
      <c r="AC61" s="25">
        <f t="shared" si="12"/>
        <v>0</v>
      </c>
      <c r="AG61" s="25" t="s">
        <v>393</v>
      </c>
      <c r="AH61" s="25" t="s">
        <v>394</v>
      </c>
      <c r="AI61" s="160" t="s">
        <v>395</v>
      </c>
      <c r="AK61" s="25">
        <f>IF(COUNTIFS('SOC priorities'!$E$4:$E$12,$B61)&lt;&gt;1,1,0)</f>
        <v>1</v>
      </c>
      <c r="AL61" s="25" cm="1">
        <f t="array" ref="AL61">_xlfn.IFNA(IF(ISBLANK(C61),0,_xlfn.IFNA(IF(NOT(OR(_xlfn.XLOOKUP(VLOOKUP(B61,'SOC priorities'!$E$4:$F$12,2),'SOC priorities'!$H$1:$P$1,'SOC priorities'!$H$1:$P$413)=C61)),1,0),1)),1)</f>
        <v>0</v>
      </c>
      <c r="AM61" s="25" cm="1">
        <f t="array" ref="AM61">_xlfn.IFNA(IF(ISBLANK(D61),0,IF(NOT(OR(_xlfn.XLOOKUP(VLOOKUP(B61,'SSA DD'!$E$32:$F$40,2),'SSA DD'!$E$1:$M$1,'SSA DD'!$E$1:$M$22)=D61)),1,0)),0)</f>
        <v>0</v>
      </c>
      <c r="AO61" t="s">
        <v>396</v>
      </c>
      <c r="AP61" s="25" t="s">
        <v>397</v>
      </c>
      <c r="AQ61" s="160" t="s">
        <v>398</v>
      </c>
    </row>
    <row r="62" spans="1:43" ht="30" customHeight="1" x14ac:dyDescent="0.45">
      <c r="A62" s="395">
        <v>50</v>
      </c>
      <c r="B62" s="396"/>
      <c r="C62" s="397"/>
      <c r="D62" s="397"/>
      <c r="E62" s="398"/>
      <c r="F62" s="399"/>
      <c r="G62" s="399"/>
      <c r="H62" s="400"/>
      <c r="I62" s="367" t="str">
        <f t="shared" si="3"/>
        <v/>
      </c>
      <c r="J62" s="365"/>
      <c r="K62" s="365"/>
      <c r="L62" s="365"/>
      <c r="O62" s="25" t="str">
        <f>IF(AND(SUM($U62:$Z62)&lt;&gt;0,SUM($U62:$Z62)&lt;&gt;6), IF($B62&lt;&gt;'SOC priorities'!$E$11,$AG62,$AH62),"")</f>
        <v/>
      </c>
      <c r="P62" s="25" t="str">
        <f>IF(AND(SUM(U62:AA62)&lt;&gt;0,SUM(U62:AA62)&lt;&gt;7),IF(B62='SOC priorities'!$E$11,IF(ISBLANK(H62),$AI62,""),""),"")</f>
        <v/>
      </c>
      <c r="Q62" s="25" t="str">
        <f t="shared" si="4"/>
        <v/>
      </c>
      <c r="R62" s="25" t="str">
        <f t="shared" si="0"/>
        <v/>
      </c>
      <c r="S62" s="25" t="str">
        <f t="shared" si="1"/>
        <v/>
      </c>
      <c r="U62" s="159">
        <f t="shared" si="5"/>
        <v>0</v>
      </c>
      <c r="V62" s="25">
        <f t="shared" si="6"/>
        <v>0</v>
      </c>
      <c r="W62" s="25">
        <f t="shared" si="7"/>
        <v>0</v>
      </c>
      <c r="X62" s="25">
        <f t="shared" si="8"/>
        <v>0</v>
      </c>
      <c r="Y62" s="25">
        <f t="shared" si="9"/>
        <v>0</v>
      </c>
      <c r="Z62" s="25">
        <f t="shared" si="10"/>
        <v>0</v>
      </c>
      <c r="AA62" s="25">
        <f t="shared" si="11"/>
        <v>0</v>
      </c>
      <c r="AC62" s="25">
        <f t="shared" si="12"/>
        <v>0</v>
      </c>
      <c r="AG62" s="25" t="s">
        <v>393</v>
      </c>
      <c r="AH62" s="25" t="s">
        <v>394</v>
      </c>
      <c r="AI62" s="160" t="s">
        <v>395</v>
      </c>
      <c r="AK62" s="25">
        <f>IF(COUNTIFS('SOC priorities'!$E$4:$E$12,$B62)&lt;&gt;1,1,0)</f>
        <v>1</v>
      </c>
      <c r="AL62" s="25" cm="1">
        <f t="array" ref="AL62">_xlfn.IFNA(IF(ISBLANK(C62),0,_xlfn.IFNA(IF(NOT(OR(_xlfn.XLOOKUP(VLOOKUP(B62,'SOC priorities'!$E$4:$F$12,2),'SOC priorities'!$H$1:$P$1,'SOC priorities'!$H$1:$P$413)=C62)),1,0),1)),1)</f>
        <v>0</v>
      </c>
      <c r="AM62" s="25" cm="1">
        <f t="array" ref="AM62">_xlfn.IFNA(IF(ISBLANK(D62),0,IF(NOT(OR(_xlfn.XLOOKUP(VLOOKUP(B62,'SSA DD'!$E$32:$F$40,2),'SSA DD'!$E$1:$M$1,'SSA DD'!$E$1:$M$22)=D62)),1,0)),0)</f>
        <v>0</v>
      </c>
      <c r="AO62" t="s">
        <v>396</v>
      </c>
      <c r="AP62" s="25" t="s">
        <v>397</v>
      </c>
      <c r="AQ62" s="160" t="s">
        <v>398</v>
      </c>
    </row>
    <row r="63" spans="1:43" ht="30" customHeight="1" x14ac:dyDescent="0.45">
      <c r="A63" s="395">
        <v>51</v>
      </c>
      <c r="B63" s="396"/>
      <c r="C63" s="397"/>
      <c r="D63" s="397"/>
      <c r="E63" s="398"/>
      <c r="F63" s="399"/>
      <c r="G63" s="399"/>
      <c r="H63" s="400"/>
      <c r="I63" s="367" t="str">
        <f t="shared" si="3"/>
        <v/>
      </c>
      <c r="J63" s="365"/>
      <c r="K63" s="365"/>
      <c r="L63" s="365"/>
      <c r="O63" s="25" t="str">
        <f>IF(AND(SUM($U63:$Z63)&lt;&gt;0,SUM($U63:$Z63)&lt;&gt;6), IF($B63&lt;&gt;'SOC priorities'!$E$11,$AG63,$AH63),"")</f>
        <v/>
      </c>
      <c r="P63" s="25" t="str">
        <f>IF(AND(SUM(U63:AA63)&lt;&gt;0,SUM(U63:AA63)&lt;&gt;7),IF(B63='SOC priorities'!$E$11,IF(ISBLANK(H63),$AI63,""),""),"")</f>
        <v/>
      </c>
      <c r="Q63" s="25" t="str">
        <f t="shared" si="4"/>
        <v/>
      </c>
      <c r="R63" s="25" t="str">
        <f t="shared" si="0"/>
        <v/>
      </c>
      <c r="S63" s="25" t="str">
        <f t="shared" si="1"/>
        <v/>
      </c>
      <c r="U63" s="159">
        <f t="shared" si="5"/>
        <v>0</v>
      </c>
      <c r="V63" s="25">
        <f t="shared" si="6"/>
        <v>0</v>
      </c>
      <c r="W63" s="25">
        <f t="shared" si="7"/>
        <v>0</v>
      </c>
      <c r="X63" s="25">
        <f t="shared" si="8"/>
        <v>0</v>
      </c>
      <c r="Y63" s="25">
        <f t="shared" si="9"/>
        <v>0</v>
      </c>
      <c r="Z63" s="25">
        <f t="shared" si="10"/>
        <v>0</v>
      </c>
      <c r="AA63" s="25">
        <f t="shared" si="11"/>
        <v>0</v>
      </c>
      <c r="AC63" s="25">
        <f t="shared" si="12"/>
        <v>0</v>
      </c>
      <c r="AG63" s="25" t="s">
        <v>393</v>
      </c>
      <c r="AH63" s="25" t="s">
        <v>394</v>
      </c>
      <c r="AI63" s="160" t="s">
        <v>395</v>
      </c>
      <c r="AK63" s="25">
        <f>IF(COUNTIFS('SOC priorities'!$E$4:$E$12,$B63)&lt;&gt;1,1,0)</f>
        <v>1</v>
      </c>
      <c r="AL63" s="25" cm="1">
        <f t="array" ref="AL63">_xlfn.IFNA(IF(ISBLANK(C63),0,_xlfn.IFNA(IF(NOT(OR(_xlfn.XLOOKUP(VLOOKUP(B63,'SOC priorities'!$E$4:$F$12,2),'SOC priorities'!$H$1:$P$1,'SOC priorities'!$H$1:$P$413)=C63)),1,0),1)),1)</f>
        <v>0</v>
      </c>
      <c r="AM63" s="25" cm="1">
        <f t="array" ref="AM63">_xlfn.IFNA(IF(ISBLANK(D63),0,IF(NOT(OR(_xlfn.XLOOKUP(VLOOKUP(B63,'SSA DD'!$E$32:$F$40,2),'SSA DD'!$E$1:$M$1,'SSA DD'!$E$1:$M$22)=D63)),1,0)),0)</f>
        <v>0</v>
      </c>
      <c r="AO63" t="s">
        <v>396</v>
      </c>
      <c r="AP63" s="25" t="s">
        <v>397</v>
      </c>
      <c r="AQ63" s="160" t="s">
        <v>398</v>
      </c>
    </row>
    <row r="64" spans="1:43" ht="30" customHeight="1" x14ac:dyDescent="0.45">
      <c r="A64" s="395">
        <v>52</v>
      </c>
      <c r="B64" s="396"/>
      <c r="C64" s="397"/>
      <c r="D64" s="397"/>
      <c r="E64" s="398"/>
      <c r="F64" s="399"/>
      <c r="G64" s="399"/>
      <c r="H64" s="400"/>
      <c r="I64" s="367" t="str">
        <f t="shared" si="3"/>
        <v/>
      </c>
      <c r="J64" s="365"/>
      <c r="K64" s="365"/>
      <c r="L64" s="365"/>
      <c r="O64" s="25" t="str">
        <f>IF(AND(SUM($U64:$Z64)&lt;&gt;0,SUM($U64:$Z64)&lt;&gt;6), IF($B64&lt;&gt;'SOC priorities'!$E$11,$AG64,$AH64),"")</f>
        <v/>
      </c>
      <c r="P64" s="25" t="str">
        <f>IF(AND(SUM(U64:AA64)&lt;&gt;0,SUM(U64:AA64)&lt;&gt;7),IF(B64='SOC priorities'!$E$11,IF(ISBLANK(H64),$AI64,""),""),"")</f>
        <v/>
      </c>
      <c r="Q64" s="25" t="str">
        <f t="shared" si="4"/>
        <v/>
      </c>
      <c r="R64" s="25" t="str">
        <f t="shared" si="0"/>
        <v/>
      </c>
      <c r="S64" s="25" t="str">
        <f t="shared" si="1"/>
        <v/>
      </c>
      <c r="U64" s="159">
        <f t="shared" si="5"/>
        <v>0</v>
      </c>
      <c r="V64" s="25">
        <f t="shared" si="6"/>
        <v>0</v>
      </c>
      <c r="W64" s="25">
        <f t="shared" si="7"/>
        <v>0</v>
      </c>
      <c r="X64" s="25">
        <f t="shared" si="8"/>
        <v>0</v>
      </c>
      <c r="Y64" s="25">
        <f t="shared" si="9"/>
        <v>0</v>
      </c>
      <c r="Z64" s="25">
        <f t="shared" si="10"/>
        <v>0</v>
      </c>
      <c r="AA64" s="25">
        <f t="shared" si="11"/>
        <v>0</v>
      </c>
      <c r="AC64" s="25">
        <f t="shared" si="12"/>
        <v>0</v>
      </c>
      <c r="AG64" s="25" t="s">
        <v>393</v>
      </c>
      <c r="AH64" s="25" t="s">
        <v>394</v>
      </c>
      <c r="AI64" s="160" t="s">
        <v>395</v>
      </c>
      <c r="AK64" s="25">
        <f>IF(COUNTIFS('SOC priorities'!$E$4:$E$12,$B64)&lt;&gt;1,1,0)</f>
        <v>1</v>
      </c>
      <c r="AL64" s="25" cm="1">
        <f t="array" ref="AL64">_xlfn.IFNA(IF(ISBLANK(C64),0,_xlfn.IFNA(IF(NOT(OR(_xlfn.XLOOKUP(VLOOKUP(B64,'SOC priorities'!$E$4:$F$12,2),'SOC priorities'!$H$1:$P$1,'SOC priorities'!$H$1:$P$413)=C64)),1,0),1)),1)</f>
        <v>0</v>
      </c>
      <c r="AM64" s="25" cm="1">
        <f t="array" ref="AM64">_xlfn.IFNA(IF(ISBLANK(D64),0,IF(NOT(OR(_xlfn.XLOOKUP(VLOOKUP(B64,'SSA DD'!$E$32:$F$40,2),'SSA DD'!$E$1:$M$1,'SSA DD'!$E$1:$M$22)=D64)),1,0)),0)</f>
        <v>0</v>
      </c>
      <c r="AO64" t="s">
        <v>396</v>
      </c>
      <c r="AP64" s="25" t="s">
        <v>397</v>
      </c>
      <c r="AQ64" s="160" t="s">
        <v>398</v>
      </c>
    </row>
    <row r="65" spans="1:43" ht="30" customHeight="1" x14ac:dyDescent="0.45">
      <c r="A65" s="395">
        <v>53</v>
      </c>
      <c r="B65" s="396"/>
      <c r="C65" s="397"/>
      <c r="D65" s="397"/>
      <c r="E65" s="398"/>
      <c r="F65" s="399"/>
      <c r="G65" s="399"/>
      <c r="H65" s="400"/>
      <c r="I65" s="367" t="str">
        <f t="shared" si="3"/>
        <v/>
      </c>
      <c r="J65" s="365"/>
      <c r="K65" s="365"/>
      <c r="L65" s="365"/>
      <c r="O65" s="25" t="str">
        <f>IF(AND(SUM($U65:$Z65)&lt;&gt;0,SUM($U65:$Z65)&lt;&gt;6), IF($B65&lt;&gt;'SOC priorities'!$E$11,$AG65,$AH65),"")</f>
        <v/>
      </c>
      <c r="P65" s="25" t="str">
        <f>IF(AND(SUM(U65:AA65)&lt;&gt;0,SUM(U65:AA65)&lt;&gt;7),IF(B65='SOC priorities'!$E$11,IF(ISBLANK(H65),$AI65,""),""),"")</f>
        <v/>
      </c>
      <c r="Q65" s="25" t="str">
        <f t="shared" si="4"/>
        <v/>
      </c>
      <c r="R65" s="25" t="str">
        <f t="shared" si="0"/>
        <v/>
      </c>
      <c r="S65" s="25" t="str">
        <f t="shared" si="1"/>
        <v/>
      </c>
      <c r="U65" s="159">
        <f t="shared" si="5"/>
        <v>0</v>
      </c>
      <c r="V65" s="25">
        <f t="shared" si="6"/>
        <v>0</v>
      </c>
      <c r="W65" s="25">
        <f t="shared" si="7"/>
        <v>0</v>
      </c>
      <c r="X65" s="25">
        <f t="shared" si="8"/>
        <v>0</v>
      </c>
      <c r="Y65" s="25">
        <f t="shared" si="9"/>
        <v>0</v>
      </c>
      <c r="Z65" s="25">
        <f t="shared" si="10"/>
        <v>0</v>
      </c>
      <c r="AA65" s="25">
        <f t="shared" si="11"/>
        <v>0</v>
      </c>
      <c r="AC65" s="25">
        <f t="shared" si="12"/>
        <v>0</v>
      </c>
      <c r="AG65" s="25" t="s">
        <v>393</v>
      </c>
      <c r="AH65" s="25" t="s">
        <v>394</v>
      </c>
      <c r="AI65" s="160" t="s">
        <v>395</v>
      </c>
      <c r="AK65" s="25">
        <f>IF(COUNTIFS('SOC priorities'!$E$4:$E$12,$B65)&lt;&gt;1,1,0)</f>
        <v>1</v>
      </c>
      <c r="AL65" s="25" cm="1">
        <f t="array" ref="AL65">_xlfn.IFNA(IF(ISBLANK(C65),0,_xlfn.IFNA(IF(NOT(OR(_xlfn.XLOOKUP(VLOOKUP(B65,'SOC priorities'!$E$4:$F$12,2),'SOC priorities'!$H$1:$P$1,'SOC priorities'!$H$1:$P$413)=C65)),1,0),1)),1)</f>
        <v>0</v>
      </c>
      <c r="AM65" s="25" cm="1">
        <f t="array" ref="AM65">_xlfn.IFNA(IF(ISBLANK(D65),0,IF(NOT(OR(_xlfn.XLOOKUP(VLOOKUP(B65,'SSA DD'!$E$32:$F$40,2),'SSA DD'!$E$1:$M$1,'SSA DD'!$E$1:$M$22)=D65)),1,0)),0)</f>
        <v>0</v>
      </c>
      <c r="AO65" t="s">
        <v>396</v>
      </c>
      <c r="AP65" s="25" t="s">
        <v>397</v>
      </c>
      <c r="AQ65" s="160" t="s">
        <v>398</v>
      </c>
    </row>
    <row r="66" spans="1:43" ht="30" customHeight="1" x14ac:dyDescent="0.45">
      <c r="A66" s="395">
        <v>54</v>
      </c>
      <c r="B66" s="396"/>
      <c r="C66" s="397"/>
      <c r="D66" s="397"/>
      <c r="E66" s="398"/>
      <c r="F66" s="399"/>
      <c r="G66" s="399"/>
      <c r="H66" s="400"/>
      <c r="I66" s="367" t="str">
        <f t="shared" si="3"/>
        <v/>
      </c>
      <c r="J66" s="365"/>
      <c r="K66" s="365"/>
      <c r="L66" s="365"/>
      <c r="O66" s="25" t="str">
        <f>IF(AND(SUM($U66:$Z66)&lt;&gt;0,SUM($U66:$Z66)&lt;&gt;6), IF($B66&lt;&gt;'SOC priorities'!$E$11,$AG66,$AH66),"")</f>
        <v/>
      </c>
      <c r="P66" s="25" t="str">
        <f>IF(AND(SUM(U66:AA66)&lt;&gt;0,SUM(U66:AA66)&lt;&gt;7),IF(B66='SOC priorities'!$E$11,IF(ISBLANK(H66),$AI66,""),""),"")</f>
        <v/>
      </c>
      <c r="Q66" s="25" t="str">
        <f t="shared" si="4"/>
        <v/>
      </c>
      <c r="R66" s="25" t="str">
        <f t="shared" si="0"/>
        <v/>
      </c>
      <c r="S66" s="25" t="str">
        <f t="shared" si="1"/>
        <v/>
      </c>
      <c r="U66" s="159">
        <f t="shared" si="5"/>
        <v>0</v>
      </c>
      <c r="V66" s="25">
        <f t="shared" si="6"/>
        <v>0</v>
      </c>
      <c r="W66" s="25">
        <f t="shared" si="7"/>
        <v>0</v>
      </c>
      <c r="X66" s="25">
        <f t="shared" si="8"/>
        <v>0</v>
      </c>
      <c r="Y66" s="25">
        <f t="shared" si="9"/>
        <v>0</v>
      </c>
      <c r="Z66" s="25">
        <f t="shared" si="10"/>
        <v>0</v>
      </c>
      <c r="AA66" s="25">
        <f t="shared" si="11"/>
        <v>0</v>
      </c>
      <c r="AC66" s="25">
        <f t="shared" si="12"/>
        <v>0</v>
      </c>
      <c r="AG66" s="25" t="s">
        <v>393</v>
      </c>
      <c r="AH66" s="25" t="s">
        <v>394</v>
      </c>
      <c r="AI66" s="160" t="s">
        <v>395</v>
      </c>
      <c r="AK66" s="25">
        <f>IF(COUNTIFS('SOC priorities'!$E$4:$E$12,$B66)&lt;&gt;1,1,0)</f>
        <v>1</v>
      </c>
      <c r="AL66" s="25" cm="1">
        <f t="array" ref="AL66">_xlfn.IFNA(IF(ISBLANK(C66),0,_xlfn.IFNA(IF(NOT(OR(_xlfn.XLOOKUP(VLOOKUP(B66,'SOC priorities'!$E$4:$F$12,2),'SOC priorities'!$H$1:$P$1,'SOC priorities'!$H$1:$P$413)=C66)),1,0),1)),1)</f>
        <v>0</v>
      </c>
      <c r="AM66" s="25" cm="1">
        <f t="array" ref="AM66">_xlfn.IFNA(IF(ISBLANK(D66),0,IF(NOT(OR(_xlfn.XLOOKUP(VLOOKUP(B66,'SSA DD'!$E$32:$F$40,2),'SSA DD'!$E$1:$M$1,'SSA DD'!$E$1:$M$22)=D66)),1,0)),0)</f>
        <v>0</v>
      </c>
      <c r="AO66" t="s">
        <v>396</v>
      </c>
      <c r="AP66" s="25" t="s">
        <v>397</v>
      </c>
      <c r="AQ66" s="160" t="s">
        <v>398</v>
      </c>
    </row>
    <row r="67" spans="1:43" ht="30" customHeight="1" x14ac:dyDescent="0.45">
      <c r="A67" s="395">
        <v>55</v>
      </c>
      <c r="B67" s="396"/>
      <c r="C67" s="397"/>
      <c r="D67" s="397"/>
      <c r="E67" s="398"/>
      <c r="F67" s="399"/>
      <c r="G67" s="399"/>
      <c r="H67" s="400"/>
      <c r="I67" s="367" t="str">
        <f t="shared" si="3"/>
        <v/>
      </c>
      <c r="J67" s="365"/>
      <c r="K67" s="365"/>
      <c r="L67" s="365"/>
      <c r="O67" s="25" t="str">
        <f>IF(AND(SUM($U67:$Z67)&lt;&gt;0,SUM($U67:$Z67)&lt;&gt;6), IF($B67&lt;&gt;'SOC priorities'!$E$11,$AG67,$AH67),"")</f>
        <v/>
      </c>
      <c r="P67" s="25" t="str">
        <f>IF(AND(SUM(U67:AA67)&lt;&gt;0,SUM(U67:AA67)&lt;&gt;7),IF(B67='SOC priorities'!$E$11,IF(ISBLANK(H67),$AI67,""),""),"")</f>
        <v/>
      </c>
      <c r="Q67" s="25" t="str">
        <f t="shared" si="4"/>
        <v/>
      </c>
      <c r="R67" s="25" t="str">
        <f t="shared" si="0"/>
        <v/>
      </c>
      <c r="S67" s="25" t="str">
        <f t="shared" si="1"/>
        <v/>
      </c>
      <c r="U67" s="159">
        <f t="shared" si="5"/>
        <v>0</v>
      </c>
      <c r="V67" s="25">
        <f t="shared" si="6"/>
        <v>0</v>
      </c>
      <c r="W67" s="25">
        <f t="shared" si="7"/>
        <v>0</v>
      </c>
      <c r="X67" s="25">
        <f t="shared" si="8"/>
        <v>0</v>
      </c>
      <c r="Y67" s="25">
        <f t="shared" si="9"/>
        <v>0</v>
      </c>
      <c r="Z67" s="25">
        <f t="shared" si="10"/>
        <v>0</v>
      </c>
      <c r="AA67" s="25">
        <f t="shared" si="11"/>
        <v>0</v>
      </c>
      <c r="AC67" s="25">
        <f t="shared" si="12"/>
        <v>0</v>
      </c>
      <c r="AG67" s="25" t="s">
        <v>393</v>
      </c>
      <c r="AH67" s="25" t="s">
        <v>394</v>
      </c>
      <c r="AI67" s="160" t="s">
        <v>395</v>
      </c>
      <c r="AK67" s="25">
        <f>IF(COUNTIFS('SOC priorities'!$E$4:$E$12,$B67)&lt;&gt;1,1,0)</f>
        <v>1</v>
      </c>
      <c r="AL67" s="25" cm="1">
        <f t="array" ref="AL67">_xlfn.IFNA(IF(ISBLANK(C67),0,_xlfn.IFNA(IF(NOT(OR(_xlfn.XLOOKUP(VLOOKUP(B67,'SOC priorities'!$E$4:$F$12,2),'SOC priorities'!$H$1:$P$1,'SOC priorities'!$H$1:$P$413)=C67)),1,0),1)),1)</f>
        <v>0</v>
      </c>
      <c r="AM67" s="25" cm="1">
        <f t="array" ref="AM67">_xlfn.IFNA(IF(ISBLANK(D67),0,IF(NOT(OR(_xlfn.XLOOKUP(VLOOKUP(B67,'SSA DD'!$E$32:$F$40,2),'SSA DD'!$E$1:$M$1,'SSA DD'!$E$1:$M$22)=D67)),1,0)),0)</f>
        <v>0</v>
      </c>
      <c r="AO67" t="s">
        <v>396</v>
      </c>
      <c r="AP67" s="25" t="s">
        <v>397</v>
      </c>
      <c r="AQ67" s="160" t="s">
        <v>398</v>
      </c>
    </row>
    <row r="68" spans="1:43" ht="30" customHeight="1" x14ac:dyDescent="0.45">
      <c r="A68" s="395">
        <v>56</v>
      </c>
      <c r="B68" s="396"/>
      <c r="C68" s="397"/>
      <c r="D68" s="397"/>
      <c r="E68" s="398"/>
      <c r="F68" s="399"/>
      <c r="G68" s="399"/>
      <c r="H68" s="400"/>
      <c r="I68" s="367" t="str">
        <f t="shared" si="3"/>
        <v/>
      </c>
      <c r="J68" s="365"/>
      <c r="K68" s="365"/>
      <c r="L68" s="365"/>
      <c r="O68" s="25" t="str">
        <f>IF(AND(SUM($U68:$Z68)&lt;&gt;0,SUM($U68:$Z68)&lt;&gt;6), IF($B68&lt;&gt;'SOC priorities'!$E$11,$AG68,$AH68),"")</f>
        <v/>
      </c>
      <c r="P68" s="25" t="str">
        <f>IF(AND(SUM(U68:AA68)&lt;&gt;0,SUM(U68:AA68)&lt;&gt;7),IF(B68='SOC priorities'!$E$11,IF(ISBLANK(H68),$AI68,""),""),"")</f>
        <v/>
      </c>
      <c r="Q68" s="25" t="str">
        <f t="shared" si="4"/>
        <v/>
      </c>
      <c r="R68" s="25" t="str">
        <f t="shared" si="0"/>
        <v/>
      </c>
      <c r="S68" s="25" t="str">
        <f t="shared" si="1"/>
        <v/>
      </c>
      <c r="U68" s="159">
        <f t="shared" si="5"/>
        <v>0</v>
      </c>
      <c r="V68" s="25">
        <f t="shared" si="6"/>
        <v>0</v>
      </c>
      <c r="W68" s="25">
        <f t="shared" si="7"/>
        <v>0</v>
      </c>
      <c r="X68" s="25">
        <f t="shared" si="8"/>
        <v>0</v>
      </c>
      <c r="Y68" s="25">
        <f t="shared" si="9"/>
        <v>0</v>
      </c>
      <c r="Z68" s="25">
        <f t="shared" si="10"/>
        <v>0</v>
      </c>
      <c r="AA68" s="25">
        <f t="shared" si="11"/>
        <v>0</v>
      </c>
      <c r="AC68" s="25">
        <f t="shared" si="12"/>
        <v>0</v>
      </c>
      <c r="AG68" s="25" t="s">
        <v>393</v>
      </c>
      <c r="AH68" s="25" t="s">
        <v>394</v>
      </c>
      <c r="AI68" s="160" t="s">
        <v>395</v>
      </c>
      <c r="AK68" s="25">
        <f>IF(COUNTIFS('SOC priorities'!$E$4:$E$12,$B68)&lt;&gt;1,1,0)</f>
        <v>1</v>
      </c>
      <c r="AL68" s="25" cm="1">
        <f t="array" ref="AL68">_xlfn.IFNA(IF(ISBLANK(C68),0,_xlfn.IFNA(IF(NOT(OR(_xlfn.XLOOKUP(VLOOKUP(B68,'SOC priorities'!$E$4:$F$12,2),'SOC priorities'!$H$1:$P$1,'SOC priorities'!$H$1:$P$413)=C68)),1,0),1)),1)</f>
        <v>0</v>
      </c>
      <c r="AM68" s="25" cm="1">
        <f t="array" ref="AM68">_xlfn.IFNA(IF(ISBLANK(D68),0,IF(NOT(OR(_xlfn.XLOOKUP(VLOOKUP(B68,'SSA DD'!$E$32:$F$40,2),'SSA DD'!$E$1:$M$1,'SSA DD'!$E$1:$M$22)=D68)),1,0)),0)</f>
        <v>0</v>
      </c>
      <c r="AO68" t="s">
        <v>396</v>
      </c>
      <c r="AP68" s="25" t="s">
        <v>397</v>
      </c>
      <c r="AQ68" s="160" t="s">
        <v>398</v>
      </c>
    </row>
    <row r="69" spans="1:43" ht="30" customHeight="1" x14ac:dyDescent="0.45">
      <c r="A69" s="395">
        <v>57</v>
      </c>
      <c r="B69" s="396"/>
      <c r="C69" s="397"/>
      <c r="D69" s="397"/>
      <c r="E69" s="398"/>
      <c r="F69" s="399"/>
      <c r="G69" s="399"/>
      <c r="H69" s="400"/>
      <c r="I69" s="367" t="str">
        <f t="shared" si="3"/>
        <v/>
      </c>
      <c r="J69" s="365"/>
      <c r="K69" s="365"/>
      <c r="L69" s="365"/>
      <c r="O69" s="25" t="str">
        <f>IF(AND(SUM($U69:$Z69)&lt;&gt;0,SUM($U69:$Z69)&lt;&gt;6), IF($B69&lt;&gt;'SOC priorities'!$E$11,$AG69,$AH69),"")</f>
        <v/>
      </c>
      <c r="P69" s="25" t="str">
        <f>IF(AND(SUM(U69:AA69)&lt;&gt;0,SUM(U69:AA69)&lt;&gt;7),IF(B69='SOC priorities'!$E$11,IF(ISBLANK(H69),$AI69,""),""),"")</f>
        <v/>
      </c>
      <c r="Q69" s="25" t="str">
        <f t="shared" si="4"/>
        <v/>
      </c>
      <c r="R69" s="25" t="str">
        <f t="shared" si="0"/>
        <v/>
      </c>
      <c r="S69" s="25" t="str">
        <f t="shared" si="1"/>
        <v/>
      </c>
      <c r="U69" s="159">
        <f t="shared" si="5"/>
        <v>0</v>
      </c>
      <c r="V69" s="25">
        <f t="shared" si="6"/>
        <v>0</v>
      </c>
      <c r="W69" s="25">
        <f t="shared" si="7"/>
        <v>0</v>
      </c>
      <c r="X69" s="25">
        <f t="shared" si="8"/>
        <v>0</v>
      </c>
      <c r="Y69" s="25">
        <f t="shared" si="9"/>
        <v>0</v>
      </c>
      <c r="Z69" s="25">
        <f t="shared" si="10"/>
        <v>0</v>
      </c>
      <c r="AA69" s="25">
        <f t="shared" si="11"/>
        <v>0</v>
      </c>
      <c r="AC69" s="25">
        <f t="shared" si="12"/>
        <v>0</v>
      </c>
      <c r="AG69" s="25" t="s">
        <v>393</v>
      </c>
      <c r="AH69" s="25" t="s">
        <v>394</v>
      </c>
      <c r="AI69" s="160" t="s">
        <v>395</v>
      </c>
      <c r="AK69" s="25">
        <f>IF(COUNTIFS('SOC priorities'!$E$4:$E$12,$B69)&lt;&gt;1,1,0)</f>
        <v>1</v>
      </c>
      <c r="AL69" s="25" cm="1">
        <f t="array" ref="AL69">_xlfn.IFNA(IF(ISBLANK(C69),0,_xlfn.IFNA(IF(NOT(OR(_xlfn.XLOOKUP(VLOOKUP(B69,'SOC priorities'!$E$4:$F$12,2),'SOC priorities'!$H$1:$P$1,'SOC priorities'!$H$1:$P$413)=C69)),1,0),1)),1)</f>
        <v>0</v>
      </c>
      <c r="AM69" s="25" cm="1">
        <f t="array" ref="AM69">_xlfn.IFNA(IF(ISBLANK(D69),0,IF(NOT(OR(_xlfn.XLOOKUP(VLOOKUP(B69,'SSA DD'!$E$32:$F$40,2),'SSA DD'!$E$1:$M$1,'SSA DD'!$E$1:$M$22)=D69)),1,0)),0)</f>
        <v>0</v>
      </c>
      <c r="AO69" t="s">
        <v>396</v>
      </c>
      <c r="AP69" s="25" t="s">
        <v>397</v>
      </c>
      <c r="AQ69" s="160" t="s">
        <v>398</v>
      </c>
    </row>
    <row r="70" spans="1:43" ht="30" customHeight="1" x14ac:dyDescent="0.45">
      <c r="A70" s="395">
        <v>58</v>
      </c>
      <c r="B70" s="396"/>
      <c r="C70" s="397"/>
      <c r="D70" s="397"/>
      <c r="E70" s="398"/>
      <c r="F70" s="399"/>
      <c r="G70" s="399"/>
      <c r="H70" s="400"/>
      <c r="I70" s="367" t="str">
        <f t="shared" si="3"/>
        <v/>
      </c>
      <c r="J70" s="365"/>
      <c r="K70" s="365"/>
      <c r="L70" s="365"/>
      <c r="O70" s="25" t="str">
        <f>IF(AND(SUM($U70:$Z70)&lt;&gt;0,SUM($U70:$Z70)&lt;&gt;6), IF($B70&lt;&gt;'SOC priorities'!$E$11,$AG70,$AH70),"")</f>
        <v/>
      </c>
      <c r="P70" s="25" t="str">
        <f>IF(AND(SUM(U70:AA70)&lt;&gt;0,SUM(U70:AA70)&lt;&gt;7),IF(B70='SOC priorities'!$E$11,IF(ISBLANK(H70),$AI70,""),""),"")</f>
        <v/>
      </c>
      <c r="Q70" s="25" t="str">
        <f t="shared" si="4"/>
        <v/>
      </c>
      <c r="R70" s="25" t="str">
        <f t="shared" si="0"/>
        <v/>
      </c>
      <c r="S70" s="25" t="str">
        <f t="shared" si="1"/>
        <v/>
      </c>
      <c r="U70" s="159">
        <f t="shared" si="5"/>
        <v>0</v>
      </c>
      <c r="V70" s="25">
        <f t="shared" si="6"/>
        <v>0</v>
      </c>
      <c r="W70" s="25">
        <f t="shared" si="7"/>
        <v>0</v>
      </c>
      <c r="X70" s="25">
        <f t="shared" si="8"/>
        <v>0</v>
      </c>
      <c r="Y70" s="25">
        <f t="shared" si="9"/>
        <v>0</v>
      </c>
      <c r="Z70" s="25">
        <f t="shared" si="10"/>
        <v>0</v>
      </c>
      <c r="AA70" s="25">
        <f t="shared" si="11"/>
        <v>0</v>
      </c>
      <c r="AC70" s="25">
        <f t="shared" si="12"/>
        <v>0</v>
      </c>
      <c r="AG70" s="25" t="s">
        <v>393</v>
      </c>
      <c r="AH70" s="25" t="s">
        <v>394</v>
      </c>
      <c r="AI70" s="160" t="s">
        <v>395</v>
      </c>
      <c r="AK70" s="25">
        <f>IF(COUNTIFS('SOC priorities'!$E$4:$E$12,$B70)&lt;&gt;1,1,0)</f>
        <v>1</v>
      </c>
      <c r="AL70" s="25" cm="1">
        <f t="array" ref="AL70">_xlfn.IFNA(IF(ISBLANK(C70),0,_xlfn.IFNA(IF(NOT(OR(_xlfn.XLOOKUP(VLOOKUP(B70,'SOC priorities'!$E$4:$F$12,2),'SOC priorities'!$H$1:$P$1,'SOC priorities'!$H$1:$P$413)=C70)),1,0),1)),1)</f>
        <v>0</v>
      </c>
      <c r="AM70" s="25" cm="1">
        <f t="array" ref="AM70">_xlfn.IFNA(IF(ISBLANK(D70),0,IF(NOT(OR(_xlfn.XLOOKUP(VLOOKUP(B70,'SSA DD'!$E$32:$F$40,2),'SSA DD'!$E$1:$M$1,'SSA DD'!$E$1:$M$22)=D70)),1,0)),0)</f>
        <v>0</v>
      </c>
      <c r="AO70" t="s">
        <v>396</v>
      </c>
      <c r="AP70" s="25" t="s">
        <v>397</v>
      </c>
      <c r="AQ70" s="160" t="s">
        <v>398</v>
      </c>
    </row>
    <row r="71" spans="1:43" ht="30" customHeight="1" x14ac:dyDescent="0.45">
      <c r="A71" s="395">
        <v>59</v>
      </c>
      <c r="B71" s="396"/>
      <c r="C71" s="397"/>
      <c r="D71" s="397"/>
      <c r="E71" s="398"/>
      <c r="F71" s="399"/>
      <c r="G71" s="399"/>
      <c r="H71" s="400"/>
      <c r="I71" s="367" t="str">
        <f t="shared" si="3"/>
        <v/>
      </c>
      <c r="J71" s="365"/>
      <c r="K71" s="365"/>
      <c r="L71" s="365"/>
      <c r="O71" s="25" t="str">
        <f>IF(AND(SUM($U71:$Z71)&lt;&gt;0,SUM($U71:$Z71)&lt;&gt;6), IF($B71&lt;&gt;'SOC priorities'!$E$11,$AG71,$AH71),"")</f>
        <v/>
      </c>
      <c r="P71" s="25" t="str">
        <f>IF(AND(SUM(U71:AA71)&lt;&gt;0,SUM(U71:AA71)&lt;&gt;7),IF(B71='SOC priorities'!$E$11,IF(ISBLANK(H71),$AI71,""),""),"")</f>
        <v/>
      </c>
      <c r="Q71" s="25" t="str">
        <f t="shared" si="4"/>
        <v/>
      </c>
      <c r="R71" s="25" t="str">
        <f t="shared" si="0"/>
        <v/>
      </c>
      <c r="S71" s="25" t="str">
        <f t="shared" si="1"/>
        <v/>
      </c>
      <c r="U71" s="159">
        <f t="shared" si="5"/>
        <v>0</v>
      </c>
      <c r="V71" s="25">
        <f t="shared" si="6"/>
        <v>0</v>
      </c>
      <c r="W71" s="25">
        <f t="shared" si="7"/>
        <v>0</v>
      </c>
      <c r="X71" s="25">
        <f t="shared" si="8"/>
        <v>0</v>
      </c>
      <c r="Y71" s="25">
        <f t="shared" si="9"/>
        <v>0</v>
      </c>
      <c r="Z71" s="25">
        <f t="shared" si="10"/>
        <v>0</v>
      </c>
      <c r="AA71" s="25">
        <f t="shared" si="11"/>
        <v>0</v>
      </c>
      <c r="AC71" s="25">
        <f t="shared" si="12"/>
        <v>0</v>
      </c>
      <c r="AG71" s="25" t="s">
        <v>393</v>
      </c>
      <c r="AH71" s="25" t="s">
        <v>394</v>
      </c>
      <c r="AI71" s="160" t="s">
        <v>395</v>
      </c>
      <c r="AK71" s="25">
        <f>IF(COUNTIFS('SOC priorities'!$E$4:$E$12,$B71)&lt;&gt;1,1,0)</f>
        <v>1</v>
      </c>
      <c r="AL71" s="25" cm="1">
        <f t="array" ref="AL71">_xlfn.IFNA(IF(ISBLANK(C71),0,_xlfn.IFNA(IF(NOT(OR(_xlfn.XLOOKUP(VLOOKUP(B71,'SOC priorities'!$E$4:$F$12,2),'SOC priorities'!$H$1:$P$1,'SOC priorities'!$H$1:$P$413)=C71)),1,0),1)),1)</f>
        <v>0</v>
      </c>
      <c r="AM71" s="25" cm="1">
        <f t="array" ref="AM71">_xlfn.IFNA(IF(ISBLANK(D71),0,IF(NOT(OR(_xlfn.XLOOKUP(VLOOKUP(B71,'SSA DD'!$E$32:$F$40,2),'SSA DD'!$E$1:$M$1,'SSA DD'!$E$1:$M$22)=D71)),1,0)),0)</f>
        <v>0</v>
      </c>
      <c r="AO71" t="s">
        <v>396</v>
      </c>
      <c r="AP71" s="25" t="s">
        <v>397</v>
      </c>
      <c r="AQ71" s="160" t="s">
        <v>398</v>
      </c>
    </row>
    <row r="72" spans="1:43" ht="30" customHeight="1" x14ac:dyDescent="0.45">
      <c r="A72" s="395">
        <v>60</v>
      </c>
      <c r="B72" s="396"/>
      <c r="C72" s="397"/>
      <c r="D72" s="397"/>
      <c r="E72" s="398"/>
      <c r="F72" s="399"/>
      <c r="G72" s="399"/>
      <c r="H72" s="400"/>
      <c r="I72" s="367" t="str">
        <f t="shared" si="3"/>
        <v/>
      </c>
      <c r="J72" s="365"/>
      <c r="K72" s="365"/>
      <c r="L72" s="365"/>
      <c r="O72" s="25" t="str">
        <f>IF(AND(SUM($U72:$Z72)&lt;&gt;0,SUM($U72:$Z72)&lt;&gt;6), IF($B72&lt;&gt;'SOC priorities'!$E$11,$AG72,$AH72),"")</f>
        <v/>
      </c>
      <c r="P72" s="25" t="str">
        <f>IF(AND(SUM(U72:AA72)&lt;&gt;0,SUM(U72:AA72)&lt;&gt;7),IF(B72='SOC priorities'!$E$11,IF(ISBLANK(H72),$AI72,""),""),"")</f>
        <v/>
      </c>
      <c r="Q72" s="25" t="str">
        <f t="shared" si="4"/>
        <v/>
      </c>
      <c r="R72" s="25" t="str">
        <f t="shared" si="0"/>
        <v/>
      </c>
      <c r="S72" s="25" t="str">
        <f t="shared" si="1"/>
        <v/>
      </c>
      <c r="U72" s="159">
        <f t="shared" si="5"/>
        <v>0</v>
      </c>
      <c r="V72" s="25">
        <f t="shared" si="6"/>
        <v>0</v>
      </c>
      <c r="W72" s="25">
        <f t="shared" si="7"/>
        <v>0</v>
      </c>
      <c r="X72" s="25">
        <f t="shared" si="8"/>
        <v>0</v>
      </c>
      <c r="Y72" s="25">
        <f t="shared" si="9"/>
        <v>0</v>
      </c>
      <c r="Z72" s="25">
        <f t="shared" si="10"/>
        <v>0</v>
      </c>
      <c r="AA72" s="25">
        <f t="shared" si="11"/>
        <v>0</v>
      </c>
      <c r="AC72" s="25">
        <f t="shared" si="12"/>
        <v>0</v>
      </c>
      <c r="AG72" s="25" t="s">
        <v>393</v>
      </c>
      <c r="AH72" s="25" t="s">
        <v>394</v>
      </c>
      <c r="AI72" s="160" t="s">
        <v>395</v>
      </c>
      <c r="AK72" s="25">
        <f>IF(COUNTIFS('SOC priorities'!$E$4:$E$12,$B72)&lt;&gt;1,1,0)</f>
        <v>1</v>
      </c>
      <c r="AL72" s="25" cm="1">
        <f t="array" ref="AL72">_xlfn.IFNA(IF(ISBLANK(C72),0,_xlfn.IFNA(IF(NOT(OR(_xlfn.XLOOKUP(VLOOKUP(B72,'SOC priorities'!$E$4:$F$12,2),'SOC priorities'!$H$1:$P$1,'SOC priorities'!$H$1:$P$413)=C72)),1,0),1)),1)</f>
        <v>0</v>
      </c>
      <c r="AM72" s="25" cm="1">
        <f t="array" ref="AM72">_xlfn.IFNA(IF(ISBLANK(D72),0,IF(NOT(OR(_xlfn.XLOOKUP(VLOOKUP(B72,'SSA DD'!$E$32:$F$40,2),'SSA DD'!$E$1:$M$1,'SSA DD'!$E$1:$M$22)=D72)),1,0)),0)</f>
        <v>0</v>
      </c>
      <c r="AO72" t="s">
        <v>396</v>
      </c>
      <c r="AP72" s="25" t="s">
        <v>397</v>
      </c>
      <c r="AQ72" s="160" t="s">
        <v>398</v>
      </c>
    </row>
    <row r="73" spans="1:43" ht="30" customHeight="1" x14ac:dyDescent="0.45">
      <c r="A73" s="395">
        <v>61</v>
      </c>
      <c r="B73" s="396"/>
      <c r="C73" s="397"/>
      <c r="D73" s="397"/>
      <c r="E73" s="398"/>
      <c r="F73" s="399"/>
      <c r="G73" s="399"/>
      <c r="H73" s="400"/>
      <c r="I73" s="367" t="str">
        <f t="shared" si="3"/>
        <v/>
      </c>
      <c r="J73" s="365"/>
      <c r="K73" s="365"/>
      <c r="L73" s="365"/>
      <c r="O73" s="25" t="str">
        <f>IF(AND(SUM($U73:$Z73)&lt;&gt;0,SUM($U73:$Z73)&lt;&gt;6), IF($B73&lt;&gt;'SOC priorities'!$E$11,$AG73,$AH73),"")</f>
        <v/>
      </c>
      <c r="P73" s="25" t="str">
        <f>IF(AND(SUM(U73:AA73)&lt;&gt;0,SUM(U73:AA73)&lt;&gt;7),IF(B73='SOC priorities'!$E$11,IF(ISBLANK(H73),$AI73,""),""),"")</f>
        <v/>
      </c>
      <c r="Q73" s="25" t="str">
        <f t="shared" si="4"/>
        <v/>
      </c>
      <c r="R73" s="25" t="str">
        <f t="shared" si="0"/>
        <v/>
      </c>
      <c r="S73" s="25" t="str">
        <f t="shared" si="1"/>
        <v/>
      </c>
      <c r="U73" s="159">
        <f t="shared" si="5"/>
        <v>0</v>
      </c>
      <c r="V73" s="25">
        <f t="shared" si="6"/>
        <v>0</v>
      </c>
      <c r="W73" s="25">
        <f t="shared" si="7"/>
        <v>0</v>
      </c>
      <c r="X73" s="25">
        <f t="shared" si="8"/>
        <v>0</v>
      </c>
      <c r="Y73" s="25">
        <f t="shared" si="9"/>
        <v>0</v>
      </c>
      <c r="Z73" s="25">
        <f t="shared" si="10"/>
        <v>0</v>
      </c>
      <c r="AA73" s="25">
        <f t="shared" si="11"/>
        <v>0</v>
      </c>
      <c r="AC73" s="25">
        <f t="shared" si="12"/>
        <v>0</v>
      </c>
      <c r="AG73" s="25" t="s">
        <v>393</v>
      </c>
      <c r="AH73" s="25" t="s">
        <v>394</v>
      </c>
      <c r="AI73" s="160" t="s">
        <v>395</v>
      </c>
      <c r="AK73" s="25">
        <f>IF(COUNTIFS('SOC priorities'!$E$4:$E$12,$B73)&lt;&gt;1,1,0)</f>
        <v>1</v>
      </c>
      <c r="AL73" s="25" cm="1">
        <f t="array" ref="AL73">_xlfn.IFNA(IF(ISBLANK(C73),0,_xlfn.IFNA(IF(NOT(OR(_xlfn.XLOOKUP(VLOOKUP(B73,'SOC priorities'!$E$4:$F$12,2),'SOC priorities'!$H$1:$P$1,'SOC priorities'!$H$1:$P$413)=C73)),1,0),1)),1)</f>
        <v>0</v>
      </c>
      <c r="AM73" s="25" cm="1">
        <f t="array" ref="AM73">_xlfn.IFNA(IF(ISBLANK(D73),0,IF(NOT(OR(_xlfn.XLOOKUP(VLOOKUP(B73,'SSA DD'!$E$32:$F$40,2),'SSA DD'!$E$1:$M$1,'SSA DD'!$E$1:$M$22)=D73)),1,0)),0)</f>
        <v>0</v>
      </c>
      <c r="AO73" t="s">
        <v>396</v>
      </c>
      <c r="AP73" s="25" t="s">
        <v>397</v>
      </c>
      <c r="AQ73" s="160" t="s">
        <v>398</v>
      </c>
    </row>
    <row r="74" spans="1:43" ht="30" customHeight="1" x14ac:dyDescent="0.45">
      <c r="A74" s="395">
        <v>62</v>
      </c>
      <c r="B74" s="396"/>
      <c r="C74" s="397"/>
      <c r="D74" s="397"/>
      <c r="E74" s="398"/>
      <c r="F74" s="399"/>
      <c r="G74" s="399"/>
      <c r="H74" s="400"/>
      <c r="I74" s="367" t="str">
        <f t="shared" si="3"/>
        <v/>
      </c>
      <c r="J74" s="365"/>
      <c r="K74" s="365"/>
      <c r="L74" s="365"/>
      <c r="O74" s="25" t="str">
        <f>IF(AND(SUM($U74:$Z74)&lt;&gt;0,SUM($U74:$Z74)&lt;&gt;6), IF($B74&lt;&gt;'SOC priorities'!$E$11,$AG74,$AH74),"")</f>
        <v/>
      </c>
      <c r="P74" s="25" t="str">
        <f>IF(AND(SUM(U74:AA74)&lt;&gt;0,SUM(U74:AA74)&lt;&gt;7),IF(B74='SOC priorities'!$E$11,IF(ISBLANK(H74),$AI74,""),""),"")</f>
        <v/>
      </c>
      <c r="Q74" s="25" t="str">
        <f t="shared" si="4"/>
        <v/>
      </c>
      <c r="R74" s="25" t="str">
        <f t="shared" si="0"/>
        <v/>
      </c>
      <c r="S74" s="25" t="str">
        <f t="shared" si="1"/>
        <v/>
      </c>
      <c r="U74" s="159">
        <f t="shared" si="5"/>
        <v>0</v>
      </c>
      <c r="V74" s="25">
        <f t="shared" si="6"/>
        <v>0</v>
      </c>
      <c r="W74" s="25">
        <f t="shared" si="7"/>
        <v>0</v>
      </c>
      <c r="X74" s="25">
        <f t="shared" si="8"/>
        <v>0</v>
      </c>
      <c r="Y74" s="25">
        <f t="shared" si="9"/>
        <v>0</v>
      </c>
      <c r="Z74" s="25">
        <f t="shared" si="10"/>
        <v>0</v>
      </c>
      <c r="AA74" s="25">
        <f t="shared" si="11"/>
        <v>0</v>
      </c>
      <c r="AC74" s="25">
        <f t="shared" si="12"/>
        <v>0</v>
      </c>
      <c r="AG74" s="25" t="s">
        <v>393</v>
      </c>
      <c r="AH74" s="25" t="s">
        <v>394</v>
      </c>
      <c r="AI74" s="160" t="s">
        <v>395</v>
      </c>
      <c r="AK74" s="25">
        <f>IF(COUNTIFS('SOC priorities'!$E$4:$E$12,$B74)&lt;&gt;1,1,0)</f>
        <v>1</v>
      </c>
      <c r="AL74" s="25" cm="1">
        <f t="array" ref="AL74">_xlfn.IFNA(IF(ISBLANK(C74),0,_xlfn.IFNA(IF(NOT(OR(_xlfn.XLOOKUP(VLOOKUP(B74,'SOC priorities'!$E$4:$F$12,2),'SOC priorities'!$H$1:$P$1,'SOC priorities'!$H$1:$P$413)=C74)),1,0),1)),1)</f>
        <v>0</v>
      </c>
      <c r="AM74" s="25" cm="1">
        <f t="array" ref="AM74">_xlfn.IFNA(IF(ISBLANK(D74),0,IF(NOT(OR(_xlfn.XLOOKUP(VLOOKUP(B74,'SSA DD'!$E$32:$F$40,2),'SSA DD'!$E$1:$M$1,'SSA DD'!$E$1:$M$22)=D74)),1,0)),0)</f>
        <v>0</v>
      </c>
      <c r="AO74" t="s">
        <v>396</v>
      </c>
      <c r="AP74" s="25" t="s">
        <v>397</v>
      </c>
      <c r="AQ74" s="160" t="s">
        <v>398</v>
      </c>
    </row>
    <row r="75" spans="1:43" ht="30" customHeight="1" x14ac:dyDescent="0.45">
      <c r="A75" s="395">
        <v>63</v>
      </c>
      <c r="B75" s="396"/>
      <c r="C75" s="397"/>
      <c r="D75" s="397"/>
      <c r="E75" s="398"/>
      <c r="F75" s="399"/>
      <c r="G75" s="399"/>
      <c r="H75" s="400"/>
      <c r="I75" s="367" t="str">
        <f t="shared" si="3"/>
        <v/>
      </c>
      <c r="J75" s="365"/>
      <c r="K75" s="365"/>
      <c r="L75" s="365"/>
      <c r="O75" s="25" t="str">
        <f>IF(AND(SUM($U75:$Z75)&lt;&gt;0,SUM($U75:$Z75)&lt;&gt;6), IF($B75&lt;&gt;'SOC priorities'!$E$11,$AG75,$AH75),"")</f>
        <v/>
      </c>
      <c r="P75" s="25" t="str">
        <f>IF(AND(SUM(U75:AA75)&lt;&gt;0,SUM(U75:AA75)&lt;&gt;7),IF(B75='SOC priorities'!$E$11,IF(ISBLANK(H75),$AI75,""),""),"")</f>
        <v/>
      </c>
      <c r="Q75" s="25" t="str">
        <f t="shared" si="4"/>
        <v/>
      </c>
      <c r="R75" s="25" t="str">
        <f t="shared" si="0"/>
        <v/>
      </c>
      <c r="S75" s="25" t="str">
        <f t="shared" si="1"/>
        <v/>
      </c>
      <c r="U75" s="159">
        <f t="shared" si="5"/>
        <v>0</v>
      </c>
      <c r="V75" s="25">
        <f t="shared" si="6"/>
        <v>0</v>
      </c>
      <c r="W75" s="25">
        <f t="shared" si="7"/>
        <v>0</v>
      </c>
      <c r="X75" s="25">
        <f t="shared" si="8"/>
        <v>0</v>
      </c>
      <c r="Y75" s="25">
        <f t="shared" si="9"/>
        <v>0</v>
      </c>
      <c r="Z75" s="25">
        <f t="shared" si="10"/>
        <v>0</v>
      </c>
      <c r="AA75" s="25">
        <f t="shared" si="11"/>
        <v>0</v>
      </c>
      <c r="AC75" s="25">
        <f t="shared" si="12"/>
        <v>0</v>
      </c>
      <c r="AG75" s="25" t="s">
        <v>393</v>
      </c>
      <c r="AH75" s="25" t="s">
        <v>394</v>
      </c>
      <c r="AI75" s="160" t="s">
        <v>395</v>
      </c>
      <c r="AK75" s="25">
        <f>IF(COUNTIFS('SOC priorities'!$E$4:$E$12,$B75)&lt;&gt;1,1,0)</f>
        <v>1</v>
      </c>
      <c r="AL75" s="25" cm="1">
        <f t="array" ref="AL75">_xlfn.IFNA(IF(ISBLANK(C75),0,_xlfn.IFNA(IF(NOT(OR(_xlfn.XLOOKUP(VLOOKUP(B75,'SOC priorities'!$E$4:$F$12,2),'SOC priorities'!$H$1:$P$1,'SOC priorities'!$H$1:$P$413)=C75)),1,0),1)),1)</f>
        <v>0</v>
      </c>
      <c r="AM75" s="25" cm="1">
        <f t="array" ref="AM75">_xlfn.IFNA(IF(ISBLANK(D75),0,IF(NOT(OR(_xlfn.XLOOKUP(VLOOKUP(B75,'SSA DD'!$E$32:$F$40,2),'SSA DD'!$E$1:$M$1,'SSA DD'!$E$1:$M$22)=D75)),1,0)),0)</f>
        <v>0</v>
      </c>
      <c r="AO75" t="s">
        <v>396</v>
      </c>
      <c r="AP75" s="25" t="s">
        <v>397</v>
      </c>
      <c r="AQ75" s="160" t="s">
        <v>398</v>
      </c>
    </row>
    <row r="76" spans="1:43" ht="30" customHeight="1" x14ac:dyDescent="0.45">
      <c r="A76" s="395">
        <v>64</v>
      </c>
      <c r="B76" s="396"/>
      <c r="C76" s="397"/>
      <c r="D76" s="397"/>
      <c r="E76" s="398"/>
      <c r="F76" s="399"/>
      <c r="G76" s="399"/>
      <c r="H76" s="400"/>
      <c r="I76" s="367" t="str">
        <f t="shared" si="3"/>
        <v/>
      </c>
      <c r="J76" s="365"/>
      <c r="K76" s="365"/>
      <c r="L76" s="365"/>
      <c r="O76" s="25" t="str">
        <f>IF(AND(SUM($U76:$Z76)&lt;&gt;0,SUM($U76:$Z76)&lt;&gt;6), IF($B76&lt;&gt;'SOC priorities'!$E$11,$AG76,$AH76),"")</f>
        <v/>
      </c>
      <c r="P76" s="25" t="str">
        <f>IF(AND(SUM(U76:AA76)&lt;&gt;0,SUM(U76:AA76)&lt;&gt;7),IF(B76='SOC priorities'!$E$11,IF(ISBLANK(H76),$AI76,""),""),"")</f>
        <v/>
      </c>
      <c r="Q76" s="25" t="str">
        <f t="shared" si="4"/>
        <v/>
      </c>
      <c r="R76" s="25" t="str">
        <f t="shared" si="0"/>
        <v/>
      </c>
      <c r="S76" s="25" t="str">
        <f t="shared" si="1"/>
        <v/>
      </c>
      <c r="U76" s="159">
        <f t="shared" si="5"/>
        <v>0</v>
      </c>
      <c r="V76" s="25">
        <f t="shared" si="6"/>
        <v>0</v>
      </c>
      <c r="W76" s="25">
        <f t="shared" si="7"/>
        <v>0</v>
      </c>
      <c r="X76" s="25">
        <f t="shared" si="8"/>
        <v>0</v>
      </c>
      <c r="Y76" s="25">
        <f t="shared" si="9"/>
        <v>0</v>
      </c>
      <c r="Z76" s="25">
        <f t="shared" si="10"/>
        <v>0</v>
      </c>
      <c r="AA76" s="25">
        <f t="shared" si="11"/>
        <v>0</v>
      </c>
      <c r="AC76" s="25">
        <f t="shared" si="12"/>
        <v>0</v>
      </c>
      <c r="AG76" s="25" t="s">
        <v>393</v>
      </c>
      <c r="AH76" s="25" t="s">
        <v>394</v>
      </c>
      <c r="AI76" s="160" t="s">
        <v>395</v>
      </c>
      <c r="AK76" s="25">
        <f>IF(COUNTIFS('SOC priorities'!$E$4:$E$12,$B76)&lt;&gt;1,1,0)</f>
        <v>1</v>
      </c>
      <c r="AL76" s="25" cm="1">
        <f t="array" ref="AL76">_xlfn.IFNA(IF(ISBLANK(C76),0,_xlfn.IFNA(IF(NOT(OR(_xlfn.XLOOKUP(VLOOKUP(B76,'SOC priorities'!$E$4:$F$12,2),'SOC priorities'!$H$1:$P$1,'SOC priorities'!$H$1:$P$413)=C76)),1,0),1)),1)</f>
        <v>0</v>
      </c>
      <c r="AM76" s="25" cm="1">
        <f t="array" ref="AM76">_xlfn.IFNA(IF(ISBLANK(D76),0,IF(NOT(OR(_xlfn.XLOOKUP(VLOOKUP(B76,'SSA DD'!$E$32:$F$40,2),'SSA DD'!$E$1:$M$1,'SSA DD'!$E$1:$M$22)=D76)),1,0)),0)</f>
        <v>0</v>
      </c>
      <c r="AO76" t="s">
        <v>396</v>
      </c>
      <c r="AP76" s="25" t="s">
        <v>397</v>
      </c>
      <c r="AQ76" s="160" t="s">
        <v>398</v>
      </c>
    </row>
    <row r="77" spans="1:43" ht="30" customHeight="1" x14ac:dyDescent="0.45">
      <c r="A77" s="395">
        <v>65</v>
      </c>
      <c r="B77" s="396"/>
      <c r="C77" s="397"/>
      <c r="D77" s="397"/>
      <c r="E77" s="398"/>
      <c r="F77" s="399"/>
      <c r="G77" s="399"/>
      <c r="H77" s="400"/>
      <c r="I77" s="367" t="str">
        <f t="shared" si="3"/>
        <v/>
      </c>
      <c r="J77" s="365"/>
      <c r="K77" s="365"/>
      <c r="L77" s="365"/>
      <c r="O77" s="25" t="str">
        <f>IF(AND(SUM($U77:$Z77)&lt;&gt;0,SUM($U77:$Z77)&lt;&gt;6), IF($B77&lt;&gt;'SOC priorities'!$E$11,$AG77,$AH77),"")</f>
        <v/>
      </c>
      <c r="P77" s="25" t="str">
        <f>IF(AND(SUM(U77:AA77)&lt;&gt;0,SUM(U77:AA77)&lt;&gt;7),IF(B77='SOC priorities'!$E$11,IF(ISBLANK(H77),$AI77,""),""),"")</f>
        <v/>
      </c>
      <c r="Q77" s="25" t="str">
        <f t="shared" si="4"/>
        <v/>
      </c>
      <c r="R77" s="25" t="str">
        <f t="shared" ref="R77:R140" si="13">IF(AL77=1,AP77,"")</f>
        <v/>
      </c>
      <c r="S77" s="25" t="str">
        <f t="shared" ref="S77:S140" si="14">IF(AM77=1,AQ77,"")</f>
        <v/>
      </c>
      <c r="U77" s="159">
        <f t="shared" si="5"/>
        <v>0</v>
      </c>
      <c r="V77" s="25">
        <f t="shared" si="6"/>
        <v>0</v>
      </c>
      <c r="W77" s="25">
        <f t="shared" si="7"/>
        <v>0</v>
      </c>
      <c r="X77" s="25">
        <f t="shared" si="8"/>
        <v>0</v>
      </c>
      <c r="Y77" s="25">
        <f t="shared" si="9"/>
        <v>0</v>
      </c>
      <c r="Z77" s="25">
        <f t="shared" si="10"/>
        <v>0</v>
      </c>
      <c r="AA77" s="25">
        <f t="shared" si="11"/>
        <v>0</v>
      </c>
      <c r="AC77" s="25">
        <f t="shared" si="12"/>
        <v>0</v>
      </c>
      <c r="AG77" s="25" t="s">
        <v>393</v>
      </c>
      <c r="AH77" s="25" t="s">
        <v>394</v>
      </c>
      <c r="AI77" s="160" t="s">
        <v>395</v>
      </c>
      <c r="AK77" s="25">
        <f>IF(COUNTIFS('SOC priorities'!$E$4:$E$12,$B77)&lt;&gt;1,1,0)</f>
        <v>1</v>
      </c>
      <c r="AL77" s="25" cm="1">
        <f t="array" ref="AL77">_xlfn.IFNA(IF(ISBLANK(C77),0,_xlfn.IFNA(IF(NOT(OR(_xlfn.XLOOKUP(VLOOKUP(B77,'SOC priorities'!$E$4:$F$12,2),'SOC priorities'!$H$1:$P$1,'SOC priorities'!$H$1:$P$413)=C77)),1,0),1)),1)</f>
        <v>0</v>
      </c>
      <c r="AM77" s="25" cm="1">
        <f t="array" ref="AM77">_xlfn.IFNA(IF(ISBLANK(D77),0,IF(NOT(OR(_xlfn.XLOOKUP(VLOOKUP(B77,'SSA DD'!$E$32:$F$40,2),'SSA DD'!$E$1:$M$1,'SSA DD'!$E$1:$M$22)=D77)),1,0)),0)</f>
        <v>0</v>
      </c>
      <c r="AO77" t="s">
        <v>396</v>
      </c>
      <c r="AP77" s="25" t="s">
        <v>397</v>
      </c>
      <c r="AQ77" s="160" t="s">
        <v>398</v>
      </c>
    </row>
    <row r="78" spans="1:43" ht="30" customHeight="1" x14ac:dyDescent="0.45">
      <c r="A78" s="395">
        <v>66</v>
      </c>
      <c r="B78" s="396"/>
      <c r="C78" s="397"/>
      <c r="D78" s="397"/>
      <c r="E78" s="398"/>
      <c r="F78" s="399"/>
      <c r="G78" s="399"/>
      <c r="H78" s="400"/>
      <c r="I78" s="367" t="str">
        <f t="shared" ref="I78:I141" si="15">O78&amp;P78&amp;Q78&amp;R78&amp;S78</f>
        <v/>
      </c>
      <c r="J78" s="365"/>
      <c r="K78" s="365"/>
      <c r="L78" s="365"/>
      <c r="O78" s="25" t="str">
        <f>IF(AND(SUM($U78:$Z78)&lt;&gt;0,SUM($U78:$Z78)&lt;&gt;6), IF($B78&lt;&gt;'SOC priorities'!$E$11,$AG78,$AH78),"")</f>
        <v/>
      </c>
      <c r="P78" s="25" t="str">
        <f>IF(AND(SUM(U78:AA78)&lt;&gt;0,SUM(U78:AA78)&lt;&gt;7),IF(B78='SOC priorities'!$E$11,IF(ISBLANK(H78),$AI78,""),""),"")</f>
        <v/>
      </c>
      <c r="Q78" s="25" t="str">
        <f t="shared" ref="Q78:Q141" si="16">IF(U78*AK78=1,AO78,"")</f>
        <v/>
      </c>
      <c r="R78" s="25" t="str">
        <f t="shared" si="13"/>
        <v/>
      </c>
      <c r="S78" s="25" t="str">
        <f t="shared" si="14"/>
        <v/>
      </c>
      <c r="U78" s="159">
        <f t="shared" ref="U78:U141" si="17">IF(ISBLANK(B78),0,1)</f>
        <v>0</v>
      </c>
      <c r="V78" s="25">
        <f t="shared" ref="V78:V141" si="18">IF(ISBLANK(C78),0,1)</f>
        <v>0</v>
      </c>
      <c r="W78" s="25">
        <f t="shared" ref="W78:W141" si="19">IF(ISBLANK(D78),0,1)</f>
        <v>0</v>
      </c>
      <c r="X78" s="25">
        <f t="shared" ref="X78:X141" si="20">IF(ISBLANK(E78),0,1)</f>
        <v>0</v>
      </c>
      <c r="Y78" s="25">
        <f t="shared" ref="Y78:Y141" si="21">IF(ISBLANK(F78),0,1)</f>
        <v>0</v>
      </c>
      <c r="Z78" s="25">
        <f t="shared" ref="Z78:Z141" si="22">IF(ISBLANK(G78),0,1)</f>
        <v>0</v>
      </c>
      <c r="AA78" s="25">
        <f t="shared" ref="AA78:AA141" si="23">IF(ISBLANK(H78),0,1)</f>
        <v>0</v>
      </c>
      <c r="AC78" s="25">
        <f t="shared" ref="AC78:AC141" si="24">IF(SUM($U$13:$Z$13)&lt;&gt;0,1,0)</f>
        <v>0</v>
      </c>
      <c r="AG78" s="25" t="s">
        <v>393</v>
      </c>
      <c r="AH78" s="25" t="s">
        <v>394</v>
      </c>
      <c r="AI78" s="160" t="s">
        <v>395</v>
      </c>
      <c r="AK78" s="25">
        <f>IF(COUNTIFS('SOC priorities'!$E$4:$E$12,$B78)&lt;&gt;1,1,0)</f>
        <v>1</v>
      </c>
      <c r="AL78" s="25" cm="1">
        <f t="array" ref="AL78">_xlfn.IFNA(IF(ISBLANK(C78),0,_xlfn.IFNA(IF(NOT(OR(_xlfn.XLOOKUP(VLOOKUP(B78,'SOC priorities'!$E$4:$F$12,2),'SOC priorities'!$H$1:$P$1,'SOC priorities'!$H$1:$P$413)=C78)),1,0),1)),1)</f>
        <v>0</v>
      </c>
      <c r="AM78" s="25" cm="1">
        <f t="array" ref="AM78">_xlfn.IFNA(IF(ISBLANK(D78),0,IF(NOT(OR(_xlfn.XLOOKUP(VLOOKUP(B78,'SSA DD'!$E$32:$F$40,2),'SSA DD'!$E$1:$M$1,'SSA DD'!$E$1:$M$22)=D78)),1,0)),0)</f>
        <v>0</v>
      </c>
      <c r="AO78" t="s">
        <v>396</v>
      </c>
      <c r="AP78" s="25" t="s">
        <v>397</v>
      </c>
      <c r="AQ78" s="160" t="s">
        <v>398</v>
      </c>
    </row>
    <row r="79" spans="1:43" ht="30" customHeight="1" x14ac:dyDescent="0.45">
      <c r="A79" s="395">
        <v>67</v>
      </c>
      <c r="B79" s="396"/>
      <c r="C79" s="397"/>
      <c r="D79" s="397"/>
      <c r="E79" s="398"/>
      <c r="F79" s="399"/>
      <c r="G79" s="399"/>
      <c r="H79" s="400"/>
      <c r="I79" s="367" t="str">
        <f t="shared" si="15"/>
        <v/>
      </c>
      <c r="J79" s="365"/>
      <c r="K79" s="365"/>
      <c r="L79" s="365"/>
      <c r="O79" s="25" t="str">
        <f>IF(AND(SUM($U79:$Z79)&lt;&gt;0,SUM($U79:$Z79)&lt;&gt;6), IF($B79&lt;&gt;'SOC priorities'!$E$11,$AG79,$AH79),"")</f>
        <v/>
      </c>
      <c r="P79" s="25" t="str">
        <f>IF(AND(SUM(U79:AA79)&lt;&gt;0,SUM(U79:AA79)&lt;&gt;7),IF(B79='SOC priorities'!$E$11,IF(ISBLANK(H79),$AI79,""),""),"")</f>
        <v/>
      </c>
      <c r="Q79" s="25" t="str">
        <f t="shared" si="16"/>
        <v/>
      </c>
      <c r="R79" s="25" t="str">
        <f t="shared" si="13"/>
        <v/>
      </c>
      <c r="S79" s="25" t="str">
        <f t="shared" si="14"/>
        <v/>
      </c>
      <c r="U79" s="159">
        <f t="shared" si="17"/>
        <v>0</v>
      </c>
      <c r="V79" s="25">
        <f t="shared" si="18"/>
        <v>0</v>
      </c>
      <c r="W79" s="25">
        <f t="shared" si="19"/>
        <v>0</v>
      </c>
      <c r="X79" s="25">
        <f t="shared" si="20"/>
        <v>0</v>
      </c>
      <c r="Y79" s="25">
        <f t="shared" si="21"/>
        <v>0</v>
      </c>
      <c r="Z79" s="25">
        <f t="shared" si="22"/>
        <v>0</v>
      </c>
      <c r="AA79" s="25">
        <f t="shared" si="23"/>
        <v>0</v>
      </c>
      <c r="AC79" s="25">
        <f t="shared" si="24"/>
        <v>0</v>
      </c>
      <c r="AG79" s="25" t="s">
        <v>393</v>
      </c>
      <c r="AH79" s="25" t="s">
        <v>394</v>
      </c>
      <c r="AI79" s="160" t="s">
        <v>395</v>
      </c>
      <c r="AK79" s="25">
        <f>IF(COUNTIFS('SOC priorities'!$E$4:$E$12,$B79)&lt;&gt;1,1,0)</f>
        <v>1</v>
      </c>
      <c r="AL79" s="25" cm="1">
        <f t="array" ref="AL79">_xlfn.IFNA(IF(ISBLANK(C79),0,_xlfn.IFNA(IF(NOT(OR(_xlfn.XLOOKUP(VLOOKUP(B79,'SOC priorities'!$E$4:$F$12,2),'SOC priorities'!$H$1:$P$1,'SOC priorities'!$H$1:$P$413)=C79)),1,0),1)),1)</f>
        <v>0</v>
      </c>
      <c r="AM79" s="25" cm="1">
        <f t="array" ref="AM79">_xlfn.IFNA(IF(ISBLANK(D79),0,IF(NOT(OR(_xlfn.XLOOKUP(VLOOKUP(B79,'SSA DD'!$E$32:$F$40,2),'SSA DD'!$E$1:$M$1,'SSA DD'!$E$1:$M$22)=D79)),1,0)),0)</f>
        <v>0</v>
      </c>
      <c r="AO79" t="s">
        <v>396</v>
      </c>
      <c r="AP79" s="25" t="s">
        <v>397</v>
      </c>
      <c r="AQ79" s="160" t="s">
        <v>398</v>
      </c>
    </row>
    <row r="80" spans="1:43" ht="30" customHeight="1" x14ac:dyDescent="0.45">
      <c r="A80" s="395">
        <v>68</v>
      </c>
      <c r="B80" s="396"/>
      <c r="C80" s="397"/>
      <c r="D80" s="397"/>
      <c r="E80" s="398"/>
      <c r="F80" s="399"/>
      <c r="G80" s="399"/>
      <c r="H80" s="400"/>
      <c r="I80" s="367" t="str">
        <f t="shared" si="15"/>
        <v/>
      </c>
      <c r="J80" s="365"/>
      <c r="K80" s="365"/>
      <c r="L80" s="365"/>
      <c r="O80" s="25" t="str">
        <f>IF(AND(SUM($U80:$Z80)&lt;&gt;0,SUM($U80:$Z80)&lt;&gt;6), IF($B80&lt;&gt;'SOC priorities'!$E$11,$AG80,$AH80),"")</f>
        <v/>
      </c>
      <c r="P80" s="25" t="str">
        <f>IF(AND(SUM(U80:AA80)&lt;&gt;0,SUM(U80:AA80)&lt;&gt;7),IF(B80='SOC priorities'!$E$11,IF(ISBLANK(H80),$AI80,""),""),"")</f>
        <v/>
      </c>
      <c r="Q80" s="25" t="str">
        <f t="shared" si="16"/>
        <v/>
      </c>
      <c r="R80" s="25" t="str">
        <f t="shared" si="13"/>
        <v/>
      </c>
      <c r="S80" s="25" t="str">
        <f t="shared" si="14"/>
        <v/>
      </c>
      <c r="U80" s="159">
        <f t="shared" si="17"/>
        <v>0</v>
      </c>
      <c r="V80" s="25">
        <f t="shared" si="18"/>
        <v>0</v>
      </c>
      <c r="W80" s="25">
        <f t="shared" si="19"/>
        <v>0</v>
      </c>
      <c r="X80" s="25">
        <f t="shared" si="20"/>
        <v>0</v>
      </c>
      <c r="Y80" s="25">
        <f t="shared" si="21"/>
        <v>0</v>
      </c>
      <c r="Z80" s="25">
        <f t="shared" si="22"/>
        <v>0</v>
      </c>
      <c r="AA80" s="25">
        <f t="shared" si="23"/>
        <v>0</v>
      </c>
      <c r="AC80" s="25">
        <f t="shared" si="24"/>
        <v>0</v>
      </c>
      <c r="AG80" s="25" t="s">
        <v>393</v>
      </c>
      <c r="AH80" s="25" t="s">
        <v>394</v>
      </c>
      <c r="AI80" s="160" t="s">
        <v>395</v>
      </c>
      <c r="AK80" s="25">
        <f>IF(COUNTIFS('SOC priorities'!$E$4:$E$12,$B80)&lt;&gt;1,1,0)</f>
        <v>1</v>
      </c>
      <c r="AL80" s="25" cm="1">
        <f t="array" ref="AL80">_xlfn.IFNA(IF(ISBLANK(C80),0,_xlfn.IFNA(IF(NOT(OR(_xlfn.XLOOKUP(VLOOKUP(B80,'SOC priorities'!$E$4:$F$12,2),'SOC priorities'!$H$1:$P$1,'SOC priorities'!$H$1:$P$413)=C80)),1,0),1)),1)</f>
        <v>0</v>
      </c>
      <c r="AM80" s="25" cm="1">
        <f t="array" ref="AM80">_xlfn.IFNA(IF(ISBLANK(D80),0,IF(NOT(OR(_xlfn.XLOOKUP(VLOOKUP(B80,'SSA DD'!$E$32:$F$40,2),'SSA DD'!$E$1:$M$1,'SSA DD'!$E$1:$M$22)=D80)),1,0)),0)</f>
        <v>0</v>
      </c>
      <c r="AO80" t="s">
        <v>396</v>
      </c>
      <c r="AP80" s="25" t="s">
        <v>397</v>
      </c>
      <c r="AQ80" s="160" t="s">
        <v>398</v>
      </c>
    </row>
    <row r="81" spans="1:43" ht="30" customHeight="1" x14ac:dyDescent="0.45">
      <c r="A81" s="395">
        <v>69</v>
      </c>
      <c r="B81" s="396"/>
      <c r="C81" s="397"/>
      <c r="D81" s="397"/>
      <c r="E81" s="398"/>
      <c r="F81" s="399"/>
      <c r="G81" s="399"/>
      <c r="H81" s="400"/>
      <c r="I81" s="367" t="str">
        <f t="shared" si="15"/>
        <v/>
      </c>
      <c r="J81" s="365"/>
      <c r="K81" s="365"/>
      <c r="L81" s="365"/>
      <c r="O81" s="25" t="str">
        <f>IF(AND(SUM($U81:$Z81)&lt;&gt;0,SUM($U81:$Z81)&lt;&gt;6), IF($B81&lt;&gt;'SOC priorities'!$E$11,$AG81,$AH81),"")</f>
        <v/>
      </c>
      <c r="P81" s="25" t="str">
        <f>IF(AND(SUM(U81:AA81)&lt;&gt;0,SUM(U81:AA81)&lt;&gt;7),IF(B81='SOC priorities'!$E$11,IF(ISBLANK(H81),$AI81,""),""),"")</f>
        <v/>
      </c>
      <c r="Q81" s="25" t="str">
        <f t="shared" si="16"/>
        <v/>
      </c>
      <c r="R81" s="25" t="str">
        <f t="shared" si="13"/>
        <v/>
      </c>
      <c r="S81" s="25" t="str">
        <f t="shared" si="14"/>
        <v/>
      </c>
      <c r="U81" s="159">
        <f t="shared" si="17"/>
        <v>0</v>
      </c>
      <c r="V81" s="25">
        <f t="shared" si="18"/>
        <v>0</v>
      </c>
      <c r="W81" s="25">
        <f t="shared" si="19"/>
        <v>0</v>
      </c>
      <c r="X81" s="25">
        <f t="shared" si="20"/>
        <v>0</v>
      </c>
      <c r="Y81" s="25">
        <f t="shared" si="21"/>
        <v>0</v>
      </c>
      <c r="Z81" s="25">
        <f t="shared" si="22"/>
        <v>0</v>
      </c>
      <c r="AA81" s="25">
        <f t="shared" si="23"/>
        <v>0</v>
      </c>
      <c r="AC81" s="25">
        <f t="shared" si="24"/>
        <v>0</v>
      </c>
      <c r="AG81" s="25" t="s">
        <v>393</v>
      </c>
      <c r="AH81" s="25" t="s">
        <v>394</v>
      </c>
      <c r="AI81" s="160" t="s">
        <v>395</v>
      </c>
      <c r="AK81" s="25">
        <f>IF(COUNTIFS('SOC priorities'!$E$4:$E$12,$B81)&lt;&gt;1,1,0)</f>
        <v>1</v>
      </c>
      <c r="AL81" s="25" cm="1">
        <f t="array" ref="AL81">_xlfn.IFNA(IF(ISBLANK(C81),0,_xlfn.IFNA(IF(NOT(OR(_xlfn.XLOOKUP(VLOOKUP(B81,'SOC priorities'!$E$4:$F$12,2),'SOC priorities'!$H$1:$P$1,'SOC priorities'!$H$1:$P$413)=C81)),1,0),1)),1)</f>
        <v>0</v>
      </c>
      <c r="AM81" s="25" cm="1">
        <f t="array" ref="AM81">_xlfn.IFNA(IF(ISBLANK(D81),0,IF(NOT(OR(_xlfn.XLOOKUP(VLOOKUP(B81,'SSA DD'!$E$32:$F$40,2),'SSA DD'!$E$1:$M$1,'SSA DD'!$E$1:$M$22)=D81)),1,0)),0)</f>
        <v>0</v>
      </c>
      <c r="AO81" t="s">
        <v>396</v>
      </c>
      <c r="AP81" s="25" t="s">
        <v>397</v>
      </c>
      <c r="AQ81" s="160" t="s">
        <v>398</v>
      </c>
    </row>
    <row r="82" spans="1:43" ht="30" customHeight="1" x14ac:dyDescent="0.45">
      <c r="A82" s="395">
        <v>70</v>
      </c>
      <c r="B82" s="396"/>
      <c r="C82" s="397"/>
      <c r="D82" s="397"/>
      <c r="E82" s="398"/>
      <c r="F82" s="399"/>
      <c r="G82" s="399"/>
      <c r="H82" s="400"/>
      <c r="I82" s="367" t="str">
        <f t="shared" si="15"/>
        <v/>
      </c>
      <c r="J82" s="365"/>
      <c r="K82" s="365"/>
      <c r="L82" s="365"/>
      <c r="O82" s="25" t="str">
        <f>IF(AND(SUM($U82:$Z82)&lt;&gt;0,SUM($U82:$Z82)&lt;&gt;6), IF($B82&lt;&gt;'SOC priorities'!$E$11,$AG82,$AH82),"")</f>
        <v/>
      </c>
      <c r="P82" s="25" t="str">
        <f>IF(AND(SUM(U82:AA82)&lt;&gt;0,SUM(U82:AA82)&lt;&gt;7),IF(B82='SOC priorities'!$E$11,IF(ISBLANK(H82),$AI82,""),""),"")</f>
        <v/>
      </c>
      <c r="Q82" s="25" t="str">
        <f t="shared" si="16"/>
        <v/>
      </c>
      <c r="R82" s="25" t="str">
        <f t="shared" si="13"/>
        <v/>
      </c>
      <c r="S82" s="25" t="str">
        <f t="shared" si="14"/>
        <v/>
      </c>
      <c r="U82" s="159">
        <f t="shared" si="17"/>
        <v>0</v>
      </c>
      <c r="V82" s="25">
        <f t="shared" si="18"/>
        <v>0</v>
      </c>
      <c r="W82" s="25">
        <f t="shared" si="19"/>
        <v>0</v>
      </c>
      <c r="X82" s="25">
        <f t="shared" si="20"/>
        <v>0</v>
      </c>
      <c r="Y82" s="25">
        <f t="shared" si="21"/>
        <v>0</v>
      </c>
      <c r="Z82" s="25">
        <f t="shared" si="22"/>
        <v>0</v>
      </c>
      <c r="AA82" s="25">
        <f t="shared" si="23"/>
        <v>0</v>
      </c>
      <c r="AC82" s="25">
        <f t="shared" si="24"/>
        <v>0</v>
      </c>
      <c r="AG82" s="25" t="s">
        <v>393</v>
      </c>
      <c r="AH82" s="25" t="s">
        <v>394</v>
      </c>
      <c r="AI82" s="160" t="s">
        <v>395</v>
      </c>
      <c r="AK82" s="25">
        <f>IF(COUNTIFS('SOC priorities'!$E$4:$E$12,$B82)&lt;&gt;1,1,0)</f>
        <v>1</v>
      </c>
      <c r="AL82" s="25" cm="1">
        <f t="array" ref="AL82">_xlfn.IFNA(IF(ISBLANK(C82),0,_xlfn.IFNA(IF(NOT(OR(_xlfn.XLOOKUP(VLOOKUP(B82,'SOC priorities'!$E$4:$F$12,2),'SOC priorities'!$H$1:$P$1,'SOC priorities'!$H$1:$P$413)=C82)),1,0),1)),1)</f>
        <v>0</v>
      </c>
      <c r="AM82" s="25" cm="1">
        <f t="array" ref="AM82">_xlfn.IFNA(IF(ISBLANK(D82),0,IF(NOT(OR(_xlfn.XLOOKUP(VLOOKUP(B82,'SSA DD'!$E$32:$F$40,2),'SSA DD'!$E$1:$M$1,'SSA DD'!$E$1:$M$22)=D82)),1,0)),0)</f>
        <v>0</v>
      </c>
      <c r="AO82" t="s">
        <v>396</v>
      </c>
      <c r="AP82" s="25" t="s">
        <v>397</v>
      </c>
      <c r="AQ82" s="160" t="s">
        <v>398</v>
      </c>
    </row>
    <row r="83" spans="1:43" ht="30" customHeight="1" x14ac:dyDescent="0.45">
      <c r="A83" s="395">
        <v>71</v>
      </c>
      <c r="B83" s="396"/>
      <c r="C83" s="397"/>
      <c r="D83" s="397"/>
      <c r="E83" s="398"/>
      <c r="F83" s="399"/>
      <c r="G83" s="399"/>
      <c r="H83" s="400"/>
      <c r="I83" s="367" t="str">
        <f t="shared" si="15"/>
        <v/>
      </c>
      <c r="J83" s="365"/>
      <c r="K83" s="365"/>
      <c r="L83" s="365"/>
      <c r="O83" s="25" t="str">
        <f>IF(AND(SUM($U83:$Z83)&lt;&gt;0,SUM($U83:$Z83)&lt;&gt;6), IF($B83&lt;&gt;'SOC priorities'!$E$11,$AG83,$AH83),"")</f>
        <v/>
      </c>
      <c r="P83" s="25" t="str">
        <f>IF(AND(SUM(U83:AA83)&lt;&gt;0,SUM(U83:AA83)&lt;&gt;7),IF(B83='SOC priorities'!$E$11,IF(ISBLANK(H83),$AI83,""),""),"")</f>
        <v/>
      </c>
      <c r="Q83" s="25" t="str">
        <f t="shared" si="16"/>
        <v/>
      </c>
      <c r="R83" s="25" t="str">
        <f t="shared" si="13"/>
        <v/>
      </c>
      <c r="S83" s="25" t="str">
        <f t="shared" si="14"/>
        <v/>
      </c>
      <c r="U83" s="159">
        <f t="shared" si="17"/>
        <v>0</v>
      </c>
      <c r="V83" s="25">
        <f t="shared" si="18"/>
        <v>0</v>
      </c>
      <c r="W83" s="25">
        <f t="shared" si="19"/>
        <v>0</v>
      </c>
      <c r="X83" s="25">
        <f t="shared" si="20"/>
        <v>0</v>
      </c>
      <c r="Y83" s="25">
        <f t="shared" si="21"/>
        <v>0</v>
      </c>
      <c r="Z83" s="25">
        <f t="shared" si="22"/>
        <v>0</v>
      </c>
      <c r="AA83" s="25">
        <f t="shared" si="23"/>
        <v>0</v>
      </c>
      <c r="AC83" s="25">
        <f t="shared" si="24"/>
        <v>0</v>
      </c>
      <c r="AG83" s="25" t="s">
        <v>393</v>
      </c>
      <c r="AH83" s="25" t="s">
        <v>394</v>
      </c>
      <c r="AI83" s="160" t="s">
        <v>395</v>
      </c>
      <c r="AK83" s="25">
        <f>IF(COUNTIFS('SOC priorities'!$E$4:$E$12,$B83)&lt;&gt;1,1,0)</f>
        <v>1</v>
      </c>
      <c r="AL83" s="25" cm="1">
        <f t="array" ref="AL83">_xlfn.IFNA(IF(ISBLANK(C83),0,_xlfn.IFNA(IF(NOT(OR(_xlfn.XLOOKUP(VLOOKUP(B83,'SOC priorities'!$E$4:$F$12,2),'SOC priorities'!$H$1:$P$1,'SOC priorities'!$H$1:$P$413)=C83)),1,0),1)),1)</f>
        <v>0</v>
      </c>
      <c r="AM83" s="25" cm="1">
        <f t="array" ref="AM83">_xlfn.IFNA(IF(ISBLANK(D83),0,IF(NOT(OR(_xlfn.XLOOKUP(VLOOKUP(B83,'SSA DD'!$E$32:$F$40,2),'SSA DD'!$E$1:$M$1,'SSA DD'!$E$1:$M$22)=D83)),1,0)),0)</f>
        <v>0</v>
      </c>
      <c r="AO83" t="s">
        <v>396</v>
      </c>
      <c r="AP83" s="25" t="s">
        <v>397</v>
      </c>
      <c r="AQ83" s="160" t="s">
        <v>398</v>
      </c>
    </row>
    <row r="84" spans="1:43" ht="30" customHeight="1" x14ac:dyDescent="0.45">
      <c r="A84" s="395">
        <v>72</v>
      </c>
      <c r="B84" s="396"/>
      <c r="C84" s="397"/>
      <c r="D84" s="397"/>
      <c r="E84" s="398"/>
      <c r="F84" s="399"/>
      <c r="G84" s="399"/>
      <c r="H84" s="400"/>
      <c r="I84" s="367" t="str">
        <f t="shared" si="15"/>
        <v/>
      </c>
      <c r="J84" s="365"/>
      <c r="K84" s="365"/>
      <c r="L84" s="365"/>
      <c r="O84" s="25" t="str">
        <f>IF(AND(SUM($U84:$Z84)&lt;&gt;0,SUM($U84:$Z84)&lt;&gt;6), IF($B84&lt;&gt;'SOC priorities'!$E$11,$AG84,$AH84),"")</f>
        <v/>
      </c>
      <c r="P84" s="25" t="str">
        <f>IF(AND(SUM(U84:AA84)&lt;&gt;0,SUM(U84:AA84)&lt;&gt;7),IF(B84='SOC priorities'!$E$11,IF(ISBLANK(H84),$AI84,""),""),"")</f>
        <v/>
      </c>
      <c r="Q84" s="25" t="str">
        <f t="shared" si="16"/>
        <v/>
      </c>
      <c r="R84" s="25" t="str">
        <f t="shared" si="13"/>
        <v/>
      </c>
      <c r="S84" s="25" t="str">
        <f t="shared" si="14"/>
        <v/>
      </c>
      <c r="U84" s="159">
        <f t="shared" si="17"/>
        <v>0</v>
      </c>
      <c r="V84" s="25">
        <f t="shared" si="18"/>
        <v>0</v>
      </c>
      <c r="W84" s="25">
        <f t="shared" si="19"/>
        <v>0</v>
      </c>
      <c r="X84" s="25">
        <f t="shared" si="20"/>
        <v>0</v>
      </c>
      <c r="Y84" s="25">
        <f t="shared" si="21"/>
        <v>0</v>
      </c>
      <c r="Z84" s="25">
        <f t="shared" si="22"/>
        <v>0</v>
      </c>
      <c r="AA84" s="25">
        <f t="shared" si="23"/>
        <v>0</v>
      </c>
      <c r="AC84" s="25">
        <f t="shared" si="24"/>
        <v>0</v>
      </c>
      <c r="AG84" s="25" t="s">
        <v>393</v>
      </c>
      <c r="AH84" s="25" t="s">
        <v>394</v>
      </c>
      <c r="AI84" s="160" t="s">
        <v>395</v>
      </c>
      <c r="AK84" s="25">
        <f>IF(COUNTIFS('SOC priorities'!$E$4:$E$12,$B84)&lt;&gt;1,1,0)</f>
        <v>1</v>
      </c>
      <c r="AL84" s="25" cm="1">
        <f t="array" ref="AL84">_xlfn.IFNA(IF(ISBLANK(C84),0,_xlfn.IFNA(IF(NOT(OR(_xlfn.XLOOKUP(VLOOKUP(B84,'SOC priorities'!$E$4:$F$12,2),'SOC priorities'!$H$1:$P$1,'SOC priorities'!$H$1:$P$413)=C84)),1,0),1)),1)</f>
        <v>0</v>
      </c>
      <c r="AM84" s="25" cm="1">
        <f t="array" ref="AM84">_xlfn.IFNA(IF(ISBLANK(D84),0,IF(NOT(OR(_xlfn.XLOOKUP(VLOOKUP(B84,'SSA DD'!$E$32:$F$40,2),'SSA DD'!$E$1:$M$1,'SSA DD'!$E$1:$M$22)=D84)),1,0)),0)</f>
        <v>0</v>
      </c>
      <c r="AO84" t="s">
        <v>396</v>
      </c>
      <c r="AP84" s="25" t="s">
        <v>397</v>
      </c>
      <c r="AQ84" s="160" t="s">
        <v>398</v>
      </c>
    </row>
    <row r="85" spans="1:43" ht="30" customHeight="1" x14ac:dyDescent="0.45">
      <c r="A85" s="395">
        <v>73</v>
      </c>
      <c r="B85" s="396"/>
      <c r="C85" s="397"/>
      <c r="D85" s="397"/>
      <c r="E85" s="398"/>
      <c r="F85" s="399"/>
      <c r="G85" s="399"/>
      <c r="H85" s="400"/>
      <c r="I85" s="367" t="str">
        <f t="shared" si="15"/>
        <v/>
      </c>
      <c r="J85" s="365"/>
      <c r="K85" s="365"/>
      <c r="L85" s="365"/>
      <c r="O85" s="25" t="str">
        <f>IF(AND(SUM($U85:$Z85)&lt;&gt;0,SUM($U85:$Z85)&lt;&gt;6), IF($B85&lt;&gt;'SOC priorities'!$E$11,$AG85,$AH85),"")</f>
        <v/>
      </c>
      <c r="P85" s="25" t="str">
        <f>IF(AND(SUM(U85:AA85)&lt;&gt;0,SUM(U85:AA85)&lt;&gt;7),IF(B85='SOC priorities'!$E$11,IF(ISBLANK(H85),$AI85,""),""),"")</f>
        <v/>
      </c>
      <c r="Q85" s="25" t="str">
        <f t="shared" si="16"/>
        <v/>
      </c>
      <c r="R85" s="25" t="str">
        <f t="shared" si="13"/>
        <v/>
      </c>
      <c r="S85" s="25" t="str">
        <f t="shared" si="14"/>
        <v/>
      </c>
      <c r="U85" s="159">
        <f t="shared" si="17"/>
        <v>0</v>
      </c>
      <c r="V85" s="25">
        <f t="shared" si="18"/>
        <v>0</v>
      </c>
      <c r="W85" s="25">
        <f t="shared" si="19"/>
        <v>0</v>
      </c>
      <c r="X85" s="25">
        <f t="shared" si="20"/>
        <v>0</v>
      </c>
      <c r="Y85" s="25">
        <f t="shared" si="21"/>
        <v>0</v>
      </c>
      <c r="Z85" s="25">
        <f t="shared" si="22"/>
        <v>0</v>
      </c>
      <c r="AA85" s="25">
        <f t="shared" si="23"/>
        <v>0</v>
      </c>
      <c r="AC85" s="25">
        <f t="shared" si="24"/>
        <v>0</v>
      </c>
      <c r="AG85" s="25" t="s">
        <v>393</v>
      </c>
      <c r="AH85" s="25" t="s">
        <v>394</v>
      </c>
      <c r="AI85" s="160" t="s">
        <v>395</v>
      </c>
      <c r="AK85" s="25">
        <f>IF(COUNTIFS('SOC priorities'!$E$4:$E$12,$B85)&lt;&gt;1,1,0)</f>
        <v>1</v>
      </c>
      <c r="AL85" s="25" cm="1">
        <f t="array" ref="AL85">_xlfn.IFNA(IF(ISBLANK(C85),0,_xlfn.IFNA(IF(NOT(OR(_xlfn.XLOOKUP(VLOOKUP(B85,'SOC priorities'!$E$4:$F$12,2),'SOC priorities'!$H$1:$P$1,'SOC priorities'!$H$1:$P$413)=C85)),1,0),1)),1)</f>
        <v>0</v>
      </c>
      <c r="AM85" s="25" cm="1">
        <f t="array" ref="AM85">_xlfn.IFNA(IF(ISBLANK(D85),0,IF(NOT(OR(_xlfn.XLOOKUP(VLOOKUP(B85,'SSA DD'!$E$32:$F$40,2),'SSA DD'!$E$1:$M$1,'SSA DD'!$E$1:$M$22)=D85)),1,0)),0)</f>
        <v>0</v>
      </c>
      <c r="AO85" t="s">
        <v>396</v>
      </c>
      <c r="AP85" s="25" t="s">
        <v>397</v>
      </c>
      <c r="AQ85" s="160" t="s">
        <v>398</v>
      </c>
    </row>
    <row r="86" spans="1:43" ht="30" customHeight="1" x14ac:dyDescent="0.45">
      <c r="A86" s="395">
        <v>74</v>
      </c>
      <c r="B86" s="396"/>
      <c r="C86" s="397"/>
      <c r="D86" s="397"/>
      <c r="E86" s="398"/>
      <c r="F86" s="399"/>
      <c r="G86" s="399"/>
      <c r="H86" s="400"/>
      <c r="I86" s="367" t="str">
        <f t="shared" si="15"/>
        <v/>
      </c>
      <c r="J86" s="365"/>
      <c r="K86" s="365"/>
      <c r="L86" s="365"/>
      <c r="O86" s="25" t="str">
        <f>IF(AND(SUM($U86:$Z86)&lt;&gt;0,SUM($U86:$Z86)&lt;&gt;6), IF($B86&lt;&gt;'SOC priorities'!$E$11,$AG86,$AH86),"")</f>
        <v/>
      </c>
      <c r="P86" s="25" t="str">
        <f>IF(AND(SUM(U86:AA86)&lt;&gt;0,SUM(U86:AA86)&lt;&gt;7),IF(B86='SOC priorities'!$E$11,IF(ISBLANK(H86),$AI86,""),""),"")</f>
        <v/>
      </c>
      <c r="Q86" s="25" t="str">
        <f t="shared" si="16"/>
        <v/>
      </c>
      <c r="R86" s="25" t="str">
        <f t="shared" si="13"/>
        <v/>
      </c>
      <c r="S86" s="25" t="str">
        <f t="shared" si="14"/>
        <v/>
      </c>
      <c r="U86" s="159">
        <f t="shared" si="17"/>
        <v>0</v>
      </c>
      <c r="V86" s="25">
        <f t="shared" si="18"/>
        <v>0</v>
      </c>
      <c r="W86" s="25">
        <f t="shared" si="19"/>
        <v>0</v>
      </c>
      <c r="X86" s="25">
        <f t="shared" si="20"/>
        <v>0</v>
      </c>
      <c r="Y86" s="25">
        <f t="shared" si="21"/>
        <v>0</v>
      </c>
      <c r="Z86" s="25">
        <f t="shared" si="22"/>
        <v>0</v>
      </c>
      <c r="AA86" s="25">
        <f t="shared" si="23"/>
        <v>0</v>
      </c>
      <c r="AC86" s="25">
        <f t="shared" si="24"/>
        <v>0</v>
      </c>
      <c r="AG86" s="25" t="s">
        <v>393</v>
      </c>
      <c r="AH86" s="25" t="s">
        <v>394</v>
      </c>
      <c r="AI86" s="160" t="s">
        <v>395</v>
      </c>
      <c r="AK86" s="25">
        <f>IF(COUNTIFS('SOC priorities'!$E$4:$E$12,$B86)&lt;&gt;1,1,0)</f>
        <v>1</v>
      </c>
      <c r="AL86" s="25" cm="1">
        <f t="array" ref="AL86">_xlfn.IFNA(IF(ISBLANK(C86),0,_xlfn.IFNA(IF(NOT(OR(_xlfn.XLOOKUP(VLOOKUP(B86,'SOC priorities'!$E$4:$F$12,2),'SOC priorities'!$H$1:$P$1,'SOC priorities'!$H$1:$P$413)=C86)),1,0),1)),1)</f>
        <v>0</v>
      </c>
      <c r="AM86" s="25" cm="1">
        <f t="array" ref="AM86">_xlfn.IFNA(IF(ISBLANK(D86),0,IF(NOT(OR(_xlfn.XLOOKUP(VLOOKUP(B86,'SSA DD'!$E$32:$F$40,2),'SSA DD'!$E$1:$M$1,'SSA DD'!$E$1:$M$22)=D86)),1,0)),0)</f>
        <v>0</v>
      </c>
      <c r="AO86" t="s">
        <v>396</v>
      </c>
      <c r="AP86" s="25" t="s">
        <v>397</v>
      </c>
      <c r="AQ86" s="160" t="s">
        <v>398</v>
      </c>
    </row>
    <row r="87" spans="1:43" ht="30" customHeight="1" x14ac:dyDescent="0.45">
      <c r="A87" s="395">
        <v>75</v>
      </c>
      <c r="B87" s="396"/>
      <c r="C87" s="397"/>
      <c r="D87" s="397"/>
      <c r="E87" s="398"/>
      <c r="F87" s="399"/>
      <c r="G87" s="399"/>
      <c r="H87" s="400"/>
      <c r="I87" s="367" t="str">
        <f t="shared" si="15"/>
        <v/>
      </c>
      <c r="J87" s="365"/>
      <c r="K87" s="365"/>
      <c r="L87" s="365"/>
      <c r="O87" s="25" t="str">
        <f>IF(AND(SUM($U87:$Z87)&lt;&gt;0,SUM($U87:$Z87)&lt;&gt;6), IF($B87&lt;&gt;'SOC priorities'!$E$11,$AG87,$AH87),"")</f>
        <v/>
      </c>
      <c r="P87" s="25" t="str">
        <f>IF(AND(SUM(U87:AA87)&lt;&gt;0,SUM(U87:AA87)&lt;&gt;7),IF(B87='SOC priorities'!$E$11,IF(ISBLANK(H87),$AI87,""),""),"")</f>
        <v/>
      </c>
      <c r="Q87" s="25" t="str">
        <f t="shared" si="16"/>
        <v/>
      </c>
      <c r="R87" s="25" t="str">
        <f t="shared" si="13"/>
        <v/>
      </c>
      <c r="S87" s="25" t="str">
        <f t="shared" si="14"/>
        <v/>
      </c>
      <c r="U87" s="159">
        <f t="shared" si="17"/>
        <v>0</v>
      </c>
      <c r="V87" s="25">
        <f t="shared" si="18"/>
        <v>0</v>
      </c>
      <c r="W87" s="25">
        <f t="shared" si="19"/>
        <v>0</v>
      </c>
      <c r="X87" s="25">
        <f t="shared" si="20"/>
        <v>0</v>
      </c>
      <c r="Y87" s="25">
        <f t="shared" si="21"/>
        <v>0</v>
      </c>
      <c r="Z87" s="25">
        <f t="shared" si="22"/>
        <v>0</v>
      </c>
      <c r="AA87" s="25">
        <f t="shared" si="23"/>
        <v>0</v>
      </c>
      <c r="AC87" s="25">
        <f t="shared" si="24"/>
        <v>0</v>
      </c>
      <c r="AG87" s="25" t="s">
        <v>393</v>
      </c>
      <c r="AH87" s="25" t="s">
        <v>394</v>
      </c>
      <c r="AI87" s="160" t="s">
        <v>395</v>
      </c>
      <c r="AK87" s="25">
        <f>IF(COUNTIFS('SOC priorities'!$E$4:$E$12,$B87)&lt;&gt;1,1,0)</f>
        <v>1</v>
      </c>
      <c r="AL87" s="25" cm="1">
        <f t="array" ref="AL87">_xlfn.IFNA(IF(ISBLANK(C87),0,_xlfn.IFNA(IF(NOT(OR(_xlfn.XLOOKUP(VLOOKUP(B87,'SOC priorities'!$E$4:$F$12,2),'SOC priorities'!$H$1:$P$1,'SOC priorities'!$H$1:$P$413)=C87)),1,0),1)),1)</f>
        <v>0</v>
      </c>
      <c r="AM87" s="25" cm="1">
        <f t="array" ref="AM87">_xlfn.IFNA(IF(ISBLANK(D87),0,IF(NOT(OR(_xlfn.XLOOKUP(VLOOKUP(B87,'SSA DD'!$E$32:$F$40,2),'SSA DD'!$E$1:$M$1,'SSA DD'!$E$1:$M$22)=D87)),1,0)),0)</f>
        <v>0</v>
      </c>
      <c r="AO87" t="s">
        <v>396</v>
      </c>
      <c r="AP87" s="25" t="s">
        <v>397</v>
      </c>
      <c r="AQ87" s="160" t="s">
        <v>398</v>
      </c>
    </row>
    <row r="88" spans="1:43" ht="30" customHeight="1" x14ac:dyDescent="0.45">
      <c r="A88" s="395">
        <v>76</v>
      </c>
      <c r="B88" s="396"/>
      <c r="C88" s="397"/>
      <c r="D88" s="397"/>
      <c r="E88" s="398"/>
      <c r="F88" s="399"/>
      <c r="G88" s="399"/>
      <c r="H88" s="400"/>
      <c r="I88" s="367" t="str">
        <f t="shared" si="15"/>
        <v/>
      </c>
      <c r="J88" s="365"/>
      <c r="K88" s="365"/>
      <c r="L88" s="365"/>
      <c r="O88" s="25" t="str">
        <f>IF(AND(SUM($U88:$Z88)&lt;&gt;0,SUM($U88:$Z88)&lt;&gt;6), IF($B88&lt;&gt;'SOC priorities'!$E$11,$AG88,$AH88),"")</f>
        <v/>
      </c>
      <c r="P88" s="25" t="str">
        <f>IF(AND(SUM(U88:AA88)&lt;&gt;0,SUM(U88:AA88)&lt;&gt;7),IF(B88='SOC priorities'!$E$11,IF(ISBLANK(H88),$AI88,""),""),"")</f>
        <v/>
      </c>
      <c r="Q88" s="25" t="str">
        <f t="shared" si="16"/>
        <v/>
      </c>
      <c r="R88" s="25" t="str">
        <f t="shared" si="13"/>
        <v/>
      </c>
      <c r="S88" s="25" t="str">
        <f t="shared" si="14"/>
        <v/>
      </c>
      <c r="U88" s="159">
        <f t="shared" si="17"/>
        <v>0</v>
      </c>
      <c r="V88" s="25">
        <f t="shared" si="18"/>
        <v>0</v>
      </c>
      <c r="W88" s="25">
        <f t="shared" si="19"/>
        <v>0</v>
      </c>
      <c r="X88" s="25">
        <f t="shared" si="20"/>
        <v>0</v>
      </c>
      <c r="Y88" s="25">
        <f t="shared" si="21"/>
        <v>0</v>
      </c>
      <c r="Z88" s="25">
        <f t="shared" si="22"/>
        <v>0</v>
      </c>
      <c r="AA88" s="25">
        <f t="shared" si="23"/>
        <v>0</v>
      </c>
      <c r="AC88" s="25">
        <f t="shared" si="24"/>
        <v>0</v>
      </c>
      <c r="AG88" s="25" t="s">
        <v>393</v>
      </c>
      <c r="AH88" s="25" t="s">
        <v>394</v>
      </c>
      <c r="AI88" s="160" t="s">
        <v>395</v>
      </c>
      <c r="AK88" s="25">
        <f>IF(COUNTIFS('SOC priorities'!$E$4:$E$12,$B88)&lt;&gt;1,1,0)</f>
        <v>1</v>
      </c>
      <c r="AL88" s="25" cm="1">
        <f t="array" ref="AL88">_xlfn.IFNA(IF(ISBLANK(C88),0,_xlfn.IFNA(IF(NOT(OR(_xlfn.XLOOKUP(VLOOKUP(B88,'SOC priorities'!$E$4:$F$12,2),'SOC priorities'!$H$1:$P$1,'SOC priorities'!$H$1:$P$413)=C88)),1,0),1)),1)</f>
        <v>0</v>
      </c>
      <c r="AM88" s="25" cm="1">
        <f t="array" ref="AM88">_xlfn.IFNA(IF(ISBLANK(D88),0,IF(NOT(OR(_xlfn.XLOOKUP(VLOOKUP(B88,'SSA DD'!$E$32:$F$40,2),'SSA DD'!$E$1:$M$1,'SSA DD'!$E$1:$M$22)=D88)),1,0)),0)</f>
        <v>0</v>
      </c>
      <c r="AO88" t="s">
        <v>396</v>
      </c>
      <c r="AP88" s="25" t="s">
        <v>397</v>
      </c>
      <c r="AQ88" s="160" t="s">
        <v>398</v>
      </c>
    </row>
    <row r="89" spans="1:43" ht="30" customHeight="1" x14ac:dyDescent="0.45">
      <c r="A89" s="395">
        <v>77</v>
      </c>
      <c r="B89" s="396"/>
      <c r="C89" s="397"/>
      <c r="D89" s="397"/>
      <c r="E89" s="398"/>
      <c r="F89" s="399"/>
      <c r="G89" s="399"/>
      <c r="H89" s="400"/>
      <c r="I89" s="367" t="str">
        <f t="shared" si="15"/>
        <v/>
      </c>
      <c r="J89" s="365"/>
      <c r="K89" s="365"/>
      <c r="L89" s="365"/>
      <c r="O89" s="25" t="str">
        <f>IF(AND(SUM($U89:$Z89)&lt;&gt;0,SUM($U89:$Z89)&lt;&gt;6), IF($B89&lt;&gt;'SOC priorities'!$E$11,$AG89,$AH89),"")</f>
        <v/>
      </c>
      <c r="P89" s="25" t="str">
        <f>IF(AND(SUM(U89:AA89)&lt;&gt;0,SUM(U89:AA89)&lt;&gt;7),IF(B89='SOC priorities'!$E$11,IF(ISBLANK(H89),$AI89,""),""),"")</f>
        <v/>
      </c>
      <c r="Q89" s="25" t="str">
        <f t="shared" si="16"/>
        <v/>
      </c>
      <c r="R89" s="25" t="str">
        <f t="shared" si="13"/>
        <v/>
      </c>
      <c r="S89" s="25" t="str">
        <f t="shared" si="14"/>
        <v/>
      </c>
      <c r="U89" s="159">
        <f t="shared" si="17"/>
        <v>0</v>
      </c>
      <c r="V89" s="25">
        <f t="shared" si="18"/>
        <v>0</v>
      </c>
      <c r="W89" s="25">
        <f t="shared" si="19"/>
        <v>0</v>
      </c>
      <c r="X89" s="25">
        <f t="shared" si="20"/>
        <v>0</v>
      </c>
      <c r="Y89" s="25">
        <f t="shared" si="21"/>
        <v>0</v>
      </c>
      <c r="Z89" s="25">
        <f t="shared" si="22"/>
        <v>0</v>
      </c>
      <c r="AA89" s="25">
        <f t="shared" si="23"/>
        <v>0</v>
      </c>
      <c r="AC89" s="25">
        <f t="shared" si="24"/>
        <v>0</v>
      </c>
      <c r="AG89" s="25" t="s">
        <v>393</v>
      </c>
      <c r="AH89" s="25" t="s">
        <v>394</v>
      </c>
      <c r="AI89" s="160" t="s">
        <v>395</v>
      </c>
      <c r="AK89" s="25">
        <f>IF(COUNTIFS('SOC priorities'!$E$4:$E$12,$B89)&lt;&gt;1,1,0)</f>
        <v>1</v>
      </c>
      <c r="AL89" s="25" cm="1">
        <f t="array" ref="AL89">_xlfn.IFNA(IF(ISBLANK(C89),0,_xlfn.IFNA(IF(NOT(OR(_xlfn.XLOOKUP(VLOOKUP(B89,'SOC priorities'!$E$4:$F$12,2),'SOC priorities'!$H$1:$P$1,'SOC priorities'!$H$1:$P$413)=C89)),1,0),1)),1)</f>
        <v>0</v>
      </c>
      <c r="AM89" s="25" cm="1">
        <f t="array" ref="AM89">_xlfn.IFNA(IF(ISBLANK(D89),0,IF(NOT(OR(_xlfn.XLOOKUP(VLOOKUP(B89,'SSA DD'!$E$32:$F$40,2),'SSA DD'!$E$1:$M$1,'SSA DD'!$E$1:$M$22)=D89)),1,0)),0)</f>
        <v>0</v>
      </c>
      <c r="AO89" t="s">
        <v>396</v>
      </c>
      <c r="AP89" s="25" t="s">
        <v>397</v>
      </c>
      <c r="AQ89" s="160" t="s">
        <v>398</v>
      </c>
    </row>
    <row r="90" spans="1:43" ht="30" customHeight="1" x14ac:dyDescent="0.45">
      <c r="A90" s="395">
        <v>78</v>
      </c>
      <c r="B90" s="396"/>
      <c r="C90" s="397"/>
      <c r="D90" s="397"/>
      <c r="E90" s="398"/>
      <c r="F90" s="399"/>
      <c r="G90" s="399"/>
      <c r="H90" s="400"/>
      <c r="I90" s="367" t="str">
        <f t="shared" si="15"/>
        <v/>
      </c>
      <c r="J90" s="365"/>
      <c r="K90" s="365"/>
      <c r="L90" s="365"/>
      <c r="O90" s="25" t="str">
        <f>IF(AND(SUM($U90:$Z90)&lt;&gt;0,SUM($U90:$Z90)&lt;&gt;6), IF($B90&lt;&gt;'SOC priorities'!$E$11,$AG90,$AH90),"")</f>
        <v/>
      </c>
      <c r="P90" s="25" t="str">
        <f>IF(AND(SUM(U90:AA90)&lt;&gt;0,SUM(U90:AA90)&lt;&gt;7),IF(B90='SOC priorities'!$E$11,IF(ISBLANK(H90),$AI90,""),""),"")</f>
        <v/>
      </c>
      <c r="Q90" s="25" t="str">
        <f t="shared" si="16"/>
        <v/>
      </c>
      <c r="R90" s="25" t="str">
        <f t="shared" si="13"/>
        <v/>
      </c>
      <c r="S90" s="25" t="str">
        <f t="shared" si="14"/>
        <v/>
      </c>
      <c r="U90" s="159">
        <f t="shared" si="17"/>
        <v>0</v>
      </c>
      <c r="V90" s="25">
        <f t="shared" si="18"/>
        <v>0</v>
      </c>
      <c r="W90" s="25">
        <f t="shared" si="19"/>
        <v>0</v>
      </c>
      <c r="X90" s="25">
        <f t="shared" si="20"/>
        <v>0</v>
      </c>
      <c r="Y90" s="25">
        <f t="shared" si="21"/>
        <v>0</v>
      </c>
      <c r="Z90" s="25">
        <f t="shared" si="22"/>
        <v>0</v>
      </c>
      <c r="AA90" s="25">
        <f t="shared" si="23"/>
        <v>0</v>
      </c>
      <c r="AC90" s="25">
        <f t="shared" si="24"/>
        <v>0</v>
      </c>
      <c r="AG90" s="25" t="s">
        <v>393</v>
      </c>
      <c r="AH90" s="25" t="s">
        <v>394</v>
      </c>
      <c r="AI90" s="160" t="s">
        <v>395</v>
      </c>
      <c r="AK90" s="25">
        <f>IF(COUNTIFS('SOC priorities'!$E$4:$E$12,$B90)&lt;&gt;1,1,0)</f>
        <v>1</v>
      </c>
      <c r="AL90" s="25" cm="1">
        <f t="array" ref="AL90">_xlfn.IFNA(IF(ISBLANK(C90),0,_xlfn.IFNA(IF(NOT(OR(_xlfn.XLOOKUP(VLOOKUP(B90,'SOC priorities'!$E$4:$F$12,2),'SOC priorities'!$H$1:$P$1,'SOC priorities'!$H$1:$P$413)=C90)),1,0),1)),1)</f>
        <v>0</v>
      </c>
      <c r="AM90" s="25" cm="1">
        <f t="array" ref="AM90">_xlfn.IFNA(IF(ISBLANK(D90),0,IF(NOT(OR(_xlfn.XLOOKUP(VLOOKUP(B90,'SSA DD'!$E$32:$F$40,2),'SSA DD'!$E$1:$M$1,'SSA DD'!$E$1:$M$22)=D90)),1,0)),0)</f>
        <v>0</v>
      </c>
      <c r="AO90" t="s">
        <v>396</v>
      </c>
      <c r="AP90" s="25" t="s">
        <v>397</v>
      </c>
      <c r="AQ90" s="160" t="s">
        <v>398</v>
      </c>
    </row>
    <row r="91" spans="1:43" ht="30" customHeight="1" x14ac:dyDescent="0.45">
      <c r="A91" s="395">
        <v>79</v>
      </c>
      <c r="B91" s="396"/>
      <c r="C91" s="397"/>
      <c r="D91" s="397"/>
      <c r="E91" s="398"/>
      <c r="F91" s="399"/>
      <c r="G91" s="399"/>
      <c r="H91" s="400"/>
      <c r="I91" s="367" t="str">
        <f t="shared" si="15"/>
        <v/>
      </c>
      <c r="J91" s="365"/>
      <c r="K91" s="365"/>
      <c r="L91" s="365"/>
      <c r="O91" s="25" t="str">
        <f>IF(AND(SUM($U91:$Z91)&lt;&gt;0,SUM($U91:$Z91)&lt;&gt;6), IF($B91&lt;&gt;'SOC priorities'!$E$11,$AG91,$AH91),"")</f>
        <v/>
      </c>
      <c r="P91" s="25" t="str">
        <f>IF(AND(SUM(U91:AA91)&lt;&gt;0,SUM(U91:AA91)&lt;&gt;7),IF(B91='SOC priorities'!$E$11,IF(ISBLANK(H91),$AI91,""),""),"")</f>
        <v/>
      </c>
      <c r="Q91" s="25" t="str">
        <f t="shared" si="16"/>
        <v/>
      </c>
      <c r="R91" s="25" t="str">
        <f t="shared" si="13"/>
        <v/>
      </c>
      <c r="S91" s="25" t="str">
        <f t="shared" si="14"/>
        <v/>
      </c>
      <c r="U91" s="159">
        <f t="shared" si="17"/>
        <v>0</v>
      </c>
      <c r="V91" s="25">
        <f t="shared" si="18"/>
        <v>0</v>
      </c>
      <c r="W91" s="25">
        <f t="shared" si="19"/>
        <v>0</v>
      </c>
      <c r="X91" s="25">
        <f t="shared" si="20"/>
        <v>0</v>
      </c>
      <c r="Y91" s="25">
        <f t="shared" si="21"/>
        <v>0</v>
      </c>
      <c r="Z91" s="25">
        <f t="shared" si="22"/>
        <v>0</v>
      </c>
      <c r="AA91" s="25">
        <f t="shared" si="23"/>
        <v>0</v>
      </c>
      <c r="AC91" s="25">
        <f t="shared" si="24"/>
        <v>0</v>
      </c>
      <c r="AG91" s="25" t="s">
        <v>393</v>
      </c>
      <c r="AH91" s="25" t="s">
        <v>394</v>
      </c>
      <c r="AI91" s="160" t="s">
        <v>395</v>
      </c>
      <c r="AK91" s="25">
        <f>IF(COUNTIFS('SOC priorities'!$E$4:$E$12,$B91)&lt;&gt;1,1,0)</f>
        <v>1</v>
      </c>
      <c r="AL91" s="25" cm="1">
        <f t="array" ref="AL91">_xlfn.IFNA(IF(ISBLANK(C91),0,_xlfn.IFNA(IF(NOT(OR(_xlfn.XLOOKUP(VLOOKUP(B91,'SOC priorities'!$E$4:$F$12,2),'SOC priorities'!$H$1:$P$1,'SOC priorities'!$H$1:$P$413)=C91)),1,0),1)),1)</f>
        <v>0</v>
      </c>
      <c r="AM91" s="25" cm="1">
        <f t="array" ref="AM91">_xlfn.IFNA(IF(ISBLANK(D91),0,IF(NOT(OR(_xlfn.XLOOKUP(VLOOKUP(B91,'SSA DD'!$E$32:$F$40,2),'SSA DD'!$E$1:$M$1,'SSA DD'!$E$1:$M$22)=D91)),1,0)),0)</f>
        <v>0</v>
      </c>
      <c r="AO91" t="s">
        <v>396</v>
      </c>
      <c r="AP91" s="25" t="s">
        <v>397</v>
      </c>
      <c r="AQ91" s="160" t="s">
        <v>398</v>
      </c>
    </row>
    <row r="92" spans="1:43" ht="30" customHeight="1" x14ac:dyDescent="0.45">
      <c r="A92" s="395">
        <v>80</v>
      </c>
      <c r="B92" s="396"/>
      <c r="C92" s="397"/>
      <c r="D92" s="397"/>
      <c r="E92" s="398"/>
      <c r="F92" s="399"/>
      <c r="G92" s="399"/>
      <c r="H92" s="400"/>
      <c r="I92" s="367" t="str">
        <f t="shared" si="15"/>
        <v/>
      </c>
      <c r="J92" s="365"/>
      <c r="K92" s="365"/>
      <c r="L92" s="365"/>
      <c r="O92" s="25" t="str">
        <f>IF(AND(SUM($U92:$Z92)&lt;&gt;0,SUM($U92:$Z92)&lt;&gt;6), IF($B92&lt;&gt;'SOC priorities'!$E$11,$AG92,$AH92),"")</f>
        <v/>
      </c>
      <c r="P92" s="25" t="str">
        <f>IF(AND(SUM(U92:AA92)&lt;&gt;0,SUM(U92:AA92)&lt;&gt;7),IF(B92='SOC priorities'!$E$11,IF(ISBLANK(H92),$AI92,""),""),"")</f>
        <v/>
      </c>
      <c r="Q92" s="25" t="str">
        <f t="shared" si="16"/>
        <v/>
      </c>
      <c r="R92" s="25" t="str">
        <f t="shared" si="13"/>
        <v/>
      </c>
      <c r="S92" s="25" t="str">
        <f t="shared" si="14"/>
        <v/>
      </c>
      <c r="U92" s="159">
        <f t="shared" si="17"/>
        <v>0</v>
      </c>
      <c r="V92" s="25">
        <f t="shared" si="18"/>
        <v>0</v>
      </c>
      <c r="W92" s="25">
        <f t="shared" si="19"/>
        <v>0</v>
      </c>
      <c r="X92" s="25">
        <f t="shared" si="20"/>
        <v>0</v>
      </c>
      <c r="Y92" s="25">
        <f t="shared" si="21"/>
        <v>0</v>
      </c>
      <c r="Z92" s="25">
        <f t="shared" si="22"/>
        <v>0</v>
      </c>
      <c r="AA92" s="25">
        <f t="shared" si="23"/>
        <v>0</v>
      </c>
      <c r="AC92" s="25">
        <f t="shared" si="24"/>
        <v>0</v>
      </c>
      <c r="AG92" s="25" t="s">
        <v>393</v>
      </c>
      <c r="AH92" s="25" t="s">
        <v>394</v>
      </c>
      <c r="AI92" s="160" t="s">
        <v>395</v>
      </c>
      <c r="AK92" s="25">
        <f>IF(COUNTIFS('SOC priorities'!$E$4:$E$12,$B92)&lt;&gt;1,1,0)</f>
        <v>1</v>
      </c>
      <c r="AL92" s="25" cm="1">
        <f t="array" ref="AL92">_xlfn.IFNA(IF(ISBLANK(C92),0,_xlfn.IFNA(IF(NOT(OR(_xlfn.XLOOKUP(VLOOKUP(B92,'SOC priorities'!$E$4:$F$12,2),'SOC priorities'!$H$1:$P$1,'SOC priorities'!$H$1:$P$413)=C92)),1,0),1)),1)</f>
        <v>0</v>
      </c>
      <c r="AM92" s="25" cm="1">
        <f t="array" ref="AM92">_xlfn.IFNA(IF(ISBLANK(D92),0,IF(NOT(OR(_xlfn.XLOOKUP(VLOOKUP(B92,'SSA DD'!$E$32:$F$40,2),'SSA DD'!$E$1:$M$1,'SSA DD'!$E$1:$M$22)=D92)),1,0)),0)</f>
        <v>0</v>
      </c>
      <c r="AO92" t="s">
        <v>396</v>
      </c>
      <c r="AP92" s="25" t="s">
        <v>397</v>
      </c>
      <c r="AQ92" s="160" t="s">
        <v>398</v>
      </c>
    </row>
    <row r="93" spans="1:43" ht="30" customHeight="1" x14ac:dyDescent="0.45">
      <c r="A93" s="395">
        <v>81</v>
      </c>
      <c r="B93" s="396"/>
      <c r="C93" s="397"/>
      <c r="D93" s="397"/>
      <c r="E93" s="398"/>
      <c r="F93" s="399"/>
      <c r="G93" s="399"/>
      <c r="H93" s="400"/>
      <c r="I93" s="367" t="str">
        <f t="shared" si="15"/>
        <v/>
      </c>
      <c r="J93" s="365"/>
      <c r="K93" s="365"/>
      <c r="L93" s="365"/>
      <c r="O93" s="25" t="str">
        <f>IF(AND(SUM($U93:$Z93)&lt;&gt;0,SUM($U93:$Z93)&lt;&gt;6), IF($B93&lt;&gt;'SOC priorities'!$E$11,$AG93,$AH93),"")</f>
        <v/>
      </c>
      <c r="P93" s="25" t="str">
        <f>IF(AND(SUM(U93:AA93)&lt;&gt;0,SUM(U93:AA93)&lt;&gt;7),IF(B93='SOC priorities'!$E$11,IF(ISBLANK(H93),$AI93,""),""),"")</f>
        <v/>
      </c>
      <c r="Q93" s="25" t="str">
        <f t="shared" si="16"/>
        <v/>
      </c>
      <c r="R93" s="25" t="str">
        <f t="shared" si="13"/>
        <v/>
      </c>
      <c r="S93" s="25" t="str">
        <f t="shared" si="14"/>
        <v/>
      </c>
      <c r="U93" s="159">
        <f t="shared" si="17"/>
        <v>0</v>
      </c>
      <c r="V93" s="25">
        <f t="shared" si="18"/>
        <v>0</v>
      </c>
      <c r="W93" s="25">
        <f t="shared" si="19"/>
        <v>0</v>
      </c>
      <c r="X93" s="25">
        <f t="shared" si="20"/>
        <v>0</v>
      </c>
      <c r="Y93" s="25">
        <f t="shared" si="21"/>
        <v>0</v>
      </c>
      <c r="Z93" s="25">
        <f t="shared" si="22"/>
        <v>0</v>
      </c>
      <c r="AA93" s="25">
        <f t="shared" si="23"/>
        <v>0</v>
      </c>
      <c r="AC93" s="25">
        <f t="shared" si="24"/>
        <v>0</v>
      </c>
      <c r="AG93" s="25" t="s">
        <v>393</v>
      </c>
      <c r="AH93" s="25" t="s">
        <v>394</v>
      </c>
      <c r="AI93" s="160" t="s">
        <v>395</v>
      </c>
      <c r="AK93" s="25">
        <f>IF(COUNTIFS('SOC priorities'!$E$4:$E$12,$B93)&lt;&gt;1,1,0)</f>
        <v>1</v>
      </c>
      <c r="AL93" s="25" cm="1">
        <f t="array" ref="AL93">_xlfn.IFNA(IF(ISBLANK(C93),0,_xlfn.IFNA(IF(NOT(OR(_xlfn.XLOOKUP(VLOOKUP(B93,'SOC priorities'!$E$4:$F$12,2),'SOC priorities'!$H$1:$P$1,'SOC priorities'!$H$1:$P$413)=C93)),1,0),1)),1)</f>
        <v>0</v>
      </c>
      <c r="AM93" s="25" cm="1">
        <f t="array" ref="AM93">_xlfn.IFNA(IF(ISBLANK(D93),0,IF(NOT(OR(_xlfn.XLOOKUP(VLOOKUP(B93,'SSA DD'!$E$32:$F$40,2),'SSA DD'!$E$1:$M$1,'SSA DD'!$E$1:$M$22)=D93)),1,0)),0)</f>
        <v>0</v>
      </c>
      <c r="AO93" t="s">
        <v>396</v>
      </c>
      <c r="AP93" s="25" t="s">
        <v>397</v>
      </c>
      <c r="AQ93" s="160" t="s">
        <v>398</v>
      </c>
    </row>
    <row r="94" spans="1:43" ht="30" customHeight="1" x14ac:dyDescent="0.45">
      <c r="A94" s="395">
        <v>82</v>
      </c>
      <c r="B94" s="396"/>
      <c r="C94" s="397"/>
      <c r="D94" s="397"/>
      <c r="E94" s="398"/>
      <c r="F94" s="399"/>
      <c r="G94" s="399"/>
      <c r="H94" s="400"/>
      <c r="I94" s="367" t="str">
        <f t="shared" si="15"/>
        <v/>
      </c>
      <c r="J94" s="365"/>
      <c r="K94" s="365"/>
      <c r="L94" s="365"/>
      <c r="O94" s="25" t="str">
        <f>IF(AND(SUM($U94:$Z94)&lt;&gt;0,SUM($U94:$Z94)&lt;&gt;6), IF($B94&lt;&gt;'SOC priorities'!$E$11,$AG94,$AH94),"")</f>
        <v/>
      </c>
      <c r="P94" s="25" t="str">
        <f>IF(AND(SUM(U94:AA94)&lt;&gt;0,SUM(U94:AA94)&lt;&gt;7),IF(B94='SOC priorities'!$E$11,IF(ISBLANK(H94),$AI94,""),""),"")</f>
        <v/>
      </c>
      <c r="Q94" s="25" t="str">
        <f t="shared" si="16"/>
        <v/>
      </c>
      <c r="R94" s="25" t="str">
        <f t="shared" si="13"/>
        <v/>
      </c>
      <c r="S94" s="25" t="str">
        <f t="shared" si="14"/>
        <v/>
      </c>
      <c r="U94" s="159">
        <f t="shared" si="17"/>
        <v>0</v>
      </c>
      <c r="V94" s="25">
        <f t="shared" si="18"/>
        <v>0</v>
      </c>
      <c r="W94" s="25">
        <f t="shared" si="19"/>
        <v>0</v>
      </c>
      <c r="X94" s="25">
        <f t="shared" si="20"/>
        <v>0</v>
      </c>
      <c r="Y94" s="25">
        <f t="shared" si="21"/>
        <v>0</v>
      </c>
      <c r="Z94" s="25">
        <f t="shared" si="22"/>
        <v>0</v>
      </c>
      <c r="AA94" s="25">
        <f t="shared" si="23"/>
        <v>0</v>
      </c>
      <c r="AC94" s="25">
        <f t="shared" si="24"/>
        <v>0</v>
      </c>
      <c r="AG94" s="25" t="s">
        <v>393</v>
      </c>
      <c r="AH94" s="25" t="s">
        <v>394</v>
      </c>
      <c r="AI94" s="160" t="s">
        <v>395</v>
      </c>
      <c r="AK94" s="25">
        <f>IF(COUNTIFS('SOC priorities'!$E$4:$E$12,$B94)&lt;&gt;1,1,0)</f>
        <v>1</v>
      </c>
      <c r="AL94" s="25" cm="1">
        <f t="array" ref="AL94">_xlfn.IFNA(IF(ISBLANK(C94),0,_xlfn.IFNA(IF(NOT(OR(_xlfn.XLOOKUP(VLOOKUP(B94,'SOC priorities'!$E$4:$F$12,2),'SOC priorities'!$H$1:$P$1,'SOC priorities'!$H$1:$P$413)=C94)),1,0),1)),1)</f>
        <v>0</v>
      </c>
      <c r="AM94" s="25" cm="1">
        <f t="array" ref="AM94">_xlfn.IFNA(IF(ISBLANK(D94),0,IF(NOT(OR(_xlfn.XLOOKUP(VLOOKUP(B94,'SSA DD'!$E$32:$F$40,2),'SSA DD'!$E$1:$M$1,'SSA DD'!$E$1:$M$22)=D94)),1,0)),0)</f>
        <v>0</v>
      </c>
      <c r="AO94" t="s">
        <v>396</v>
      </c>
      <c r="AP94" s="25" t="s">
        <v>397</v>
      </c>
      <c r="AQ94" s="160" t="s">
        <v>398</v>
      </c>
    </row>
    <row r="95" spans="1:43" ht="30" customHeight="1" x14ac:dyDescent="0.45">
      <c r="A95" s="395">
        <v>83</v>
      </c>
      <c r="B95" s="396"/>
      <c r="C95" s="397"/>
      <c r="D95" s="397"/>
      <c r="E95" s="398"/>
      <c r="F95" s="399"/>
      <c r="G95" s="399"/>
      <c r="H95" s="400"/>
      <c r="I95" s="367" t="str">
        <f t="shared" si="15"/>
        <v/>
      </c>
      <c r="J95" s="365"/>
      <c r="K95" s="365"/>
      <c r="L95" s="365"/>
      <c r="O95" s="25" t="str">
        <f>IF(AND(SUM($U95:$Z95)&lt;&gt;0,SUM($U95:$Z95)&lt;&gt;6), IF($B95&lt;&gt;'SOC priorities'!$E$11,$AG95,$AH95),"")</f>
        <v/>
      </c>
      <c r="P95" s="25" t="str">
        <f>IF(AND(SUM(U95:AA95)&lt;&gt;0,SUM(U95:AA95)&lt;&gt;7),IF(B95='SOC priorities'!$E$11,IF(ISBLANK(H95),$AI95,""),""),"")</f>
        <v/>
      </c>
      <c r="Q95" s="25" t="str">
        <f t="shared" si="16"/>
        <v/>
      </c>
      <c r="R95" s="25" t="str">
        <f t="shared" si="13"/>
        <v/>
      </c>
      <c r="S95" s="25" t="str">
        <f t="shared" si="14"/>
        <v/>
      </c>
      <c r="U95" s="159">
        <f t="shared" si="17"/>
        <v>0</v>
      </c>
      <c r="V95" s="25">
        <f t="shared" si="18"/>
        <v>0</v>
      </c>
      <c r="W95" s="25">
        <f t="shared" si="19"/>
        <v>0</v>
      </c>
      <c r="X95" s="25">
        <f t="shared" si="20"/>
        <v>0</v>
      </c>
      <c r="Y95" s="25">
        <f t="shared" si="21"/>
        <v>0</v>
      </c>
      <c r="Z95" s="25">
        <f t="shared" si="22"/>
        <v>0</v>
      </c>
      <c r="AA95" s="25">
        <f t="shared" si="23"/>
        <v>0</v>
      </c>
      <c r="AC95" s="25">
        <f t="shared" si="24"/>
        <v>0</v>
      </c>
      <c r="AG95" s="25" t="s">
        <v>393</v>
      </c>
      <c r="AH95" s="25" t="s">
        <v>394</v>
      </c>
      <c r="AI95" s="160" t="s">
        <v>395</v>
      </c>
      <c r="AK95" s="25">
        <f>IF(COUNTIFS('SOC priorities'!$E$4:$E$12,$B95)&lt;&gt;1,1,0)</f>
        <v>1</v>
      </c>
      <c r="AL95" s="25" cm="1">
        <f t="array" ref="AL95">_xlfn.IFNA(IF(ISBLANK(C95),0,_xlfn.IFNA(IF(NOT(OR(_xlfn.XLOOKUP(VLOOKUP(B95,'SOC priorities'!$E$4:$F$12,2),'SOC priorities'!$H$1:$P$1,'SOC priorities'!$H$1:$P$413)=C95)),1,0),1)),1)</f>
        <v>0</v>
      </c>
      <c r="AM95" s="25" cm="1">
        <f t="array" ref="AM95">_xlfn.IFNA(IF(ISBLANK(D95),0,IF(NOT(OR(_xlfn.XLOOKUP(VLOOKUP(B95,'SSA DD'!$E$32:$F$40,2),'SSA DD'!$E$1:$M$1,'SSA DD'!$E$1:$M$22)=D95)),1,0)),0)</f>
        <v>0</v>
      </c>
      <c r="AO95" t="s">
        <v>396</v>
      </c>
      <c r="AP95" s="25" t="s">
        <v>397</v>
      </c>
      <c r="AQ95" s="160" t="s">
        <v>398</v>
      </c>
    </row>
    <row r="96" spans="1:43" ht="30" customHeight="1" x14ac:dyDescent="0.45">
      <c r="A96" s="395">
        <v>84</v>
      </c>
      <c r="B96" s="396"/>
      <c r="C96" s="397"/>
      <c r="D96" s="397"/>
      <c r="E96" s="398"/>
      <c r="F96" s="399"/>
      <c r="G96" s="399"/>
      <c r="H96" s="400"/>
      <c r="I96" s="367" t="str">
        <f t="shared" si="15"/>
        <v/>
      </c>
      <c r="J96" s="365"/>
      <c r="K96" s="365"/>
      <c r="L96" s="365"/>
      <c r="O96" s="25" t="str">
        <f>IF(AND(SUM($U96:$Z96)&lt;&gt;0,SUM($U96:$Z96)&lt;&gt;6), IF($B96&lt;&gt;'SOC priorities'!$E$11,$AG96,$AH96),"")</f>
        <v/>
      </c>
      <c r="P96" s="25" t="str">
        <f>IF(AND(SUM(U96:AA96)&lt;&gt;0,SUM(U96:AA96)&lt;&gt;7),IF(B96='SOC priorities'!$E$11,IF(ISBLANK(H96),$AI96,""),""),"")</f>
        <v/>
      </c>
      <c r="Q96" s="25" t="str">
        <f t="shared" si="16"/>
        <v/>
      </c>
      <c r="R96" s="25" t="str">
        <f t="shared" si="13"/>
        <v/>
      </c>
      <c r="S96" s="25" t="str">
        <f t="shared" si="14"/>
        <v/>
      </c>
      <c r="U96" s="159">
        <f t="shared" si="17"/>
        <v>0</v>
      </c>
      <c r="V96" s="25">
        <f t="shared" si="18"/>
        <v>0</v>
      </c>
      <c r="W96" s="25">
        <f t="shared" si="19"/>
        <v>0</v>
      </c>
      <c r="X96" s="25">
        <f t="shared" si="20"/>
        <v>0</v>
      </c>
      <c r="Y96" s="25">
        <f t="shared" si="21"/>
        <v>0</v>
      </c>
      <c r="Z96" s="25">
        <f t="shared" si="22"/>
        <v>0</v>
      </c>
      <c r="AA96" s="25">
        <f t="shared" si="23"/>
        <v>0</v>
      </c>
      <c r="AC96" s="25">
        <f t="shared" si="24"/>
        <v>0</v>
      </c>
      <c r="AG96" s="25" t="s">
        <v>393</v>
      </c>
      <c r="AH96" s="25" t="s">
        <v>394</v>
      </c>
      <c r="AI96" s="160" t="s">
        <v>395</v>
      </c>
      <c r="AK96" s="25">
        <f>IF(COUNTIFS('SOC priorities'!$E$4:$E$12,$B96)&lt;&gt;1,1,0)</f>
        <v>1</v>
      </c>
      <c r="AL96" s="25" cm="1">
        <f t="array" ref="AL96">_xlfn.IFNA(IF(ISBLANK(C96),0,_xlfn.IFNA(IF(NOT(OR(_xlfn.XLOOKUP(VLOOKUP(B96,'SOC priorities'!$E$4:$F$12,2),'SOC priorities'!$H$1:$P$1,'SOC priorities'!$H$1:$P$413)=C96)),1,0),1)),1)</f>
        <v>0</v>
      </c>
      <c r="AM96" s="25" cm="1">
        <f t="array" ref="AM96">_xlfn.IFNA(IF(ISBLANK(D96),0,IF(NOT(OR(_xlfn.XLOOKUP(VLOOKUP(B96,'SSA DD'!$E$32:$F$40,2),'SSA DD'!$E$1:$M$1,'SSA DD'!$E$1:$M$22)=D96)),1,0)),0)</f>
        <v>0</v>
      </c>
      <c r="AO96" t="s">
        <v>396</v>
      </c>
      <c r="AP96" s="25" t="s">
        <v>397</v>
      </c>
      <c r="AQ96" s="160" t="s">
        <v>398</v>
      </c>
    </row>
    <row r="97" spans="1:43" ht="30" customHeight="1" x14ac:dyDescent="0.45">
      <c r="A97" s="395">
        <v>85</v>
      </c>
      <c r="B97" s="396"/>
      <c r="C97" s="397"/>
      <c r="D97" s="397"/>
      <c r="E97" s="398"/>
      <c r="F97" s="399"/>
      <c r="G97" s="399"/>
      <c r="H97" s="400"/>
      <c r="I97" s="367" t="str">
        <f t="shared" si="15"/>
        <v/>
      </c>
      <c r="J97" s="365"/>
      <c r="K97" s="365"/>
      <c r="L97" s="365"/>
      <c r="O97" s="25" t="str">
        <f>IF(AND(SUM($U97:$Z97)&lt;&gt;0,SUM($U97:$Z97)&lt;&gt;6), IF($B97&lt;&gt;'SOC priorities'!$E$11,$AG97,$AH97),"")</f>
        <v/>
      </c>
      <c r="P97" s="25" t="str">
        <f>IF(AND(SUM(U97:AA97)&lt;&gt;0,SUM(U97:AA97)&lt;&gt;7),IF(B97='SOC priorities'!$E$11,IF(ISBLANK(H97),$AI97,""),""),"")</f>
        <v/>
      </c>
      <c r="Q97" s="25" t="str">
        <f t="shared" si="16"/>
        <v/>
      </c>
      <c r="R97" s="25" t="str">
        <f t="shared" si="13"/>
        <v/>
      </c>
      <c r="S97" s="25" t="str">
        <f t="shared" si="14"/>
        <v/>
      </c>
      <c r="U97" s="159">
        <f t="shared" si="17"/>
        <v>0</v>
      </c>
      <c r="V97" s="25">
        <f t="shared" si="18"/>
        <v>0</v>
      </c>
      <c r="W97" s="25">
        <f t="shared" si="19"/>
        <v>0</v>
      </c>
      <c r="X97" s="25">
        <f t="shared" si="20"/>
        <v>0</v>
      </c>
      <c r="Y97" s="25">
        <f t="shared" si="21"/>
        <v>0</v>
      </c>
      <c r="Z97" s="25">
        <f t="shared" si="22"/>
        <v>0</v>
      </c>
      <c r="AA97" s="25">
        <f t="shared" si="23"/>
        <v>0</v>
      </c>
      <c r="AC97" s="25">
        <f t="shared" si="24"/>
        <v>0</v>
      </c>
      <c r="AG97" s="25" t="s">
        <v>393</v>
      </c>
      <c r="AH97" s="25" t="s">
        <v>394</v>
      </c>
      <c r="AI97" s="160" t="s">
        <v>395</v>
      </c>
      <c r="AK97" s="25">
        <f>IF(COUNTIFS('SOC priorities'!$E$4:$E$12,$B97)&lt;&gt;1,1,0)</f>
        <v>1</v>
      </c>
      <c r="AL97" s="25" cm="1">
        <f t="array" ref="AL97">_xlfn.IFNA(IF(ISBLANK(C97),0,_xlfn.IFNA(IF(NOT(OR(_xlfn.XLOOKUP(VLOOKUP(B97,'SOC priorities'!$E$4:$F$12,2),'SOC priorities'!$H$1:$P$1,'SOC priorities'!$H$1:$P$413)=C97)),1,0),1)),1)</f>
        <v>0</v>
      </c>
      <c r="AM97" s="25" cm="1">
        <f t="array" ref="AM97">_xlfn.IFNA(IF(ISBLANK(D97),0,IF(NOT(OR(_xlfn.XLOOKUP(VLOOKUP(B97,'SSA DD'!$E$32:$F$40,2),'SSA DD'!$E$1:$M$1,'SSA DD'!$E$1:$M$22)=D97)),1,0)),0)</f>
        <v>0</v>
      </c>
      <c r="AO97" t="s">
        <v>396</v>
      </c>
      <c r="AP97" s="25" t="s">
        <v>397</v>
      </c>
      <c r="AQ97" s="160" t="s">
        <v>398</v>
      </c>
    </row>
    <row r="98" spans="1:43" ht="30" customHeight="1" x14ac:dyDescent="0.45">
      <c r="A98" s="395">
        <v>86</v>
      </c>
      <c r="B98" s="396"/>
      <c r="C98" s="397"/>
      <c r="D98" s="397"/>
      <c r="E98" s="398"/>
      <c r="F98" s="399"/>
      <c r="G98" s="399"/>
      <c r="H98" s="400"/>
      <c r="I98" s="367" t="str">
        <f t="shared" si="15"/>
        <v/>
      </c>
      <c r="J98" s="365"/>
      <c r="K98" s="365"/>
      <c r="L98" s="365"/>
      <c r="O98" s="25" t="str">
        <f>IF(AND(SUM($U98:$Z98)&lt;&gt;0,SUM($U98:$Z98)&lt;&gt;6), IF($B98&lt;&gt;'SOC priorities'!$E$11,$AG98,$AH98),"")</f>
        <v/>
      </c>
      <c r="P98" s="25" t="str">
        <f>IF(AND(SUM(U98:AA98)&lt;&gt;0,SUM(U98:AA98)&lt;&gt;7),IF(B98='SOC priorities'!$E$11,IF(ISBLANK(H98),$AI98,""),""),"")</f>
        <v/>
      </c>
      <c r="Q98" s="25" t="str">
        <f t="shared" si="16"/>
        <v/>
      </c>
      <c r="R98" s="25" t="str">
        <f t="shared" si="13"/>
        <v/>
      </c>
      <c r="S98" s="25" t="str">
        <f t="shared" si="14"/>
        <v/>
      </c>
      <c r="U98" s="159">
        <f t="shared" si="17"/>
        <v>0</v>
      </c>
      <c r="V98" s="25">
        <f t="shared" si="18"/>
        <v>0</v>
      </c>
      <c r="W98" s="25">
        <f t="shared" si="19"/>
        <v>0</v>
      </c>
      <c r="X98" s="25">
        <f t="shared" si="20"/>
        <v>0</v>
      </c>
      <c r="Y98" s="25">
        <f t="shared" si="21"/>
        <v>0</v>
      </c>
      <c r="Z98" s="25">
        <f t="shared" si="22"/>
        <v>0</v>
      </c>
      <c r="AA98" s="25">
        <f t="shared" si="23"/>
        <v>0</v>
      </c>
      <c r="AC98" s="25">
        <f t="shared" si="24"/>
        <v>0</v>
      </c>
      <c r="AG98" s="25" t="s">
        <v>393</v>
      </c>
      <c r="AH98" s="25" t="s">
        <v>394</v>
      </c>
      <c r="AI98" s="160" t="s">
        <v>395</v>
      </c>
      <c r="AK98" s="25">
        <f>IF(COUNTIFS('SOC priorities'!$E$4:$E$12,$B98)&lt;&gt;1,1,0)</f>
        <v>1</v>
      </c>
      <c r="AL98" s="25" cm="1">
        <f t="array" ref="AL98">_xlfn.IFNA(IF(ISBLANK(C98),0,_xlfn.IFNA(IF(NOT(OR(_xlfn.XLOOKUP(VLOOKUP(B98,'SOC priorities'!$E$4:$F$12,2),'SOC priorities'!$H$1:$P$1,'SOC priorities'!$H$1:$P$413)=C98)),1,0),1)),1)</f>
        <v>0</v>
      </c>
      <c r="AM98" s="25" cm="1">
        <f t="array" ref="AM98">_xlfn.IFNA(IF(ISBLANK(D98),0,IF(NOT(OR(_xlfn.XLOOKUP(VLOOKUP(B98,'SSA DD'!$E$32:$F$40,2),'SSA DD'!$E$1:$M$1,'SSA DD'!$E$1:$M$22)=D98)),1,0)),0)</f>
        <v>0</v>
      </c>
      <c r="AO98" t="s">
        <v>396</v>
      </c>
      <c r="AP98" s="25" t="s">
        <v>397</v>
      </c>
      <c r="AQ98" s="160" t="s">
        <v>398</v>
      </c>
    </row>
    <row r="99" spans="1:43" ht="30" customHeight="1" x14ac:dyDescent="0.45">
      <c r="A99" s="395">
        <v>87</v>
      </c>
      <c r="B99" s="396"/>
      <c r="C99" s="397"/>
      <c r="D99" s="397"/>
      <c r="E99" s="398"/>
      <c r="F99" s="399"/>
      <c r="G99" s="399"/>
      <c r="H99" s="400"/>
      <c r="I99" s="367" t="str">
        <f t="shared" si="15"/>
        <v/>
      </c>
      <c r="J99" s="365"/>
      <c r="K99" s="365"/>
      <c r="L99" s="365"/>
      <c r="O99" s="25" t="str">
        <f>IF(AND(SUM($U99:$Z99)&lt;&gt;0,SUM($U99:$Z99)&lt;&gt;6), IF($B99&lt;&gt;'SOC priorities'!$E$11,$AG99,$AH99),"")</f>
        <v/>
      </c>
      <c r="P99" s="25" t="str">
        <f>IF(AND(SUM(U99:AA99)&lt;&gt;0,SUM(U99:AA99)&lt;&gt;7),IF(B99='SOC priorities'!$E$11,IF(ISBLANK(H99),$AI99,""),""),"")</f>
        <v/>
      </c>
      <c r="Q99" s="25" t="str">
        <f t="shared" si="16"/>
        <v/>
      </c>
      <c r="R99" s="25" t="str">
        <f t="shared" si="13"/>
        <v/>
      </c>
      <c r="S99" s="25" t="str">
        <f t="shared" si="14"/>
        <v/>
      </c>
      <c r="U99" s="159">
        <f t="shared" si="17"/>
        <v>0</v>
      </c>
      <c r="V99" s="25">
        <f t="shared" si="18"/>
        <v>0</v>
      </c>
      <c r="W99" s="25">
        <f t="shared" si="19"/>
        <v>0</v>
      </c>
      <c r="X99" s="25">
        <f t="shared" si="20"/>
        <v>0</v>
      </c>
      <c r="Y99" s="25">
        <f t="shared" si="21"/>
        <v>0</v>
      </c>
      <c r="Z99" s="25">
        <f t="shared" si="22"/>
        <v>0</v>
      </c>
      <c r="AA99" s="25">
        <f t="shared" si="23"/>
        <v>0</v>
      </c>
      <c r="AC99" s="25">
        <f t="shared" si="24"/>
        <v>0</v>
      </c>
      <c r="AG99" s="25" t="s">
        <v>393</v>
      </c>
      <c r="AH99" s="25" t="s">
        <v>394</v>
      </c>
      <c r="AI99" s="160" t="s">
        <v>395</v>
      </c>
      <c r="AK99" s="25">
        <f>IF(COUNTIFS('SOC priorities'!$E$4:$E$12,$B99)&lt;&gt;1,1,0)</f>
        <v>1</v>
      </c>
      <c r="AL99" s="25" cm="1">
        <f t="array" ref="AL99">_xlfn.IFNA(IF(ISBLANK(C99),0,_xlfn.IFNA(IF(NOT(OR(_xlfn.XLOOKUP(VLOOKUP(B99,'SOC priorities'!$E$4:$F$12,2),'SOC priorities'!$H$1:$P$1,'SOC priorities'!$H$1:$P$413)=C99)),1,0),1)),1)</f>
        <v>0</v>
      </c>
      <c r="AM99" s="25" cm="1">
        <f t="array" ref="AM99">_xlfn.IFNA(IF(ISBLANK(D99),0,IF(NOT(OR(_xlfn.XLOOKUP(VLOOKUP(B99,'SSA DD'!$E$32:$F$40,2),'SSA DD'!$E$1:$M$1,'SSA DD'!$E$1:$M$22)=D99)),1,0)),0)</f>
        <v>0</v>
      </c>
      <c r="AO99" t="s">
        <v>396</v>
      </c>
      <c r="AP99" s="25" t="s">
        <v>397</v>
      </c>
      <c r="AQ99" s="160" t="s">
        <v>398</v>
      </c>
    </row>
    <row r="100" spans="1:43" ht="30" customHeight="1" x14ac:dyDescent="0.45">
      <c r="A100" s="395">
        <v>88</v>
      </c>
      <c r="B100" s="396"/>
      <c r="C100" s="397"/>
      <c r="D100" s="397"/>
      <c r="E100" s="398"/>
      <c r="F100" s="399"/>
      <c r="G100" s="399"/>
      <c r="H100" s="400"/>
      <c r="I100" s="367" t="str">
        <f t="shared" si="15"/>
        <v/>
      </c>
      <c r="J100" s="365"/>
      <c r="K100" s="365"/>
      <c r="L100" s="365"/>
      <c r="O100" s="25" t="str">
        <f>IF(AND(SUM($U100:$Z100)&lt;&gt;0,SUM($U100:$Z100)&lt;&gt;6), IF($B100&lt;&gt;'SOC priorities'!$E$11,$AG100,$AH100),"")</f>
        <v/>
      </c>
      <c r="P100" s="25" t="str">
        <f>IF(AND(SUM(U100:AA100)&lt;&gt;0,SUM(U100:AA100)&lt;&gt;7),IF(B100='SOC priorities'!$E$11,IF(ISBLANK(H100),$AI100,""),""),"")</f>
        <v/>
      </c>
      <c r="Q100" s="25" t="str">
        <f t="shared" si="16"/>
        <v/>
      </c>
      <c r="R100" s="25" t="str">
        <f t="shared" si="13"/>
        <v/>
      </c>
      <c r="S100" s="25" t="str">
        <f t="shared" si="14"/>
        <v/>
      </c>
      <c r="U100" s="159">
        <f t="shared" si="17"/>
        <v>0</v>
      </c>
      <c r="V100" s="25">
        <f t="shared" si="18"/>
        <v>0</v>
      </c>
      <c r="W100" s="25">
        <f t="shared" si="19"/>
        <v>0</v>
      </c>
      <c r="X100" s="25">
        <f t="shared" si="20"/>
        <v>0</v>
      </c>
      <c r="Y100" s="25">
        <f t="shared" si="21"/>
        <v>0</v>
      </c>
      <c r="Z100" s="25">
        <f t="shared" si="22"/>
        <v>0</v>
      </c>
      <c r="AA100" s="25">
        <f t="shared" si="23"/>
        <v>0</v>
      </c>
      <c r="AC100" s="25">
        <f t="shared" si="24"/>
        <v>0</v>
      </c>
      <c r="AG100" s="25" t="s">
        <v>393</v>
      </c>
      <c r="AH100" s="25" t="s">
        <v>394</v>
      </c>
      <c r="AI100" s="160" t="s">
        <v>395</v>
      </c>
      <c r="AK100" s="25">
        <f>IF(COUNTIFS('SOC priorities'!$E$4:$E$12,$B100)&lt;&gt;1,1,0)</f>
        <v>1</v>
      </c>
      <c r="AL100" s="25" cm="1">
        <f t="array" ref="AL100">_xlfn.IFNA(IF(ISBLANK(C100),0,_xlfn.IFNA(IF(NOT(OR(_xlfn.XLOOKUP(VLOOKUP(B100,'SOC priorities'!$E$4:$F$12,2),'SOC priorities'!$H$1:$P$1,'SOC priorities'!$H$1:$P$413)=C100)),1,0),1)),1)</f>
        <v>0</v>
      </c>
      <c r="AM100" s="25" cm="1">
        <f t="array" ref="AM100">_xlfn.IFNA(IF(ISBLANK(D100),0,IF(NOT(OR(_xlfn.XLOOKUP(VLOOKUP(B100,'SSA DD'!$E$32:$F$40,2),'SSA DD'!$E$1:$M$1,'SSA DD'!$E$1:$M$22)=D100)),1,0)),0)</f>
        <v>0</v>
      </c>
      <c r="AO100" t="s">
        <v>396</v>
      </c>
      <c r="AP100" s="25" t="s">
        <v>397</v>
      </c>
      <c r="AQ100" s="160" t="s">
        <v>398</v>
      </c>
    </row>
    <row r="101" spans="1:43" ht="30" customHeight="1" x14ac:dyDescent="0.45">
      <c r="A101" s="395">
        <v>89</v>
      </c>
      <c r="B101" s="396"/>
      <c r="C101" s="397"/>
      <c r="D101" s="397"/>
      <c r="E101" s="398"/>
      <c r="F101" s="399"/>
      <c r="G101" s="399"/>
      <c r="H101" s="400"/>
      <c r="I101" s="367" t="str">
        <f t="shared" si="15"/>
        <v/>
      </c>
      <c r="J101" s="365"/>
      <c r="K101" s="365"/>
      <c r="L101" s="365"/>
      <c r="O101" s="25" t="str">
        <f>IF(AND(SUM($U101:$Z101)&lt;&gt;0,SUM($U101:$Z101)&lt;&gt;6), IF($B101&lt;&gt;'SOC priorities'!$E$11,$AG101,$AH101),"")</f>
        <v/>
      </c>
      <c r="P101" s="25" t="str">
        <f>IF(AND(SUM(U101:AA101)&lt;&gt;0,SUM(U101:AA101)&lt;&gt;7),IF(B101='SOC priorities'!$E$11,IF(ISBLANK(H101),$AI101,""),""),"")</f>
        <v/>
      </c>
      <c r="Q101" s="25" t="str">
        <f t="shared" si="16"/>
        <v/>
      </c>
      <c r="R101" s="25" t="str">
        <f t="shared" si="13"/>
        <v/>
      </c>
      <c r="S101" s="25" t="str">
        <f t="shared" si="14"/>
        <v/>
      </c>
      <c r="U101" s="159">
        <f t="shared" si="17"/>
        <v>0</v>
      </c>
      <c r="V101" s="25">
        <f t="shared" si="18"/>
        <v>0</v>
      </c>
      <c r="W101" s="25">
        <f t="shared" si="19"/>
        <v>0</v>
      </c>
      <c r="X101" s="25">
        <f t="shared" si="20"/>
        <v>0</v>
      </c>
      <c r="Y101" s="25">
        <f t="shared" si="21"/>
        <v>0</v>
      </c>
      <c r="Z101" s="25">
        <f t="shared" si="22"/>
        <v>0</v>
      </c>
      <c r="AA101" s="25">
        <f t="shared" si="23"/>
        <v>0</v>
      </c>
      <c r="AC101" s="25">
        <f t="shared" si="24"/>
        <v>0</v>
      </c>
      <c r="AG101" s="25" t="s">
        <v>393</v>
      </c>
      <c r="AH101" s="25" t="s">
        <v>394</v>
      </c>
      <c r="AI101" s="160" t="s">
        <v>395</v>
      </c>
      <c r="AK101" s="25">
        <f>IF(COUNTIFS('SOC priorities'!$E$4:$E$12,$B101)&lt;&gt;1,1,0)</f>
        <v>1</v>
      </c>
      <c r="AL101" s="25" cm="1">
        <f t="array" ref="AL101">_xlfn.IFNA(IF(ISBLANK(C101),0,_xlfn.IFNA(IF(NOT(OR(_xlfn.XLOOKUP(VLOOKUP(B101,'SOC priorities'!$E$4:$F$12,2),'SOC priorities'!$H$1:$P$1,'SOC priorities'!$H$1:$P$413)=C101)),1,0),1)),1)</f>
        <v>0</v>
      </c>
      <c r="AM101" s="25" cm="1">
        <f t="array" ref="AM101">_xlfn.IFNA(IF(ISBLANK(D101),0,IF(NOT(OR(_xlfn.XLOOKUP(VLOOKUP(B101,'SSA DD'!$E$32:$F$40,2),'SSA DD'!$E$1:$M$1,'SSA DD'!$E$1:$M$22)=D101)),1,0)),0)</f>
        <v>0</v>
      </c>
      <c r="AO101" t="s">
        <v>396</v>
      </c>
      <c r="AP101" s="25" t="s">
        <v>397</v>
      </c>
      <c r="AQ101" s="160" t="s">
        <v>398</v>
      </c>
    </row>
    <row r="102" spans="1:43" ht="30" customHeight="1" x14ac:dyDescent="0.45">
      <c r="A102" s="395">
        <v>90</v>
      </c>
      <c r="B102" s="396"/>
      <c r="C102" s="397"/>
      <c r="D102" s="397"/>
      <c r="E102" s="398"/>
      <c r="F102" s="399"/>
      <c r="G102" s="399"/>
      <c r="H102" s="400"/>
      <c r="I102" s="367" t="str">
        <f t="shared" si="15"/>
        <v/>
      </c>
      <c r="J102" s="365"/>
      <c r="K102" s="365"/>
      <c r="L102" s="365"/>
      <c r="O102" s="25" t="str">
        <f>IF(AND(SUM($U102:$Z102)&lt;&gt;0,SUM($U102:$Z102)&lt;&gt;6), IF($B102&lt;&gt;'SOC priorities'!$E$11,$AG102,$AH102),"")</f>
        <v/>
      </c>
      <c r="P102" s="25" t="str">
        <f>IF(AND(SUM(U102:AA102)&lt;&gt;0,SUM(U102:AA102)&lt;&gt;7),IF(B102='SOC priorities'!$E$11,IF(ISBLANK(H102),$AI102,""),""),"")</f>
        <v/>
      </c>
      <c r="Q102" s="25" t="str">
        <f t="shared" si="16"/>
        <v/>
      </c>
      <c r="R102" s="25" t="str">
        <f t="shared" si="13"/>
        <v/>
      </c>
      <c r="S102" s="25" t="str">
        <f t="shared" si="14"/>
        <v/>
      </c>
      <c r="U102" s="159">
        <f t="shared" si="17"/>
        <v>0</v>
      </c>
      <c r="V102" s="25">
        <f t="shared" si="18"/>
        <v>0</v>
      </c>
      <c r="W102" s="25">
        <f t="shared" si="19"/>
        <v>0</v>
      </c>
      <c r="X102" s="25">
        <f t="shared" si="20"/>
        <v>0</v>
      </c>
      <c r="Y102" s="25">
        <f t="shared" si="21"/>
        <v>0</v>
      </c>
      <c r="Z102" s="25">
        <f t="shared" si="22"/>
        <v>0</v>
      </c>
      <c r="AA102" s="25">
        <f t="shared" si="23"/>
        <v>0</v>
      </c>
      <c r="AC102" s="25">
        <f t="shared" si="24"/>
        <v>0</v>
      </c>
      <c r="AG102" s="25" t="s">
        <v>393</v>
      </c>
      <c r="AH102" s="25" t="s">
        <v>394</v>
      </c>
      <c r="AI102" s="160" t="s">
        <v>395</v>
      </c>
      <c r="AK102" s="25">
        <f>IF(COUNTIFS('SOC priorities'!$E$4:$E$12,$B102)&lt;&gt;1,1,0)</f>
        <v>1</v>
      </c>
      <c r="AL102" s="25" cm="1">
        <f t="array" ref="AL102">_xlfn.IFNA(IF(ISBLANK(C102),0,_xlfn.IFNA(IF(NOT(OR(_xlfn.XLOOKUP(VLOOKUP(B102,'SOC priorities'!$E$4:$F$12,2),'SOC priorities'!$H$1:$P$1,'SOC priorities'!$H$1:$P$413)=C102)),1,0),1)),1)</f>
        <v>0</v>
      </c>
      <c r="AM102" s="25" cm="1">
        <f t="array" ref="AM102">_xlfn.IFNA(IF(ISBLANK(D102),0,IF(NOT(OR(_xlfn.XLOOKUP(VLOOKUP(B102,'SSA DD'!$E$32:$F$40,2),'SSA DD'!$E$1:$M$1,'SSA DD'!$E$1:$M$22)=D102)),1,0)),0)</f>
        <v>0</v>
      </c>
      <c r="AO102" t="s">
        <v>396</v>
      </c>
      <c r="AP102" s="25" t="s">
        <v>397</v>
      </c>
      <c r="AQ102" s="160" t="s">
        <v>398</v>
      </c>
    </row>
    <row r="103" spans="1:43" ht="30" customHeight="1" x14ac:dyDescent="0.45">
      <c r="A103" s="395">
        <v>91</v>
      </c>
      <c r="B103" s="396"/>
      <c r="C103" s="397"/>
      <c r="D103" s="397"/>
      <c r="E103" s="398"/>
      <c r="F103" s="399"/>
      <c r="G103" s="399"/>
      <c r="H103" s="400"/>
      <c r="I103" s="367" t="str">
        <f t="shared" si="15"/>
        <v/>
      </c>
      <c r="J103" s="365"/>
      <c r="K103" s="365"/>
      <c r="L103" s="365"/>
      <c r="O103" s="25" t="str">
        <f>IF(AND(SUM($U103:$Z103)&lt;&gt;0,SUM($U103:$Z103)&lt;&gt;6), IF($B103&lt;&gt;'SOC priorities'!$E$11,$AG103,$AH103),"")</f>
        <v/>
      </c>
      <c r="P103" s="25" t="str">
        <f>IF(AND(SUM(U103:AA103)&lt;&gt;0,SUM(U103:AA103)&lt;&gt;7),IF(B103='SOC priorities'!$E$11,IF(ISBLANK(H103),$AI103,""),""),"")</f>
        <v/>
      </c>
      <c r="Q103" s="25" t="str">
        <f t="shared" si="16"/>
        <v/>
      </c>
      <c r="R103" s="25" t="str">
        <f t="shared" si="13"/>
        <v/>
      </c>
      <c r="S103" s="25" t="str">
        <f t="shared" si="14"/>
        <v/>
      </c>
      <c r="U103" s="159">
        <f t="shared" si="17"/>
        <v>0</v>
      </c>
      <c r="V103" s="25">
        <f t="shared" si="18"/>
        <v>0</v>
      </c>
      <c r="W103" s="25">
        <f t="shared" si="19"/>
        <v>0</v>
      </c>
      <c r="X103" s="25">
        <f t="shared" si="20"/>
        <v>0</v>
      </c>
      <c r="Y103" s="25">
        <f t="shared" si="21"/>
        <v>0</v>
      </c>
      <c r="Z103" s="25">
        <f t="shared" si="22"/>
        <v>0</v>
      </c>
      <c r="AA103" s="25">
        <f t="shared" si="23"/>
        <v>0</v>
      </c>
      <c r="AC103" s="25">
        <f t="shared" si="24"/>
        <v>0</v>
      </c>
      <c r="AG103" s="25" t="s">
        <v>393</v>
      </c>
      <c r="AH103" s="25" t="s">
        <v>394</v>
      </c>
      <c r="AI103" s="160" t="s">
        <v>395</v>
      </c>
      <c r="AK103" s="25">
        <f>IF(COUNTIFS('SOC priorities'!$E$4:$E$12,$B103)&lt;&gt;1,1,0)</f>
        <v>1</v>
      </c>
      <c r="AL103" s="25" cm="1">
        <f t="array" ref="AL103">_xlfn.IFNA(IF(ISBLANK(C103),0,_xlfn.IFNA(IF(NOT(OR(_xlfn.XLOOKUP(VLOOKUP(B103,'SOC priorities'!$E$4:$F$12,2),'SOC priorities'!$H$1:$P$1,'SOC priorities'!$H$1:$P$413)=C103)),1,0),1)),1)</f>
        <v>0</v>
      </c>
      <c r="AM103" s="25" cm="1">
        <f t="array" ref="AM103">_xlfn.IFNA(IF(ISBLANK(D103),0,IF(NOT(OR(_xlfn.XLOOKUP(VLOOKUP(B103,'SSA DD'!$E$32:$F$40,2),'SSA DD'!$E$1:$M$1,'SSA DD'!$E$1:$M$22)=D103)),1,0)),0)</f>
        <v>0</v>
      </c>
      <c r="AO103" t="s">
        <v>396</v>
      </c>
      <c r="AP103" s="25" t="s">
        <v>397</v>
      </c>
      <c r="AQ103" s="160" t="s">
        <v>398</v>
      </c>
    </row>
    <row r="104" spans="1:43" ht="30" customHeight="1" x14ac:dyDescent="0.45">
      <c r="A104" s="395">
        <v>92</v>
      </c>
      <c r="B104" s="396"/>
      <c r="C104" s="397"/>
      <c r="D104" s="397"/>
      <c r="E104" s="398"/>
      <c r="F104" s="399"/>
      <c r="G104" s="399"/>
      <c r="H104" s="400"/>
      <c r="I104" s="367" t="str">
        <f t="shared" si="15"/>
        <v/>
      </c>
      <c r="J104" s="365"/>
      <c r="K104" s="365"/>
      <c r="L104" s="365"/>
      <c r="O104" s="25" t="str">
        <f>IF(AND(SUM($U104:$Z104)&lt;&gt;0,SUM($U104:$Z104)&lt;&gt;6), IF($B104&lt;&gt;'SOC priorities'!$E$11,$AG104,$AH104),"")</f>
        <v/>
      </c>
      <c r="P104" s="25" t="str">
        <f>IF(AND(SUM(U104:AA104)&lt;&gt;0,SUM(U104:AA104)&lt;&gt;7),IF(B104='SOC priorities'!$E$11,IF(ISBLANK(H104),$AI104,""),""),"")</f>
        <v/>
      </c>
      <c r="Q104" s="25" t="str">
        <f t="shared" si="16"/>
        <v/>
      </c>
      <c r="R104" s="25" t="str">
        <f t="shared" si="13"/>
        <v/>
      </c>
      <c r="S104" s="25" t="str">
        <f t="shared" si="14"/>
        <v/>
      </c>
      <c r="U104" s="159">
        <f t="shared" si="17"/>
        <v>0</v>
      </c>
      <c r="V104" s="25">
        <f t="shared" si="18"/>
        <v>0</v>
      </c>
      <c r="W104" s="25">
        <f t="shared" si="19"/>
        <v>0</v>
      </c>
      <c r="X104" s="25">
        <f t="shared" si="20"/>
        <v>0</v>
      </c>
      <c r="Y104" s="25">
        <f t="shared" si="21"/>
        <v>0</v>
      </c>
      <c r="Z104" s="25">
        <f t="shared" si="22"/>
        <v>0</v>
      </c>
      <c r="AA104" s="25">
        <f t="shared" si="23"/>
        <v>0</v>
      </c>
      <c r="AC104" s="25">
        <f t="shared" si="24"/>
        <v>0</v>
      </c>
      <c r="AG104" s="25" t="s">
        <v>393</v>
      </c>
      <c r="AH104" s="25" t="s">
        <v>394</v>
      </c>
      <c r="AI104" s="160" t="s">
        <v>395</v>
      </c>
      <c r="AK104" s="25">
        <f>IF(COUNTIFS('SOC priorities'!$E$4:$E$12,$B104)&lt;&gt;1,1,0)</f>
        <v>1</v>
      </c>
      <c r="AL104" s="25" cm="1">
        <f t="array" ref="AL104">_xlfn.IFNA(IF(ISBLANK(C104),0,_xlfn.IFNA(IF(NOT(OR(_xlfn.XLOOKUP(VLOOKUP(B104,'SOC priorities'!$E$4:$F$12,2),'SOC priorities'!$H$1:$P$1,'SOC priorities'!$H$1:$P$413)=C104)),1,0),1)),1)</f>
        <v>0</v>
      </c>
      <c r="AM104" s="25" cm="1">
        <f t="array" ref="AM104">_xlfn.IFNA(IF(ISBLANK(D104),0,IF(NOT(OR(_xlfn.XLOOKUP(VLOOKUP(B104,'SSA DD'!$E$32:$F$40,2),'SSA DD'!$E$1:$M$1,'SSA DD'!$E$1:$M$22)=D104)),1,0)),0)</f>
        <v>0</v>
      </c>
      <c r="AO104" t="s">
        <v>396</v>
      </c>
      <c r="AP104" s="25" t="s">
        <v>397</v>
      </c>
      <c r="AQ104" s="160" t="s">
        <v>398</v>
      </c>
    </row>
    <row r="105" spans="1:43" ht="30" customHeight="1" x14ac:dyDescent="0.45">
      <c r="A105" s="395">
        <v>93</v>
      </c>
      <c r="B105" s="396"/>
      <c r="C105" s="397"/>
      <c r="D105" s="397"/>
      <c r="E105" s="398"/>
      <c r="F105" s="399"/>
      <c r="G105" s="399"/>
      <c r="H105" s="400"/>
      <c r="I105" s="367" t="str">
        <f t="shared" si="15"/>
        <v/>
      </c>
      <c r="J105" s="365"/>
      <c r="K105" s="365"/>
      <c r="L105" s="365"/>
      <c r="O105" s="25" t="str">
        <f>IF(AND(SUM($U105:$Z105)&lt;&gt;0,SUM($U105:$Z105)&lt;&gt;6), IF($B105&lt;&gt;'SOC priorities'!$E$11,$AG105,$AH105),"")</f>
        <v/>
      </c>
      <c r="P105" s="25" t="str">
        <f>IF(AND(SUM(U105:AA105)&lt;&gt;0,SUM(U105:AA105)&lt;&gt;7),IF(B105='SOC priorities'!$E$11,IF(ISBLANK(H105),$AI105,""),""),"")</f>
        <v/>
      </c>
      <c r="Q105" s="25" t="str">
        <f t="shared" si="16"/>
        <v/>
      </c>
      <c r="R105" s="25" t="str">
        <f t="shared" si="13"/>
        <v/>
      </c>
      <c r="S105" s="25" t="str">
        <f t="shared" si="14"/>
        <v/>
      </c>
      <c r="U105" s="159">
        <f t="shared" si="17"/>
        <v>0</v>
      </c>
      <c r="V105" s="25">
        <f t="shared" si="18"/>
        <v>0</v>
      </c>
      <c r="W105" s="25">
        <f t="shared" si="19"/>
        <v>0</v>
      </c>
      <c r="X105" s="25">
        <f t="shared" si="20"/>
        <v>0</v>
      </c>
      <c r="Y105" s="25">
        <f t="shared" si="21"/>
        <v>0</v>
      </c>
      <c r="Z105" s="25">
        <f t="shared" si="22"/>
        <v>0</v>
      </c>
      <c r="AA105" s="25">
        <f t="shared" si="23"/>
        <v>0</v>
      </c>
      <c r="AC105" s="25">
        <f t="shared" si="24"/>
        <v>0</v>
      </c>
      <c r="AG105" s="25" t="s">
        <v>393</v>
      </c>
      <c r="AH105" s="25" t="s">
        <v>394</v>
      </c>
      <c r="AI105" s="160" t="s">
        <v>395</v>
      </c>
      <c r="AK105" s="25">
        <f>IF(COUNTIFS('SOC priorities'!$E$4:$E$12,$B105)&lt;&gt;1,1,0)</f>
        <v>1</v>
      </c>
      <c r="AL105" s="25" cm="1">
        <f t="array" ref="AL105">_xlfn.IFNA(IF(ISBLANK(C105),0,_xlfn.IFNA(IF(NOT(OR(_xlfn.XLOOKUP(VLOOKUP(B105,'SOC priorities'!$E$4:$F$12,2),'SOC priorities'!$H$1:$P$1,'SOC priorities'!$H$1:$P$413)=C105)),1,0),1)),1)</f>
        <v>0</v>
      </c>
      <c r="AM105" s="25" cm="1">
        <f t="array" ref="AM105">_xlfn.IFNA(IF(ISBLANK(D105),0,IF(NOT(OR(_xlfn.XLOOKUP(VLOOKUP(B105,'SSA DD'!$E$32:$F$40,2),'SSA DD'!$E$1:$M$1,'SSA DD'!$E$1:$M$22)=D105)),1,0)),0)</f>
        <v>0</v>
      </c>
      <c r="AO105" t="s">
        <v>396</v>
      </c>
      <c r="AP105" s="25" t="s">
        <v>397</v>
      </c>
      <c r="AQ105" s="160" t="s">
        <v>398</v>
      </c>
    </row>
    <row r="106" spans="1:43" ht="30" customHeight="1" x14ac:dyDescent="0.45">
      <c r="A106" s="395">
        <v>94</v>
      </c>
      <c r="B106" s="396"/>
      <c r="C106" s="397"/>
      <c r="D106" s="397"/>
      <c r="E106" s="398"/>
      <c r="F106" s="399"/>
      <c r="G106" s="399"/>
      <c r="H106" s="400"/>
      <c r="I106" s="367" t="str">
        <f t="shared" si="15"/>
        <v/>
      </c>
      <c r="J106" s="365"/>
      <c r="K106" s="365"/>
      <c r="L106" s="365"/>
      <c r="O106" s="25" t="str">
        <f>IF(AND(SUM($U106:$Z106)&lt;&gt;0,SUM($U106:$Z106)&lt;&gt;6), IF($B106&lt;&gt;'SOC priorities'!$E$11,$AG106,$AH106),"")</f>
        <v/>
      </c>
      <c r="P106" s="25" t="str">
        <f>IF(AND(SUM(U106:AA106)&lt;&gt;0,SUM(U106:AA106)&lt;&gt;7),IF(B106='SOC priorities'!$E$11,IF(ISBLANK(H106),$AI106,""),""),"")</f>
        <v/>
      </c>
      <c r="Q106" s="25" t="str">
        <f t="shared" si="16"/>
        <v/>
      </c>
      <c r="R106" s="25" t="str">
        <f t="shared" si="13"/>
        <v/>
      </c>
      <c r="S106" s="25" t="str">
        <f t="shared" si="14"/>
        <v/>
      </c>
      <c r="U106" s="159">
        <f t="shared" si="17"/>
        <v>0</v>
      </c>
      <c r="V106" s="25">
        <f t="shared" si="18"/>
        <v>0</v>
      </c>
      <c r="W106" s="25">
        <f t="shared" si="19"/>
        <v>0</v>
      </c>
      <c r="X106" s="25">
        <f t="shared" si="20"/>
        <v>0</v>
      </c>
      <c r="Y106" s="25">
        <f t="shared" si="21"/>
        <v>0</v>
      </c>
      <c r="Z106" s="25">
        <f t="shared" si="22"/>
        <v>0</v>
      </c>
      <c r="AA106" s="25">
        <f t="shared" si="23"/>
        <v>0</v>
      </c>
      <c r="AC106" s="25">
        <f t="shared" si="24"/>
        <v>0</v>
      </c>
      <c r="AG106" s="25" t="s">
        <v>393</v>
      </c>
      <c r="AH106" s="25" t="s">
        <v>394</v>
      </c>
      <c r="AI106" s="160" t="s">
        <v>395</v>
      </c>
      <c r="AK106" s="25">
        <f>IF(COUNTIFS('SOC priorities'!$E$4:$E$12,$B106)&lt;&gt;1,1,0)</f>
        <v>1</v>
      </c>
      <c r="AL106" s="25" cm="1">
        <f t="array" ref="AL106">_xlfn.IFNA(IF(ISBLANK(C106),0,_xlfn.IFNA(IF(NOT(OR(_xlfn.XLOOKUP(VLOOKUP(B106,'SOC priorities'!$E$4:$F$12,2),'SOC priorities'!$H$1:$P$1,'SOC priorities'!$H$1:$P$413)=C106)),1,0),1)),1)</f>
        <v>0</v>
      </c>
      <c r="AM106" s="25" cm="1">
        <f t="array" ref="AM106">_xlfn.IFNA(IF(ISBLANK(D106),0,IF(NOT(OR(_xlfn.XLOOKUP(VLOOKUP(B106,'SSA DD'!$E$32:$F$40,2),'SSA DD'!$E$1:$M$1,'SSA DD'!$E$1:$M$22)=D106)),1,0)),0)</f>
        <v>0</v>
      </c>
      <c r="AO106" t="s">
        <v>396</v>
      </c>
      <c r="AP106" s="25" t="s">
        <v>397</v>
      </c>
      <c r="AQ106" s="160" t="s">
        <v>398</v>
      </c>
    </row>
    <row r="107" spans="1:43" ht="30" customHeight="1" x14ac:dyDescent="0.45">
      <c r="A107" s="395">
        <v>95</v>
      </c>
      <c r="B107" s="396"/>
      <c r="C107" s="397"/>
      <c r="D107" s="397"/>
      <c r="E107" s="398"/>
      <c r="F107" s="399"/>
      <c r="G107" s="399"/>
      <c r="H107" s="400"/>
      <c r="I107" s="367" t="str">
        <f t="shared" si="15"/>
        <v/>
      </c>
      <c r="J107" s="365"/>
      <c r="K107" s="365"/>
      <c r="L107" s="365"/>
      <c r="O107" s="25" t="str">
        <f>IF(AND(SUM($U107:$Z107)&lt;&gt;0,SUM($U107:$Z107)&lt;&gt;6), IF($B107&lt;&gt;'SOC priorities'!$E$11,$AG107,$AH107),"")</f>
        <v/>
      </c>
      <c r="P107" s="25" t="str">
        <f>IF(AND(SUM(U107:AA107)&lt;&gt;0,SUM(U107:AA107)&lt;&gt;7),IF(B107='SOC priorities'!$E$11,IF(ISBLANK(H107),$AI107,""),""),"")</f>
        <v/>
      </c>
      <c r="Q107" s="25" t="str">
        <f t="shared" si="16"/>
        <v/>
      </c>
      <c r="R107" s="25" t="str">
        <f t="shared" si="13"/>
        <v/>
      </c>
      <c r="S107" s="25" t="str">
        <f t="shared" si="14"/>
        <v/>
      </c>
      <c r="U107" s="159">
        <f t="shared" si="17"/>
        <v>0</v>
      </c>
      <c r="V107" s="25">
        <f t="shared" si="18"/>
        <v>0</v>
      </c>
      <c r="W107" s="25">
        <f t="shared" si="19"/>
        <v>0</v>
      </c>
      <c r="X107" s="25">
        <f t="shared" si="20"/>
        <v>0</v>
      </c>
      <c r="Y107" s="25">
        <f t="shared" si="21"/>
        <v>0</v>
      </c>
      <c r="Z107" s="25">
        <f t="shared" si="22"/>
        <v>0</v>
      </c>
      <c r="AA107" s="25">
        <f t="shared" si="23"/>
        <v>0</v>
      </c>
      <c r="AC107" s="25">
        <f t="shared" si="24"/>
        <v>0</v>
      </c>
      <c r="AG107" s="25" t="s">
        <v>393</v>
      </c>
      <c r="AH107" s="25" t="s">
        <v>394</v>
      </c>
      <c r="AI107" s="160" t="s">
        <v>395</v>
      </c>
      <c r="AK107" s="25">
        <f>IF(COUNTIFS('SOC priorities'!$E$4:$E$12,$B107)&lt;&gt;1,1,0)</f>
        <v>1</v>
      </c>
      <c r="AL107" s="25" cm="1">
        <f t="array" ref="AL107">_xlfn.IFNA(IF(ISBLANK(C107),0,_xlfn.IFNA(IF(NOT(OR(_xlfn.XLOOKUP(VLOOKUP(B107,'SOC priorities'!$E$4:$F$12,2),'SOC priorities'!$H$1:$P$1,'SOC priorities'!$H$1:$P$413)=C107)),1,0),1)),1)</f>
        <v>0</v>
      </c>
      <c r="AM107" s="25" cm="1">
        <f t="array" ref="AM107">_xlfn.IFNA(IF(ISBLANK(D107),0,IF(NOT(OR(_xlfn.XLOOKUP(VLOOKUP(B107,'SSA DD'!$E$32:$F$40,2),'SSA DD'!$E$1:$M$1,'SSA DD'!$E$1:$M$22)=D107)),1,0)),0)</f>
        <v>0</v>
      </c>
      <c r="AO107" t="s">
        <v>396</v>
      </c>
      <c r="AP107" s="25" t="s">
        <v>397</v>
      </c>
      <c r="AQ107" s="160" t="s">
        <v>398</v>
      </c>
    </row>
    <row r="108" spans="1:43" ht="30" customHeight="1" x14ac:dyDescent="0.45">
      <c r="A108" s="395">
        <v>96</v>
      </c>
      <c r="B108" s="396"/>
      <c r="C108" s="397"/>
      <c r="D108" s="397"/>
      <c r="E108" s="398"/>
      <c r="F108" s="399"/>
      <c r="G108" s="399"/>
      <c r="H108" s="400"/>
      <c r="I108" s="367" t="str">
        <f t="shared" si="15"/>
        <v/>
      </c>
      <c r="J108" s="365"/>
      <c r="K108" s="365"/>
      <c r="L108" s="365"/>
      <c r="O108" s="25" t="str">
        <f>IF(AND(SUM($U108:$Z108)&lt;&gt;0,SUM($U108:$Z108)&lt;&gt;6), IF($B108&lt;&gt;'SOC priorities'!$E$11,$AG108,$AH108),"")</f>
        <v/>
      </c>
      <c r="P108" s="25" t="str">
        <f>IF(AND(SUM(U108:AA108)&lt;&gt;0,SUM(U108:AA108)&lt;&gt;7),IF(B108='SOC priorities'!$E$11,IF(ISBLANK(H108),$AI108,""),""),"")</f>
        <v/>
      </c>
      <c r="Q108" s="25" t="str">
        <f t="shared" si="16"/>
        <v/>
      </c>
      <c r="R108" s="25" t="str">
        <f t="shared" si="13"/>
        <v/>
      </c>
      <c r="S108" s="25" t="str">
        <f t="shared" si="14"/>
        <v/>
      </c>
      <c r="U108" s="159">
        <f t="shared" si="17"/>
        <v>0</v>
      </c>
      <c r="V108" s="25">
        <f t="shared" si="18"/>
        <v>0</v>
      </c>
      <c r="W108" s="25">
        <f t="shared" si="19"/>
        <v>0</v>
      </c>
      <c r="X108" s="25">
        <f t="shared" si="20"/>
        <v>0</v>
      </c>
      <c r="Y108" s="25">
        <f t="shared" si="21"/>
        <v>0</v>
      </c>
      <c r="Z108" s="25">
        <f t="shared" si="22"/>
        <v>0</v>
      </c>
      <c r="AA108" s="25">
        <f t="shared" si="23"/>
        <v>0</v>
      </c>
      <c r="AC108" s="25">
        <f t="shared" si="24"/>
        <v>0</v>
      </c>
      <c r="AG108" s="25" t="s">
        <v>393</v>
      </c>
      <c r="AH108" s="25" t="s">
        <v>394</v>
      </c>
      <c r="AI108" s="160" t="s">
        <v>395</v>
      </c>
      <c r="AK108" s="25">
        <f>IF(COUNTIFS('SOC priorities'!$E$4:$E$12,$B108)&lt;&gt;1,1,0)</f>
        <v>1</v>
      </c>
      <c r="AL108" s="25" cm="1">
        <f t="array" ref="AL108">_xlfn.IFNA(IF(ISBLANK(C108),0,_xlfn.IFNA(IF(NOT(OR(_xlfn.XLOOKUP(VLOOKUP(B108,'SOC priorities'!$E$4:$F$12,2),'SOC priorities'!$H$1:$P$1,'SOC priorities'!$H$1:$P$413)=C108)),1,0),1)),1)</f>
        <v>0</v>
      </c>
      <c r="AM108" s="25" cm="1">
        <f t="array" ref="AM108">_xlfn.IFNA(IF(ISBLANK(D108),0,IF(NOT(OR(_xlfn.XLOOKUP(VLOOKUP(B108,'SSA DD'!$E$32:$F$40,2),'SSA DD'!$E$1:$M$1,'SSA DD'!$E$1:$M$22)=D108)),1,0)),0)</f>
        <v>0</v>
      </c>
      <c r="AO108" t="s">
        <v>396</v>
      </c>
      <c r="AP108" s="25" t="s">
        <v>397</v>
      </c>
      <c r="AQ108" s="160" t="s">
        <v>398</v>
      </c>
    </row>
    <row r="109" spans="1:43" ht="30" customHeight="1" x14ac:dyDescent="0.45">
      <c r="A109" s="395">
        <v>97</v>
      </c>
      <c r="B109" s="396"/>
      <c r="C109" s="397"/>
      <c r="D109" s="397"/>
      <c r="E109" s="398"/>
      <c r="F109" s="399"/>
      <c r="G109" s="399"/>
      <c r="H109" s="400"/>
      <c r="I109" s="367" t="str">
        <f t="shared" si="15"/>
        <v/>
      </c>
      <c r="J109" s="365"/>
      <c r="K109" s="365"/>
      <c r="L109" s="365"/>
      <c r="O109" s="25" t="str">
        <f>IF(AND(SUM($U109:$Z109)&lt;&gt;0,SUM($U109:$Z109)&lt;&gt;6), IF($B109&lt;&gt;'SOC priorities'!$E$11,$AG109,$AH109),"")</f>
        <v/>
      </c>
      <c r="P109" s="25" t="str">
        <f>IF(AND(SUM(U109:AA109)&lt;&gt;0,SUM(U109:AA109)&lt;&gt;7),IF(B109='SOC priorities'!$E$11,IF(ISBLANK(H109),$AI109,""),""),"")</f>
        <v/>
      </c>
      <c r="Q109" s="25" t="str">
        <f t="shared" si="16"/>
        <v/>
      </c>
      <c r="R109" s="25" t="str">
        <f t="shared" si="13"/>
        <v/>
      </c>
      <c r="S109" s="25" t="str">
        <f t="shared" si="14"/>
        <v/>
      </c>
      <c r="U109" s="159">
        <f t="shared" si="17"/>
        <v>0</v>
      </c>
      <c r="V109" s="25">
        <f t="shared" si="18"/>
        <v>0</v>
      </c>
      <c r="W109" s="25">
        <f t="shared" si="19"/>
        <v>0</v>
      </c>
      <c r="X109" s="25">
        <f t="shared" si="20"/>
        <v>0</v>
      </c>
      <c r="Y109" s="25">
        <f t="shared" si="21"/>
        <v>0</v>
      </c>
      <c r="Z109" s="25">
        <f t="shared" si="22"/>
        <v>0</v>
      </c>
      <c r="AA109" s="25">
        <f t="shared" si="23"/>
        <v>0</v>
      </c>
      <c r="AC109" s="25">
        <f t="shared" si="24"/>
        <v>0</v>
      </c>
      <c r="AG109" s="25" t="s">
        <v>393</v>
      </c>
      <c r="AH109" s="25" t="s">
        <v>394</v>
      </c>
      <c r="AI109" s="160" t="s">
        <v>395</v>
      </c>
      <c r="AK109" s="25">
        <f>IF(COUNTIFS('SOC priorities'!$E$4:$E$12,$B109)&lt;&gt;1,1,0)</f>
        <v>1</v>
      </c>
      <c r="AL109" s="25" cm="1">
        <f t="array" ref="AL109">_xlfn.IFNA(IF(ISBLANK(C109),0,_xlfn.IFNA(IF(NOT(OR(_xlfn.XLOOKUP(VLOOKUP(B109,'SOC priorities'!$E$4:$F$12,2),'SOC priorities'!$H$1:$P$1,'SOC priorities'!$H$1:$P$413)=C109)),1,0),1)),1)</f>
        <v>0</v>
      </c>
      <c r="AM109" s="25" cm="1">
        <f t="array" ref="AM109">_xlfn.IFNA(IF(ISBLANK(D109),0,IF(NOT(OR(_xlfn.XLOOKUP(VLOOKUP(B109,'SSA DD'!$E$32:$F$40,2),'SSA DD'!$E$1:$M$1,'SSA DD'!$E$1:$M$22)=D109)),1,0)),0)</f>
        <v>0</v>
      </c>
      <c r="AO109" t="s">
        <v>396</v>
      </c>
      <c r="AP109" s="25" t="s">
        <v>397</v>
      </c>
      <c r="AQ109" s="160" t="s">
        <v>398</v>
      </c>
    </row>
    <row r="110" spans="1:43" ht="30" customHeight="1" x14ac:dyDescent="0.45">
      <c r="A110" s="395">
        <v>98</v>
      </c>
      <c r="B110" s="396"/>
      <c r="C110" s="397"/>
      <c r="D110" s="397"/>
      <c r="E110" s="398"/>
      <c r="F110" s="399"/>
      <c r="G110" s="399"/>
      <c r="H110" s="400"/>
      <c r="I110" s="367" t="str">
        <f t="shared" si="15"/>
        <v/>
      </c>
      <c r="J110" s="365"/>
      <c r="K110" s="365"/>
      <c r="L110" s="365"/>
      <c r="O110" s="25" t="str">
        <f>IF(AND(SUM($U110:$Z110)&lt;&gt;0,SUM($U110:$Z110)&lt;&gt;6), IF($B110&lt;&gt;'SOC priorities'!$E$11,$AG110,$AH110),"")</f>
        <v/>
      </c>
      <c r="P110" s="25" t="str">
        <f>IF(AND(SUM(U110:AA110)&lt;&gt;0,SUM(U110:AA110)&lt;&gt;7),IF(B110='SOC priorities'!$E$11,IF(ISBLANK(H110),$AI110,""),""),"")</f>
        <v/>
      </c>
      <c r="Q110" s="25" t="str">
        <f t="shared" si="16"/>
        <v/>
      </c>
      <c r="R110" s="25" t="str">
        <f t="shared" si="13"/>
        <v/>
      </c>
      <c r="S110" s="25" t="str">
        <f t="shared" si="14"/>
        <v/>
      </c>
      <c r="U110" s="159">
        <f t="shared" si="17"/>
        <v>0</v>
      </c>
      <c r="V110" s="25">
        <f t="shared" si="18"/>
        <v>0</v>
      </c>
      <c r="W110" s="25">
        <f t="shared" si="19"/>
        <v>0</v>
      </c>
      <c r="X110" s="25">
        <f t="shared" si="20"/>
        <v>0</v>
      </c>
      <c r="Y110" s="25">
        <f t="shared" si="21"/>
        <v>0</v>
      </c>
      <c r="Z110" s="25">
        <f t="shared" si="22"/>
        <v>0</v>
      </c>
      <c r="AA110" s="25">
        <f t="shared" si="23"/>
        <v>0</v>
      </c>
      <c r="AC110" s="25">
        <f t="shared" si="24"/>
        <v>0</v>
      </c>
      <c r="AG110" s="25" t="s">
        <v>393</v>
      </c>
      <c r="AH110" s="25" t="s">
        <v>394</v>
      </c>
      <c r="AI110" s="160" t="s">
        <v>395</v>
      </c>
      <c r="AK110" s="25">
        <f>IF(COUNTIFS('SOC priorities'!$E$4:$E$12,$B110)&lt;&gt;1,1,0)</f>
        <v>1</v>
      </c>
      <c r="AL110" s="25" cm="1">
        <f t="array" ref="AL110">_xlfn.IFNA(IF(ISBLANK(C110),0,_xlfn.IFNA(IF(NOT(OR(_xlfn.XLOOKUP(VLOOKUP(B110,'SOC priorities'!$E$4:$F$12,2),'SOC priorities'!$H$1:$P$1,'SOC priorities'!$H$1:$P$413)=C110)),1,0),1)),1)</f>
        <v>0</v>
      </c>
      <c r="AM110" s="25" cm="1">
        <f t="array" ref="AM110">_xlfn.IFNA(IF(ISBLANK(D110),0,IF(NOT(OR(_xlfn.XLOOKUP(VLOOKUP(B110,'SSA DD'!$E$32:$F$40,2),'SSA DD'!$E$1:$M$1,'SSA DD'!$E$1:$M$22)=D110)),1,0)),0)</f>
        <v>0</v>
      </c>
      <c r="AO110" t="s">
        <v>396</v>
      </c>
      <c r="AP110" s="25" t="s">
        <v>397</v>
      </c>
      <c r="AQ110" s="160" t="s">
        <v>398</v>
      </c>
    </row>
    <row r="111" spans="1:43" ht="30" customHeight="1" x14ac:dyDescent="0.45">
      <c r="A111" s="395">
        <v>99</v>
      </c>
      <c r="B111" s="396"/>
      <c r="C111" s="397"/>
      <c r="D111" s="397"/>
      <c r="E111" s="398"/>
      <c r="F111" s="399"/>
      <c r="G111" s="399"/>
      <c r="H111" s="400"/>
      <c r="I111" s="367" t="str">
        <f t="shared" si="15"/>
        <v/>
      </c>
      <c r="J111" s="365"/>
      <c r="K111" s="365"/>
      <c r="L111" s="365"/>
      <c r="O111" s="25" t="str">
        <f>IF(AND(SUM($U111:$Z111)&lt;&gt;0,SUM($U111:$Z111)&lt;&gt;6), IF($B111&lt;&gt;'SOC priorities'!$E$11,$AG111,$AH111),"")</f>
        <v/>
      </c>
      <c r="P111" s="25" t="str">
        <f>IF(AND(SUM(U111:AA111)&lt;&gt;0,SUM(U111:AA111)&lt;&gt;7),IF(B111='SOC priorities'!$E$11,IF(ISBLANK(H111),$AI111,""),""),"")</f>
        <v/>
      </c>
      <c r="Q111" s="25" t="str">
        <f t="shared" si="16"/>
        <v/>
      </c>
      <c r="R111" s="25" t="str">
        <f t="shared" si="13"/>
        <v/>
      </c>
      <c r="S111" s="25" t="str">
        <f t="shared" si="14"/>
        <v/>
      </c>
      <c r="U111" s="159">
        <f t="shared" si="17"/>
        <v>0</v>
      </c>
      <c r="V111" s="25">
        <f t="shared" si="18"/>
        <v>0</v>
      </c>
      <c r="W111" s="25">
        <f t="shared" si="19"/>
        <v>0</v>
      </c>
      <c r="X111" s="25">
        <f t="shared" si="20"/>
        <v>0</v>
      </c>
      <c r="Y111" s="25">
        <f t="shared" si="21"/>
        <v>0</v>
      </c>
      <c r="Z111" s="25">
        <f t="shared" si="22"/>
        <v>0</v>
      </c>
      <c r="AA111" s="25">
        <f t="shared" si="23"/>
        <v>0</v>
      </c>
      <c r="AC111" s="25">
        <f t="shared" si="24"/>
        <v>0</v>
      </c>
      <c r="AG111" s="25" t="s">
        <v>393</v>
      </c>
      <c r="AH111" s="25" t="s">
        <v>394</v>
      </c>
      <c r="AI111" s="160" t="s">
        <v>395</v>
      </c>
      <c r="AK111" s="25">
        <f>IF(COUNTIFS('SOC priorities'!$E$4:$E$12,$B111)&lt;&gt;1,1,0)</f>
        <v>1</v>
      </c>
      <c r="AL111" s="25" cm="1">
        <f t="array" ref="AL111">_xlfn.IFNA(IF(ISBLANK(C111),0,_xlfn.IFNA(IF(NOT(OR(_xlfn.XLOOKUP(VLOOKUP(B111,'SOC priorities'!$E$4:$F$12,2),'SOC priorities'!$H$1:$P$1,'SOC priorities'!$H$1:$P$413)=C111)),1,0),1)),1)</f>
        <v>0</v>
      </c>
      <c r="AM111" s="25" cm="1">
        <f t="array" ref="AM111">_xlfn.IFNA(IF(ISBLANK(D111),0,IF(NOT(OR(_xlfn.XLOOKUP(VLOOKUP(B111,'SSA DD'!$E$32:$F$40,2),'SSA DD'!$E$1:$M$1,'SSA DD'!$E$1:$M$22)=D111)),1,0)),0)</f>
        <v>0</v>
      </c>
      <c r="AO111" t="s">
        <v>396</v>
      </c>
      <c r="AP111" s="25" t="s">
        <v>397</v>
      </c>
      <c r="AQ111" s="160" t="s">
        <v>398</v>
      </c>
    </row>
    <row r="112" spans="1:43" ht="30" customHeight="1" x14ac:dyDescent="0.45">
      <c r="A112" s="395">
        <v>100</v>
      </c>
      <c r="B112" s="396"/>
      <c r="C112" s="397"/>
      <c r="D112" s="397"/>
      <c r="E112" s="398"/>
      <c r="F112" s="399"/>
      <c r="G112" s="399"/>
      <c r="H112" s="400"/>
      <c r="I112" s="367" t="str">
        <f t="shared" si="15"/>
        <v/>
      </c>
      <c r="J112" s="365"/>
      <c r="K112" s="365"/>
      <c r="L112" s="365"/>
      <c r="O112" s="25" t="str">
        <f>IF(AND(SUM($U112:$Z112)&lt;&gt;0,SUM($U112:$Z112)&lt;&gt;6), IF($B112&lt;&gt;'SOC priorities'!$E$11,$AG112,$AH112),"")</f>
        <v/>
      </c>
      <c r="P112" s="25" t="str">
        <f>IF(AND(SUM(U112:AA112)&lt;&gt;0,SUM(U112:AA112)&lt;&gt;7),IF(B112='SOC priorities'!$E$11,IF(ISBLANK(H112),$AI112,""),""),"")</f>
        <v/>
      </c>
      <c r="Q112" s="25" t="str">
        <f t="shared" si="16"/>
        <v/>
      </c>
      <c r="R112" s="25" t="str">
        <f t="shared" si="13"/>
        <v/>
      </c>
      <c r="S112" s="25" t="str">
        <f t="shared" si="14"/>
        <v/>
      </c>
      <c r="U112" s="159">
        <f t="shared" si="17"/>
        <v>0</v>
      </c>
      <c r="V112" s="25">
        <f t="shared" si="18"/>
        <v>0</v>
      </c>
      <c r="W112" s="25">
        <f t="shared" si="19"/>
        <v>0</v>
      </c>
      <c r="X112" s="25">
        <f t="shared" si="20"/>
        <v>0</v>
      </c>
      <c r="Y112" s="25">
        <f t="shared" si="21"/>
        <v>0</v>
      </c>
      <c r="Z112" s="25">
        <f t="shared" si="22"/>
        <v>0</v>
      </c>
      <c r="AA112" s="25">
        <f t="shared" si="23"/>
        <v>0</v>
      </c>
      <c r="AC112" s="25">
        <f t="shared" si="24"/>
        <v>0</v>
      </c>
      <c r="AG112" s="25" t="s">
        <v>393</v>
      </c>
      <c r="AH112" s="25" t="s">
        <v>394</v>
      </c>
      <c r="AI112" s="160" t="s">
        <v>395</v>
      </c>
      <c r="AK112" s="25">
        <f>IF(COUNTIFS('SOC priorities'!$E$4:$E$12,$B112)&lt;&gt;1,1,0)</f>
        <v>1</v>
      </c>
      <c r="AL112" s="25" cm="1">
        <f t="array" ref="AL112">_xlfn.IFNA(IF(ISBLANK(C112),0,_xlfn.IFNA(IF(NOT(OR(_xlfn.XLOOKUP(VLOOKUP(B112,'SOC priorities'!$E$4:$F$12,2),'SOC priorities'!$H$1:$P$1,'SOC priorities'!$H$1:$P$413)=C112)),1,0),1)),1)</f>
        <v>0</v>
      </c>
      <c r="AM112" s="25" cm="1">
        <f t="array" ref="AM112">_xlfn.IFNA(IF(ISBLANK(D112),0,IF(NOT(OR(_xlfn.XLOOKUP(VLOOKUP(B112,'SSA DD'!$E$32:$F$40,2),'SSA DD'!$E$1:$M$1,'SSA DD'!$E$1:$M$22)=D112)),1,0)),0)</f>
        <v>0</v>
      </c>
      <c r="AO112" t="s">
        <v>396</v>
      </c>
      <c r="AP112" s="25" t="s">
        <v>397</v>
      </c>
      <c r="AQ112" s="160" t="s">
        <v>398</v>
      </c>
    </row>
    <row r="113" spans="1:43" ht="30" customHeight="1" x14ac:dyDescent="0.45">
      <c r="A113" s="395">
        <v>101</v>
      </c>
      <c r="B113" s="396"/>
      <c r="C113" s="397"/>
      <c r="D113" s="397"/>
      <c r="E113" s="398"/>
      <c r="F113" s="399"/>
      <c r="G113" s="399"/>
      <c r="H113" s="400"/>
      <c r="I113" s="367" t="str">
        <f t="shared" si="15"/>
        <v/>
      </c>
      <c r="J113" s="365"/>
      <c r="K113" s="365"/>
      <c r="L113" s="365"/>
      <c r="O113" s="25" t="str">
        <f>IF(AND(SUM($U113:$Z113)&lt;&gt;0,SUM($U113:$Z113)&lt;&gt;6), IF($B113&lt;&gt;'SOC priorities'!$E$11,$AG113,$AH113),"")</f>
        <v/>
      </c>
      <c r="P113" s="25" t="str">
        <f>IF(AND(SUM(U113:AA113)&lt;&gt;0,SUM(U113:AA113)&lt;&gt;7),IF(B113='SOC priorities'!$E$11,IF(ISBLANK(H113),$AI113,""),""),"")</f>
        <v/>
      </c>
      <c r="Q113" s="25" t="str">
        <f t="shared" si="16"/>
        <v/>
      </c>
      <c r="R113" s="25" t="str">
        <f t="shared" si="13"/>
        <v/>
      </c>
      <c r="S113" s="25" t="str">
        <f t="shared" si="14"/>
        <v/>
      </c>
      <c r="U113" s="159">
        <f t="shared" si="17"/>
        <v>0</v>
      </c>
      <c r="V113" s="25">
        <f t="shared" si="18"/>
        <v>0</v>
      </c>
      <c r="W113" s="25">
        <f t="shared" si="19"/>
        <v>0</v>
      </c>
      <c r="X113" s="25">
        <f t="shared" si="20"/>
        <v>0</v>
      </c>
      <c r="Y113" s="25">
        <f t="shared" si="21"/>
        <v>0</v>
      </c>
      <c r="Z113" s="25">
        <f t="shared" si="22"/>
        <v>0</v>
      </c>
      <c r="AA113" s="25">
        <f t="shared" si="23"/>
        <v>0</v>
      </c>
      <c r="AC113" s="25">
        <f t="shared" si="24"/>
        <v>0</v>
      </c>
      <c r="AG113" s="25" t="s">
        <v>393</v>
      </c>
      <c r="AH113" s="25" t="s">
        <v>394</v>
      </c>
      <c r="AI113" s="160" t="s">
        <v>395</v>
      </c>
      <c r="AK113" s="25">
        <f>IF(COUNTIFS('SOC priorities'!$E$4:$E$12,$B113)&lt;&gt;1,1,0)</f>
        <v>1</v>
      </c>
      <c r="AL113" s="25" cm="1">
        <f t="array" ref="AL113">_xlfn.IFNA(IF(ISBLANK(C113),0,_xlfn.IFNA(IF(NOT(OR(_xlfn.XLOOKUP(VLOOKUP(B113,'SOC priorities'!$E$4:$F$12,2),'SOC priorities'!$H$1:$P$1,'SOC priorities'!$H$1:$P$413)=C113)),1,0),1)),1)</f>
        <v>0</v>
      </c>
      <c r="AM113" s="25" cm="1">
        <f t="array" ref="AM113">_xlfn.IFNA(IF(ISBLANK(D113),0,IF(NOT(OR(_xlfn.XLOOKUP(VLOOKUP(B113,'SSA DD'!$E$32:$F$40,2),'SSA DD'!$E$1:$M$1,'SSA DD'!$E$1:$M$22)=D113)),1,0)),0)</f>
        <v>0</v>
      </c>
      <c r="AO113" t="s">
        <v>396</v>
      </c>
      <c r="AP113" s="25" t="s">
        <v>397</v>
      </c>
      <c r="AQ113" s="160" t="s">
        <v>398</v>
      </c>
    </row>
    <row r="114" spans="1:43" ht="30" customHeight="1" x14ac:dyDescent="0.45">
      <c r="A114" s="395">
        <v>102</v>
      </c>
      <c r="B114" s="396"/>
      <c r="C114" s="397"/>
      <c r="D114" s="397"/>
      <c r="E114" s="398"/>
      <c r="F114" s="399"/>
      <c r="G114" s="399"/>
      <c r="H114" s="400"/>
      <c r="I114" s="367" t="str">
        <f t="shared" si="15"/>
        <v/>
      </c>
      <c r="J114" s="365"/>
      <c r="K114" s="365"/>
      <c r="L114" s="365"/>
      <c r="O114" s="25" t="str">
        <f>IF(AND(SUM($U114:$Z114)&lt;&gt;0,SUM($U114:$Z114)&lt;&gt;6), IF($B114&lt;&gt;'SOC priorities'!$E$11,$AG114,$AH114),"")</f>
        <v/>
      </c>
      <c r="P114" s="25" t="str">
        <f>IF(AND(SUM(U114:AA114)&lt;&gt;0,SUM(U114:AA114)&lt;&gt;7),IF(B114='SOC priorities'!$E$11,IF(ISBLANK(H114),$AI114,""),""),"")</f>
        <v/>
      </c>
      <c r="Q114" s="25" t="str">
        <f t="shared" si="16"/>
        <v/>
      </c>
      <c r="R114" s="25" t="str">
        <f t="shared" si="13"/>
        <v/>
      </c>
      <c r="S114" s="25" t="str">
        <f t="shared" si="14"/>
        <v/>
      </c>
      <c r="U114" s="159">
        <f t="shared" si="17"/>
        <v>0</v>
      </c>
      <c r="V114" s="25">
        <f t="shared" si="18"/>
        <v>0</v>
      </c>
      <c r="W114" s="25">
        <f t="shared" si="19"/>
        <v>0</v>
      </c>
      <c r="X114" s="25">
        <f t="shared" si="20"/>
        <v>0</v>
      </c>
      <c r="Y114" s="25">
        <f t="shared" si="21"/>
        <v>0</v>
      </c>
      <c r="Z114" s="25">
        <f t="shared" si="22"/>
        <v>0</v>
      </c>
      <c r="AA114" s="25">
        <f t="shared" si="23"/>
        <v>0</v>
      </c>
      <c r="AC114" s="25">
        <f t="shared" si="24"/>
        <v>0</v>
      </c>
      <c r="AG114" s="25" t="s">
        <v>393</v>
      </c>
      <c r="AH114" s="25" t="s">
        <v>394</v>
      </c>
      <c r="AI114" s="160" t="s">
        <v>395</v>
      </c>
      <c r="AK114" s="25">
        <f>IF(COUNTIFS('SOC priorities'!$E$4:$E$12,$B114)&lt;&gt;1,1,0)</f>
        <v>1</v>
      </c>
      <c r="AL114" s="25" cm="1">
        <f t="array" ref="AL114">_xlfn.IFNA(IF(ISBLANK(C114),0,_xlfn.IFNA(IF(NOT(OR(_xlfn.XLOOKUP(VLOOKUP(B114,'SOC priorities'!$E$4:$F$12,2),'SOC priorities'!$H$1:$P$1,'SOC priorities'!$H$1:$P$413)=C114)),1,0),1)),1)</f>
        <v>0</v>
      </c>
      <c r="AM114" s="25" cm="1">
        <f t="array" ref="AM114">_xlfn.IFNA(IF(ISBLANK(D114),0,IF(NOT(OR(_xlfn.XLOOKUP(VLOOKUP(B114,'SSA DD'!$E$32:$F$40,2),'SSA DD'!$E$1:$M$1,'SSA DD'!$E$1:$M$22)=D114)),1,0)),0)</f>
        <v>0</v>
      </c>
      <c r="AO114" t="s">
        <v>396</v>
      </c>
      <c r="AP114" s="25" t="s">
        <v>397</v>
      </c>
      <c r="AQ114" s="160" t="s">
        <v>398</v>
      </c>
    </row>
    <row r="115" spans="1:43" ht="30" customHeight="1" x14ac:dyDescent="0.45">
      <c r="A115" s="395">
        <v>103</v>
      </c>
      <c r="B115" s="396"/>
      <c r="C115" s="397"/>
      <c r="D115" s="397"/>
      <c r="E115" s="398"/>
      <c r="F115" s="399"/>
      <c r="G115" s="399"/>
      <c r="H115" s="400"/>
      <c r="I115" s="367" t="str">
        <f t="shared" si="15"/>
        <v/>
      </c>
      <c r="J115" s="365"/>
      <c r="K115" s="365"/>
      <c r="L115" s="365"/>
      <c r="O115" s="25" t="str">
        <f>IF(AND(SUM($U115:$Z115)&lt;&gt;0,SUM($U115:$Z115)&lt;&gt;6), IF($B115&lt;&gt;'SOC priorities'!$E$11,$AG115,$AH115),"")</f>
        <v/>
      </c>
      <c r="P115" s="25" t="str">
        <f>IF(AND(SUM(U115:AA115)&lt;&gt;0,SUM(U115:AA115)&lt;&gt;7),IF(B115='SOC priorities'!$E$11,IF(ISBLANK(H115),$AI115,""),""),"")</f>
        <v/>
      </c>
      <c r="Q115" s="25" t="str">
        <f t="shared" si="16"/>
        <v/>
      </c>
      <c r="R115" s="25" t="str">
        <f t="shared" si="13"/>
        <v/>
      </c>
      <c r="S115" s="25" t="str">
        <f t="shared" si="14"/>
        <v/>
      </c>
      <c r="U115" s="159">
        <f t="shared" si="17"/>
        <v>0</v>
      </c>
      <c r="V115" s="25">
        <f t="shared" si="18"/>
        <v>0</v>
      </c>
      <c r="W115" s="25">
        <f t="shared" si="19"/>
        <v>0</v>
      </c>
      <c r="X115" s="25">
        <f t="shared" si="20"/>
        <v>0</v>
      </c>
      <c r="Y115" s="25">
        <f t="shared" si="21"/>
        <v>0</v>
      </c>
      <c r="Z115" s="25">
        <f t="shared" si="22"/>
        <v>0</v>
      </c>
      <c r="AA115" s="25">
        <f t="shared" si="23"/>
        <v>0</v>
      </c>
      <c r="AC115" s="25">
        <f t="shared" si="24"/>
        <v>0</v>
      </c>
      <c r="AG115" s="25" t="s">
        <v>393</v>
      </c>
      <c r="AH115" s="25" t="s">
        <v>394</v>
      </c>
      <c r="AI115" s="160" t="s">
        <v>395</v>
      </c>
      <c r="AK115" s="25">
        <f>IF(COUNTIFS('SOC priorities'!$E$4:$E$12,$B115)&lt;&gt;1,1,0)</f>
        <v>1</v>
      </c>
      <c r="AL115" s="25" cm="1">
        <f t="array" ref="AL115">_xlfn.IFNA(IF(ISBLANK(C115),0,_xlfn.IFNA(IF(NOT(OR(_xlfn.XLOOKUP(VLOOKUP(B115,'SOC priorities'!$E$4:$F$12,2),'SOC priorities'!$H$1:$P$1,'SOC priorities'!$H$1:$P$413)=C115)),1,0),1)),1)</f>
        <v>0</v>
      </c>
      <c r="AM115" s="25" cm="1">
        <f t="array" ref="AM115">_xlfn.IFNA(IF(ISBLANK(D115),0,IF(NOT(OR(_xlfn.XLOOKUP(VLOOKUP(B115,'SSA DD'!$E$32:$F$40,2),'SSA DD'!$E$1:$M$1,'SSA DD'!$E$1:$M$22)=D115)),1,0)),0)</f>
        <v>0</v>
      </c>
      <c r="AO115" t="s">
        <v>396</v>
      </c>
      <c r="AP115" s="25" t="s">
        <v>397</v>
      </c>
      <c r="AQ115" s="160" t="s">
        <v>398</v>
      </c>
    </row>
    <row r="116" spans="1:43" ht="30" customHeight="1" x14ac:dyDescent="0.45">
      <c r="A116" s="395">
        <v>104</v>
      </c>
      <c r="B116" s="396"/>
      <c r="C116" s="397"/>
      <c r="D116" s="397"/>
      <c r="E116" s="398"/>
      <c r="F116" s="399"/>
      <c r="G116" s="399"/>
      <c r="H116" s="400"/>
      <c r="I116" s="367" t="str">
        <f t="shared" si="15"/>
        <v/>
      </c>
      <c r="J116" s="365"/>
      <c r="K116" s="365"/>
      <c r="L116" s="365"/>
      <c r="O116" s="25" t="str">
        <f>IF(AND(SUM($U116:$Z116)&lt;&gt;0,SUM($U116:$Z116)&lt;&gt;6), IF($B116&lt;&gt;'SOC priorities'!$E$11,$AG116,$AH116),"")</f>
        <v/>
      </c>
      <c r="P116" s="25" t="str">
        <f>IF(AND(SUM(U116:AA116)&lt;&gt;0,SUM(U116:AA116)&lt;&gt;7),IF(B116='SOC priorities'!$E$11,IF(ISBLANK(H116),$AI116,""),""),"")</f>
        <v/>
      </c>
      <c r="Q116" s="25" t="str">
        <f t="shared" si="16"/>
        <v/>
      </c>
      <c r="R116" s="25" t="str">
        <f t="shared" si="13"/>
        <v/>
      </c>
      <c r="S116" s="25" t="str">
        <f t="shared" si="14"/>
        <v/>
      </c>
      <c r="U116" s="159">
        <f t="shared" si="17"/>
        <v>0</v>
      </c>
      <c r="V116" s="25">
        <f t="shared" si="18"/>
        <v>0</v>
      </c>
      <c r="W116" s="25">
        <f t="shared" si="19"/>
        <v>0</v>
      </c>
      <c r="X116" s="25">
        <f t="shared" si="20"/>
        <v>0</v>
      </c>
      <c r="Y116" s="25">
        <f t="shared" si="21"/>
        <v>0</v>
      </c>
      <c r="Z116" s="25">
        <f t="shared" si="22"/>
        <v>0</v>
      </c>
      <c r="AA116" s="25">
        <f t="shared" si="23"/>
        <v>0</v>
      </c>
      <c r="AC116" s="25">
        <f t="shared" si="24"/>
        <v>0</v>
      </c>
      <c r="AG116" s="25" t="s">
        <v>393</v>
      </c>
      <c r="AH116" s="25" t="s">
        <v>394</v>
      </c>
      <c r="AI116" s="160" t="s">
        <v>395</v>
      </c>
      <c r="AK116" s="25">
        <f>IF(COUNTIFS('SOC priorities'!$E$4:$E$12,$B116)&lt;&gt;1,1,0)</f>
        <v>1</v>
      </c>
      <c r="AL116" s="25" cm="1">
        <f t="array" ref="AL116">_xlfn.IFNA(IF(ISBLANK(C116),0,_xlfn.IFNA(IF(NOT(OR(_xlfn.XLOOKUP(VLOOKUP(B116,'SOC priorities'!$E$4:$F$12,2),'SOC priorities'!$H$1:$P$1,'SOC priorities'!$H$1:$P$413)=C116)),1,0),1)),1)</f>
        <v>0</v>
      </c>
      <c r="AM116" s="25" cm="1">
        <f t="array" ref="AM116">_xlfn.IFNA(IF(ISBLANK(D116),0,IF(NOT(OR(_xlfn.XLOOKUP(VLOOKUP(B116,'SSA DD'!$E$32:$F$40,2),'SSA DD'!$E$1:$M$1,'SSA DD'!$E$1:$M$22)=D116)),1,0)),0)</f>
        <v>0</v>
      </c>
      <c r="AO116" t="s">
        <v>396</v>
      </c>
      <c r="AP116" s="25" t="s">
        <v>397</v>
      </c>
      <c r="AQ116" s="160" t="s">
        <v>398</v>
      </c>
    </row>
    <row r="117" spans="1:43" ht="30" customHeight="1" x14ac:dyDescent="0.45">
      <c r="A117" s="395">
        <v>105</v>
      </c>
      <c r="B117" s="396"/>
      <c r="C117" s="397"/>
      <c r="D117" s="397"/>
      <c r="E117" s="398"/>
      <c r="F117" s="399"/>
      <c r="G117" s="399"/>
      <c r="H117" s="400"/>
      <c r="I117" s="367" t="str">
        <f t="shared" si="15"/>
        <v/>
      </c>
      <c r="J117" s="365"/>
      <c r="K117" s="365"/>
      <c r="L117" s="365"/>
      <c r="O117" s="25" t="str">
        <f>IF(AND(SUM($U117:$Z117)&lt;&gt;0,SUM($U117:$Z117)&lt;&gt;6), IF($B117&lt;&gt;'SOC priorities'!$E$11,$AG117,$AH117),"")</f>
        <v/>
      </c>
      <c r="P117" s="25" t="str">
        <f>IF(AND(SUM(U117:AA117)&lt;&gt;0,SUM(U117:AA117)&lt;&gt;7),IF(B117='SOC priorities'!$E$11,IF(ISBLANK(H117),$AI117,""),""),"")</f>
        <v/>
      </c>
      <c r="Q117" s="25" t="str">
        <f t="shared" si="16"/>
        <v/>
      </c>
      <c r="R117" s="25" t="str">
        <f t="shared" si="13"/>
        <v/>
      </c>
      <c r="S117" s="25" t="str">
        <f t="shared" si="14"/>
        <v/>
      </c>
      <c r="U117" s="159">
        <f t="shared" si="17"/>
        <v>0</v>
      </c>
      <c r="V117" s="25">
        <f t="shared" si="18"/>
        <v>0</v>
      </c>
      <c r="W117" s="25">
        <f t="shared" si="19"/>
        <v>0</v>
      </c>
      <c r="X117" s="25">
        <f t="shared" si="20"/>
        <v>0</v>
      </c>
      <c r="Y117" s="25">
        <f t="shared" si="21"/>
        <v>0</v>
      </c>
      <c r="Z117" s="25">
        <f t="shared" si="22"/>
        <v>0</v>
      </c>
      <c r="AA117" s="25">
        <f t="shared" si="23"/>
        <v>0</v>
      </c>
      <c r="AC117" s="25">
        <f t="shared" si="24"/>
        <v>0</v>
      </c>
      <c r="AG117" s="25" t="s">
        <v>393</v>
      </c>
      <c r="AH117" s="25" t="s">
        <v>394</v>
      </c>
      <c r="AI117" s="160" t="s">
        <v>395</v>
      </c>
      <c r="AK117" s="25">
        <f>IF(COUNTIFS('SOC priorities'!$E$4:$E$12,$B117)&lt;&gt;1,1,0)</f>
        <v>1</v>
      </c>
      <c r="AL117" s="25" cm="1">
        <f t="array" ref="AL117">_xlfn.IFNA(IF(ISBLANK(C117),0,_xlfn.IFNA(IF(NOT(OR(_xlfn.XLOOKUP(VLOOKUP(B117,'SOC priorities'!$E$4:$F$12,2),'SOC priorities'!$H$1:$P$1,'SOC priorities'!$H$1:$P$413)=C117)),1,0),1)),1)</f>
        <v>0</v>
      </c>
      <c r="AM117" s="25" cm="1">
        <f t="array" ref="AM117">_xlfn.IFNA(IF(ISBLANK(D117),0,IF(NOT(OR(_xlfn.XLOOKUP(VLOOKUP(B117,'SSA DD'!$E$32:$F$40,2),'SSA DD'!$E$1:$M$1,'SSA DD'!$E$1:$M$22)=D117)),1,0)),0)</f>
        <v>0</v>
      </c>
      <c r="AO117" t="s">
        <v>396</v>
      </c>
      <c r="AP117" s="25" t="s">
        <v>397</v>
      </c>
      <c r="AQ117" s="160" t="s">
        <v>398</v>
      </c>
    </row>
    <row r="118" spans="1:43" ht="30" customHeight="1" x14ac:dyDescent="0.45">
      <c r="A118" s="395">
        <v>106</v>
      </c>
      <c r="B118" s="396"/>
      <c r="C118" s="397"/>
      <c r="D118" s="397"/>
      <c r="E118" s="398"/>
      <c r="F118" s="399"/>
      <c r="G118" s="399"/>
      <c r="H118" s="400"/>
      <c r="I118" s="367" t="str">
        <f t="shared" si="15"/>
        <v/>
      </c>
      <c r="J118" s="365"/>
      <c r="K118" s="365"/>
      <c r="L118" s="365"/>
      <c r="O118" s="25" t="str">
        <f>IF(AND(SUM($U118:$Z118)&lt;&gt;0,SUM($U118:$Z118)&lt;&gt;6), IF($B118&lt;&gt;'SOC priorities'!$E$11,$AG118,$AH118),"")</f>
        <v/>
      </c>
      <c r="P118" s="25" t="str">
        <f>IF(AND(SUM(U118:AA118)&lt;&gt;0,SUM(U118:AA118)&lt;&gt;7),IF(B118='SOC priorities'!$E$11,IF(ISBLANK(H118),$AI118,""),""),"")</f>
        <v/>
      </c>
      <c r="Q118" s="25" t="str">
        <f t="shared" si="16"/>
        <v/>
      </c>
      <c r="R118" s="25" t="str">
        <f t="shared" si="13"/>
        <v/>
      </c>
      <c r="S118" s="25" t="str">
        <f t="shared" si="14"/>
        <v/>
      </c>
      <c r="U118" s="159">
        <f t="shared" si="17"/>
        <v>0</v>
      </c>
      <c r="V118" s="25">
        <f t="shared" si="18"/>
        <v>0</v>
      </c>
      <c r="W118" s="25">
        <f t="shared" si="19"/>
        <v>0</v>
      </c>
      <c r="X118" s="25">
        <f t="shared" si="20"/>
        <v>0</v>
      </c>
      <c r="Y118" s="25">
        <f t="shared" si="21"/>
        <v>0</v>
      </c>
      <c r="Z118" s="25">
        <f t="shared" si="22"/>
        <v>0</v>
      </c>
      <c r="AA118" s="25">
        <f t="shared" si="23"/>
        <v>0</v>
      </c>
      <c r="AC118" s="25">
        <f t="shared" si="24"/>
        <v>0</v>
      </c>
      <c r="AG118" s="25" t="s">
        <v>393</v>
      </c>
      <c r="AH118" s="25" t="s">
        <v>394</v>
      </c>
      <c r="AI118" s="160" t="s">
        <v>395</v>
      </c>
      <c r="AK118" s="25">
        <f>IF(COUNTIFS('SOC priorities'!$E$4:$E$12,$B118)&lt;&gt;1,1,0)</f>
        <v>1</v>
      </c>
      <c r="AL118" s="25" cm="1">
        <f t="array" ref="AL118">_xlfn.IFNA(IF(ISBLANK(C118),0,_xlfn.IFNA(IF(NOT(OR(_xlfn.XLOOKUP(VLOOKUP(B118,'SOC priorities'!$E$4:$F$12,2),'SOC priorities'!$H$1:$P$1,'SOC priorities'!$H$1:$P$413)=C118)),1,0),1)),1)</f>
        <v>0</v>
      </c>
      <c r="AM118" s="25" cm="1">
        <f t="array" ref="AM118">_xlfn.IFNA(IF(ISBLANK(D118),0,IF(NOT(OR(_xlfn.XLOOKUP(VLOOKUP(B118,'SSA DD'!$E$32:$F$40,2),'SSA DD'!$E$1:$M$1,'SSA DD'!$E$1:$M$22)=D118)),1,0)),0)</f>
        <v>0</v>
      </c>
      <c r="AO118" t="s">
        <v>396</v>
      </c>
      <c r="AP118" s="25" t="s">
        <v>397</v>
      </c>
      <c r="AQ118" s="160" t="s">
        <v>398</v>
      </c>
    </row>
    <row r="119" spans="1:43" ht="30" customHeight="1" x14ac:dyDescent="0.45">
      <c r="A119" s="395">
        <v>107</v>
      </c>
      <c r="B119" s="396"/>
      <c r="C119" s="397"/>
      <c r="D119" s="397"/>
      <c r="E119" s="398"/>
      <c r="F119" s="399"/>
      <c r="G119" s="399"/>
      <c r="H119" s="400"/>
      <c r="I119" s="367" t="str">
        <f t="shared" si="15"/>
        <v/>
      </c>
      <c r="J119" s="365"/>
      <c r="K119" s="365"/>
      <c r="L119" s="365"/>
      <c r="O119" s="25" t="str">
        <f>IF(AND(SUM($U119:$Z119)&lt;&gt;0,SUM($U119:$Z119)&lt;&gt;6), IF($B119&lt;&gt;'SOC priorities'!$E$11,$AG119,$AH119),"")</f>
        <v/>
      </c>
      <c r="P119" s="25" t="str">
        <f>IF(AND(SUM(U119:AA119)&lt;&gt;0,SUM(U119:AA119)&lt;&gt;7),IF(B119='SOC priorities'!$E$11,IF(ISBLANK(H119),$AI119,""),""),"")</f>
        <v/>
      </c>
      <c r="Q119" s="25" t="str">
        <f t="shared" si="16"/>
        <v/>
      </c>
      <c r="R119" s="25" t="str">
        <f t="shared" si="13"/>
        <v/>
      </c>
      <c r="S119" s="25" t="str">
        <f t="shared" si="14"/>
        <v/>
      </c>
      <c r="U119" s="159">
        <f t="shared" si="17"/>
        <v>0</v>
      </c>
      <c r="V119" s="25">
        <f t="shared" si="18"/>
        <v>0</v>
      </c>
      <c r="W119" s="25">
        <f t="shared" si="19"/>
        <v>0</v>
      </c>
      <c r="X119" s="25">
        <f t="shared" si="20"/>
        <v>0</v>
      </c>
      <c r="Y119" s="25">
        <f t="shared" si="21"/>
        <v>0</v>
      </c>
      <c r="Z119" s="25">
        <f t="shared" si="22"/>
        <v>0</v>
      </c>
      <c r="AA119" s="25">
        <f t="shared" si="23"/>
        <v>0</v>
      </c>
      <c r="AC119" s="25">
        <f t="shared" si="24"/>
        <v>0</v>
      </c>
      <c r="AG119" s="25" t="s">
        <v>393</v>
      </c>
      <c r="AH119" s="25" t="s">
        <v>394</v>
      </c>
      <c r="AI119" s="160" t="s">
        <v>395</v>
      </c>
      <c r="AK119" s="25">
        <f>IF(COUNTIFS('SOC priorities'!$E$4:$E$12,$B119)&lt;&gt;1,1,0)</f>
        <v>1</v>
      </c>
      <c r="AL119" s="25" cm="1">
        <f t="array" ref="AL119">_xlfn.IFNA(IF(ISBLANK(C119),0,_xlfn.IFNA(IF(NOT(OR(_xlfn.XLOOKUP(VLOOKUP(B119,'SOC priorities'!$E$4:$F$12,2),'SOC priorities'!$H$1:$P$1,'SOC priorities'!$H$1:$P$413)=C119)),1,0),1)),1)</f>
        <v>0</v>
      </c>
      <c r="AM119" s="25" cm="1">
        <f t="array" ref="AM119">_xlfn.IFNA(IF(ISBLANK(D119),0,IF(NOT(OR(_xlfn.XLOOKUP(VLOOKUP(B119,'SSA DD'!$E$32:$F$40,2),'SSA DD'!$E$1:$M$1,'SSA DD'!$E$1:$M$22)=D119)),1,0)),0)</f>
        <v>0</v>
      </c>
      <c r="AO119" t="s">
        <v>396</v>
      </c>
      <c r="AP119" s="25" t="s">
        <v>397</v>
      </c>
      <c r="AQ119" s="160" t="s">
        <v>398</v>
      </c>
    </row>
    <row r="120" spans="1:43" ht="30" customHeight="1" x14ac:dyDescent="0.45">
      <c r="A120" s="395">
        <v>108</v>
      </c>
      <c r="B120" s="396"/>
      <c r="C120" s="397"/>
      <c r="D120" s="397"/>
      <c r="E120" s="398"/>
      <c r="F120" s="399"/>
      <c r="G120" s="399"/>
      <c r="H120" s="400"/>
      <c r="I120" s="367" t="str">
        <f t="shared" si="15"/>
        <v/>
      </c>
      <c r="J120" s="365"/>
      <c r="K120" s="365"/>
      <c r="L120" s="365"/>
      <c r="O120" s="25" t="str">
        <f>IF(AND(SUM($U120:$Z120)&lt;&gt;0,SUM($U120:$Z120)&lt;&gt;6), IF($B120&lt;&gt;'SOC priorities'!$E$11,$AG120,$AH120),"")</f>
        <v/>
      </c>
      <c r="P120" s="25" t="str">
        <f>IF(AND(SUM(U120:AA120)&lt;&gt;0,SUM(U120:AA120)&lt;&gt;7),IF(B120='SOC priorities'!$E$11,IF(ISBLANK(H120),$AI120,""),""),"")</f>
        <v/>
      </c>
      <c r="Q120" s="25" t="str">
        <f t="shared" si="16"/>
        <v/>
      </c>
      <c r="R120" s="25" t="str">
        <f t="shared" si="13"/>
        <v/>
      </c>
      <c r="S120" s="25" t="str">
        <f t="shared" si="14"/>
        <v/>
      </c>
      <c r="U120" s="159">
        <f t="shared" si="17"/>
        <v>0</v>
      </c>
      <c r="V120" s="25">
        <f t="shared" si="18"/>
        <v>0</v>
      </c>
      <c r="W120" s="25">
        <f t="shared" si="19"/>
        <v>0</v>
      </c>
      <c r="X120" s="25">
        <f t="shared" si="20"/>
        <v>0</v>
      </c>
      <c r="Y120" s="25">
        <f t="shared" si="21"/>
        <v>0</v>
      </c>
      <c r="Z120" s="25">
        <f t="shared" si="22"/>
        <v>0</v>
      </c>
      <c r="AA120" s="25">
        <f t="shared" si="23"/>
        <v>0</v>
      </c>
      <c r="AC120" s="25">
        <f t="shared" si="24"/>
        <v>0</v>
      </c>
      <c r="AG120" s="25" t="s">
        <v>393</v>
      </c>
      <c r="AH120" s="25" t="s">
        <v>394</v>
      </c>
      <c r="AI120" s="160" t="s">
        <v>395</v>
      </c>
      <c r="AK120" s="25">
        <f>IF(COUNTIFS('SOC priorities'!$E$4:$E$12,$B120)&lt;&gt;1,1,0)</f>
        <v>1</v>
      </c>
      <c r="AL120" s="25" cm="1">
        <f t="array" ref="AL120">_xlfn.IFNA(IF(ISBLANK(C120),0,_xlfn.IFNA(IF(NOT(OR(_xlfn.XLOOKUP(VLOOKUP(B120,'SOC priorities'!$E$4:$F$12,2),'SOC priorities'!$H$1:$P$1,'SOC priorities'!$H$1:$P$413)=C120)),1,0),1)),1)</f>
        <v>0</v>
      </c>
      <c r="AM120" s="25" cm="1">
        <f t="array" ref="AM120">_xlfn.IFNA(IF(ISBLANK(D120),0,IF(NOT(OR(_xlfn.XLOOKUP(VLOOKUP(B120,'SSA DD'!$E$32:$F$40,2),'SSA DD'!$E$1:$M$1,'SSA DD'!$E$1:$M$22)=D120)),1,0)),0)</f>
        <v>0</v>
      </c>
      <c r="AO120" t="s">
        <v>396</v>
      </c>
      <c r="AP120" s="25" t="s">
        <v>397</v>
      </c>
      <c r="AQ120" s="160" t="s">
        <v>398</v>
      </c>
    </row>
    <row r="121" spans="1:43" ht="30" customHeight="1" x14ac:dyDescent="0.45">
      <c r="A121" s="395">
        <v>109</v>
      </c>
      <c r="B121" s="396"/>
      <c r="C121" s="397"/>
      <c r="D121" s="397"/>
      <c r="E121" s="398"/>
      <c r="F121" s="399"/>
      <c r="G121" s="399"/>
      <c r="H121" s="400"/>
      <c r="I121" s="367" t="str">
        <f t="shared" si="15"/>
        <v/>
      </c>
      <c r="J121" s="365"/>
      <c r="K121" s="365"/>
      <c r="L121" s="365"/>
      <c r="O121" s="25" t="str">
        <f>IF(AND(SUM($U121:$Z121)&lt;&gt;0,SUM($U121:$Z121)&lt;&gt;6), IF($B121&lt;&gt;'SOC priorities'!$E$11,$AG121,$AH121),"")</f>
        <v/>
      </c>
      <c r="P121" s="25" t="str">
        <f>IF(AND(SUM(U121:AA121)&lt;&gt;0,SUM(U121:AA121)&lt;&gt;7),IF(B121='SOC priorities'!$E$11,IF(ISBLANK(H121),$AI121,""),""),"")</f>
        <v/>
      </c>
      <c r="Q121" s="25" t="str">
        <f t="shared" si="16"/>
        <v/>
      </c>
      <c r="R121" s="25" t="str">
        <f t="shared" si="13"/>
        <v/>
      </c>
      <c r="S121" s="25" t="str">
        <f t="shared" si="14"/>
        <v/>
      </c>
      <c r="U121" s="159">
        <f t="shared" si="17"/>
        <v>0</v>
      </c>
      <c r="V121" s="25">
        <f t="shared" si="18"/>
        <v>0</v>
      </c>
      <c r="W121" s="25">
        <f t="shared" si="19"/>
        <v>0</v>
      </c>
      <c r="X121" s="25">
        <f t="shared" si="20"/>
        <v>0</v>
      </c>
      <c r="Y121" s="25">
        <f t="shared" si="21"/>
        <v>0</v>
      </c>
      <c r="Z121" s="25">
        <f t="shared" si="22"/>
        <v>0</v>
      </c>
      <c r="AA121" s="25">
        <f t="shared" si="23"/>
        <v>0</v>
      </c>
      <c r="AC121" s="25">
        <f t="shared" si="24"/>
        <v>0</v>
      </c>
      <c r="AG121" s="25" t="s">
        <v>393</v>
      </c>
      <c r="AH121" s="25" t="s">
        <v>394</v>
      </c>
      <c r="AI121" s="160" t="s">
        <v>395</v>
      </c>
      <c r="AK121" s="25">
        <f>IF(COUNTIFS('SOC priorities'!$E$4:$E$12,$B121)&lt;&gt;1,1,0)</f>
        <v>1</v>
      </c>
      <c r="AL121" s="25" cm="1">
        <f t="array" ref="AL121">_xlfn.IFNA(IF(ISBLANK(C121),0,_xlfn.IFNA(IF(NOT(OR(_xlfn.XLOOKUP(VLOOKUP(B121,'SOC priorities'!$E$4:$F$12,2),'SOC priorities'!$H$1:$P$1,'SOC priorities'!$H$1:$P$413)=C121)),1,0),1)),1)</f>
        <v>0</v>
      </c>
      <c r="AM121" s="25" cm="1">
        <f t="array" ref="AM121">_xlfn.IFNA(IF(ISBLANK(D121),0,IF(NOT(OR(_xlfn.XLOOKUP(VLOOKUP(B121,'SSA DD'!$E$32:$F$40,2),'SSA DD'!$E$1:$M$1,'SSA DD'!$E$1:$M$22)=D121)),1,0)),0)</f>
        <v>0</v>
      </c>
      <c r="AO121" t="s">
        <v>396</v>
      </c>
      <c r="AP121" s="25" t="s">
        <v>397</v>
      </c>
      <c r="AQ121" s="160" t="s">
        <v>398</v>
      </c>
    </row>
    <row r="122" spans="1:43" ht="30" customHeight="1" x14ac:dyDescent="0.45">
      <c r="A122" s="395">
        <v>110</v>
      </c>
      <c r="B122" s="396"/>
      <c r="C122" s="397"/>
      <c r="D122" s="397"/>
      <c r="E122" s="398"/>
      <c r="F122" s="399"/>
      <c r="G122" s="399"/>
      <c r="H122" s="400"/>
      <c r="I122" s="367" t="str">
        <f t="shared" si="15"/>
        <v/>
      </c>
      <c r="J122" s="365"/>
      <c r="K122" s="365"/>
      <c r="L122" s="365"/>
      <c r="O122" s="25" t="str">
        <f>IF(AND(SUM($U122:$Z122)&lt;&gt;0,SUM($U122:$Z122)&lt;&gt;6), IF($B122&lt;&gt;'SOC priorities'!$E$11,$AG122,$AH122),"")</f>
        <v/>
      </c>
      <c r="P122" s="25" t="str">
        <f>IF(AND(SUM(U122:AA122)&lt;&gt;0,SUM(U122:AA122)&lt;&gt;7),IF(B122='SOC priorities'!$E$11,IF(ISBLANK(H122),$AI122,""),""),"")</f>
        <v/>
      </c>
      <c r="Q122" s="25" t="str">
        <f t="shared" si="16"/>
        <v/>
      </c>
      <c r="R122" s="25" t="str">
        <f t="shared" si="13"/>
        <v/>
      </c>
      <c r="S122" s="25" t="str">
        <f t="shared" si="14"/>
        <v/>
      </c>
      <c r="U122" s="159">
        <f t="shared" si="17"/>
        <v>0</v>
      </c>
      <c r="V122" s="25">
        <f t="shared" si="18"/>
        <v>0</v>
      </c>
      <c r="W122" s="25">
        <f t="shared" si="19"/>
        <v>0</v>
      </c>
      <c r="X122" s="25">
        <f t="shared" si="20"/>
        <v>0</v>
      </c>
      <c r="Y122" s="25">
        <f t="shared" si="21"/>
        <v>0</v>
      </c>
      <c r="Z122" s="25">
        <f t="shared" si="22"/>
        <v>0</v>
      </c>
      <c r="AA122" s="25">
        <f t="shared" si="23"/>
        <v>0</v>
      </c>
      <c r="AC122" s="25">
        <f t="shared" si="24"/>
        <v>0</v>
      </c>
      <c r="AG122" s="25" t="s">
        <v>393</v>
      </c>
      <c r="AH122" s="25" t="s">
        <v>394</v>
      </c>
      <c r="AI122" s="160" t="s">
        <v>395</v>
      </c>
      <c r="AK122" s="25">
        <f>IF(COUNTIFS('SOC priorities'!$E$4:$E$12,$B122)&lt;&gt;1,1,0)</f>
        <v>1</v>
      </c>
      <c r="AL122" s="25" cm="1">
        <f t="array" ref="AL122">_xlfn.IFNA(IF(ISBLANK(C122),0,_xlfn.IFNA(IF(NOT(OR(_xlfn.XLOOKUP(VLOOKUP(B122,'SOC priorities'!$E$4:$F$12,2),'SOC priorities'!$H$1:$P$1,'SOC priorities'!$H$1:$P$413)=C122)),1,0),1)),1)</f>
        <v>0</v>
      </c>
      <c r="AM122" s="25" cm="1">
        <f t="array" ref="AM122">_xlfn.IFNA(IF(ISBLANK(D122),0,IF(NOT(OR(_xlfn.XLOOKUP(VLOOKUP(B122,'SSA DD'!$E$32:$F$40,2),'SSA DD'!$E$1:$M$1,'SSA DD'!$E$1:$M$22)=D122)),1,0)),0)</f>
        <v>0</v>
      </c>
      <c r="AO122" t="s">
        <v>396</v>
      </c>
      <c r="AP122" s="25" t="s">
        <v>397</v>
      </c>
      <c r="AQ122" s="160" t="s">
        <v>398</v>
      </c>
    </row>
    <row r="123" spans="1:43" ht="30" customHeight="1" x14ac:dyDescent="0.45">
      <c r="A123" s="395">
        <v>111</v>
      </c>
      <c r="B123" s="396"/>
      <c r="C123" s="397"/>
      <c r="D123" s="397"/>
      <c r="E123" s="398"/>
      <c r="F123" s="399"/>
      <c r="G123" s="399"/>
      <c r="H123" s="400"/>
      <c r="I123" s="367" t="str">
        <f t="shared" si="15"/>
        <v/>
      </c>
      <c r="J123" s="365"/>
      <c r="K123" s="365"/>
      <c r="L123" s="365"/>
      <c r="O123" s="25" t="str">
        <f>IF(AND(SUM($U123:$Z123)&lt;&gt;0,SUM($U123:$Z123)&lt;&gt;6), IF($B123&lt;&gt;'SOC priorities'!$E$11,$AG123,$AH123),"")</f>
        <v/>
      </c>
      <c r="P123" s="25" t="str">
        <f>IF(AND(SUM(U123:AA123)&lt;&gt;0,SUM(U123:AA123)&lt;&gt;7),IF(B123='SOC priorities'!$E$11,IF(ISBLANK(H123),$AI123,""),""),"")</f>
        <v/>
      </c>
      <c r="Q123" s="25" t="str">
        <f t="shared" si="16"/>
        <v/>
      </c>
      <c r="R123" s="25" t="str">
        <f t="shared" si="13"/>
        <v/>
      </c>
      <c r="S123" s="25" t="str">
        <f t="shared" si="14"/>
        <v/>
      </c>
      <c r="U123" s="159">
        <f t="shared" si="17"/>
        <v>0</v>
      </c>
      <c r="V123" s="25">
        <f t="shared" si="18"/>
        <v>0</v>
      </c>
      <c r="W123" s="25">
        <f t="shared" si="19"/>
        <v>0</v>
      </c>
      <c r="X123" s="25">
        <f t="shared" si="20"/>
        <v>0</v>
      </c>
      <c r="Y123" s="25">
        <f t="shared" si="21"/>
        <v>0</v>
      </c>
      <c r="Z123" s="25">
        <f t="shared" si="22"/>
        <v>0</v>
      </c>
      <c r="AA123" s="25">
        <f t="shared" si="23"/>
        <v>0</v>
      </c>
      <c r="AC123" s="25">
        <f t="shared" si="24"/>
        <v>0</v>
      </c>
      <c r="AG123" s="25" t="s">
        <v>393</v>
      </c>
      <c r="AH123" s="25" t="s">
        <v>394</v>
      </c>
      <c r="AI123" s="160" t="s">
        <v>395</v>
      </c>
      <c r="AK123" s="25">
        <f>IF(COUNTIFS('SOC priorities'!$E$4:$E$12,$B123)&lt;&gt;1,1,0)</f>
        <v>1</v>
      </c>
      <c r="AL123" s="25" cm="1">
        <f t="array" ref="AL123">_xlfn.IFNA(IF(ISBLANK(C123),0,_xlfn.IFNA(IF(NOT(OR(_xlfn.XLOOKUP(VLOOKUP(B123,'SOC priorities'!$E$4:$F$12,2),'SOC priorities'!$H$1:$P$1,'SOC priorities'!$H$1:$P$413)=C123)),1,0),1)),1)</f>
        <v>0</v>
      </c>
      <c r="AM123" s="25" cm="1">
        <f t="array" ref="AM123">_xlfn.IFNA(IF(ISBLANK(D123),0,IF(NOT(OR(_xlfn.XLOOKUP(VLOOKUP(B123,'SSA DD'!$E$32:$F$40,2),'SSA DD'!$E$1:$M$1,'SSA DD'!$E$1:$M$22)=D123)),1,0)),0)</f>
        <v>0</v>
      </c>
      <c r="AO123" t="s">
        <v>396</v>
      </c>
      <c r="AP123" s="25" t="s">
        <v>397</v>
      </c>
      <c r="AQ123" s="160" t="s">
        <v>398</v>
      </c>
    </row>
    <row r="124" spans="1:43" ht="30" customHeight="1" x14ac:dyDescent="0.45">
      <c r="A124" s="395">
        <v>112</v>
      </c>
      <c r="B124" s="396"/>
      <c r="C124" s="397"/>
      <c r="D124" s="397"/>
      <c r="E124" s="398"/>
      <c r="F124" s="399"/>
      <c r="G124" s="399"/>
      <c r="H124" s="400"/>
      <c r="I124" s="367" t="str">
        <f t="shared" si="15"/>
        <v/>
      </c>
      <c r="J124" s="365"/>
      <c r="K124" s="365"/>
      <c r="L124" s="365"/>
      <c r="O124" s="25" t="str">
        <f>IF(AND(SUM($U124:$Z124)&lt;&gt;0,SUM($U124:$Z124)&lt;&gt;6), IF($B124&lt;&gt;'SOC priorities'!$E$11,$AG124,$AH124),"")</f>
        <v/>
      </c>
      <c r="P124" s="25" t="str">
        <f>IF(AND(SUM(U124:AA124)&lt;&gt;0,SUM(U124:AA124)&lt;&gt;7),IF(B124='SOC priorities'!$E$11,IF(ISBLANK(H124),$AI124,""),""),"")</f>
        <v/>
      </c>
      <c r="Q124" s="25" t="str">
        <f t="shared" si="16"/>
        <v/>
      </c>
      <c r="R124" s="25" t="str">
        <f t="shared" si="13"/>
        <v/>
      </c>
      <c r="S124" s="25" t="str">
        <f t="shared" si="14"/>
        <v/>
      </c>
      <c r="U124" s="159">
        <f t="shared" si="17"/>
        <v>0</v>
      </c>
      <c r="V124" s="25">
        <f t="shared" si="18"/>
        <v>0</v>
      </c>
      <c r="W124" s="25">
        <f t="shared" si="19"/>
        <v>0</v>
      </c>
      <c r="X124" s="25">
        <f t="shared" si="20"/>
        <v>0</v>
      </c>
      <c r="Y124" s="25">
        <f t="shared" si="21"/>
        <v>0</v>
      </c>
      <c r="Z124" s="25">
        <f t="shared" si="22"/>
        <v>0</v>
      </c>
      <c r="AA124" s="25">
        <f t="shared" si="23"/>
        <v>0</v>
      </c>
      <c r="AC124" s="25">
        <f t="shared" si="24"/>
        <v>0</v>
      </c>
      <c r="AG124" s="25" t="s">
        <v>393</v>
      </c>
      <c r="AH124" s="25" t="s">
        <v>394</v>
      </c>
      <c r="AI124" s="160" t="s">
        <v>395</v>
      </c>
      <c r="AK124" s="25">
        <f>IF(COUNTIFS('SOC priorities'!$E$4:$E$12,$B124)&lt;&gt;1,1,0)</f>
        <v>1</v>
      </c>
      <c r="AL124" s="25" cm="1">
        <f t="array" ref="AL124">_xlfn.IFNA(IF(ISBLANK(C124),0,_xlfn.IFNA(IF(NOT(OR(_xlfn.XLOOKUP(VLOOKUP(B124,'SOC priorities'!$E$4:$F$12,2),'SOC priorities'!$H$1:$P$1,'SOC priorities'!$H$1:$P$413)=C124)),1,0),1)),1)</f>
        <v>0</v>
      </c>
      <c r="AM124" s="25" cm="1">
        <f t="array" ref="AM124">_xlfn.IFNA(IF(ISBLANK(D124),0,IF(NOT(OR(_xlfn.XLOOKUP(VLOOKUP(B124,'SSA DD'!$E$32:$F$40,2),'SSA DD'!$E$1:$M$1,'SSA DD'!$E$1:$M$22)=D124)),1,0)),0)</f>
        <v>0</v>
      </c>
      <c r="AO124" t="s">
        <v>396</v>
      </c>
      <c r="AP124" s="25" t="s">
        <v>397</v>
      </c>
      <c r="AQ124" s="160" t="s">
        <v>398</v>
      </c>
    </row>
    <row r="125" spans="1:43" ht="30" customHeight="1" x14ac:dyDescent="0.45">
      <c r="A125" s="395">
        <v>113</v>
      </c>
      <c r="B125" s="396"/>
      <c r="C125" s="397"/>
      <c r="D125" s="397"/>
      <c r="E125" s="398"/>
      <c r="F125" s="399"/>
      <c r="G125" s="399"/>
      <c r="H125" s="400"/>
      <c r="I125" s="367" t="str">
        <f t="shared" si="15"/>
        <v/>
      </c>
      <c r="J125" s="365"/>
      <c r="K125" s="365"/>
      <c r="L125" s="365"/>
      <c r="O125" s="25" t="str">
        <f>IF(AND(SUM($U125:$Z125)&lt;&gt;0,SUM($U125:$Z125)&lt;&gt;6), IF($B125&lt;&gt;'SOC priorities'!$E$11,$AG125,$AH125),"")</f>
        <v/>
      </c>
      <c r="P125" s="25" t="str">
        <f>IF(AND(SUM(U125:AA125)&lt;&gt;0,SUM(U125:AA125)&lt;&gt;7),IF(B125='SOC priorities'!$E$11,IF(ISBLANK(H125),$AI125,""),""),"")</f>
        <v/>
      </c>
      <c r="Q125" s="25" t="str">
        <f t="shared" si="16"/>
        <v/>
      </c>
      <c r="R125" s="25" t="str">
        <f t="shared" si="13"/>
        <v/>
      </c>
      <c r="S125" s="25" t="str">
        <f t="shared" si="14"/>
        <v/>
      </c>
      <c r="U125" s="159">
        <f t="shared" si="17"/>
        <v>0</v>
      </c>
      <c r="V125" s="25">
        <f t="shared" si="18"/>
        <v>0</v>
      </c>
      <c r="W125" s="25">
        <f t="shared" si="19"/>
        <v>0</v>
      </c>
      <c r="X125" s="25">
        <f t="shared" si="20"/>
        <v>0</v>
      </c>
      <c r="Y125" s="25">
        <f t="shared" si="21"/>
        <v>0</v>
      </c>
      <c r="Z125" s="25">
        <f t="shared" si="22"/>
        <v>0</v>
      </c>
      <c r="AA125" s="25">
        <f t="shared" si="23"/>
        <v>0</v>
      </c>
      <c r="AC125" s="25">
        <f t="shared" si="24"/>
        <v>0</v>
      </c>
      <c r="AG125" s="25" t="s">
        <v>393</v>
      </c>
      <c r="AH125" s="25" t="s">
        <v>394</v>
      </c>
      <c r="AI125" s="160" t="s">
        <v>395</v>
      </c>
      <c r="AK125" s="25">
        <f>IF(COUNTIFS('SOC priorities'!$E$4:$E$12,$B125)&lt;&gt;1,1,0)</f>
        <v>1</v>
      </c>
      <c r="AL125" s="25" cm="1">
        <f t="array" ref="AL125">_xlfn.IFNA(IF(ISBLANK(C125),0,_xlfn.IFNA(IF(NOT(OR(_xlfn.XLOOKUP(VLOOKUP(B125,'SOC priorities'!$E$4:$F$12,2),'SOC priorities'!$H$1:$P$1,'SOC priorities'!$H$1:$P$413)=C125)),1,0),1)),1)</f>
        <v>0</v>
      </c>
      <c r="AM125" s="25" cm="1">
        <f t="array" ref="AM125">_xlfn.IFNA(IF(ISBLANK(D125),0,IF(NOT(OR(_xlfn.XLOOKUP(VLOOKUP(B125,'SSA DD'!$E$32:$F$40,2),'SSA DD'!$E$1:$M$1,'SSA DD'!$E$1:$M$22)=D125)),1,0)),0)</f>
        <v>0</v>
      </c>
      <c r="AO125" t="s">
        <v>396</v>
      </c>
      <c r="AP125" s="25" t="s">
        <v>397</v>
      </c>
      <c r="AQ125" s="160" t="s">
        <v>398</v>
      </c>
    </row>
    <row r="126" spans="1:43" ht="30" customHeight="1" x14ac:dyDescent="0.45">
      <c r="A126" s="395">
        <v>114</v>
      </c>
      <c r="B126" s="396"/>
      <c r="C126" s="397"/>
      <c r="D126" s="397"/>
      <c r="E126" s="398"/>
      <c r="F126" s="399"/>
      <c r="G126" s="399"/>
      <c r="H126" s="400"/>
      <c r="I126" s="367" t="str">
        <f t="shared" si="15"/>
        <v/>
      </c>
      <c r="J126" s="365"/>
      <c r="K126" s="365"/>
      <c r="L126" s="365"/>
      <c r="O126" s="25" t="str">
        <f>IF(AND(SUM($U126:$Z126)&lt;&gt;0,SUM($U126:$Z126)&lt;&gt;6), IF($B126&lt;&gt;'SOC priorities'!$E$11,$AG126,$AH126),"")</f>
        <v/>
      </c>
      <c r="P126" s="25" t="str">
        <f>IF(AND(SUM(U126:AA126)&lt;&gt;0,SUM(U126:AA126)&lt;&gt;7),IF(B126='SOC priorities'!$E$11,IF(ISBLANK(H126),$AI126,""),""),"")</f>
        <v/>
      </c>
      <c r="Q126" s="25" t="str">
        <f t="shared" si="16"/>
        <v/>
      </c>
      <c r="R126" s="25" t="str">
        <f t="shared" si="13"/>
        <v/>
      </c>
      <c r="S126" s="25" t="str">
        <f t="shared" si="14"/>
        <v/>
      </c>
      <c r="U126" s="159">
        <f t="shared" si="17"/>
        <v>0</v>
      </c>
      <c r="V126" s="25">
        <f t="shared" si="18"/>
        <v>0</v>
      </c>
      <c r="W126" s="25">
        <f t="shared" si="19"/>
        <v>0</v>
      </c>
      <c r="X126" s="25">
        <f t="shared" si="20"/>
        <v>0</v>
      </c>
      <c r="Y126" s="25">
        <f t="shared" si="21"/>
        <v>0</v>
      </c>
      <c r="Z126" s="25">
        <f t="shared" si="22"/>
        <v>0</v>
      </c>
      <c r="AA126" s="25">
        <f t="shared" si="23"/>
        <v>0</v>
      </c>
      <c r="AC126" s="25">
        <f t="shared" si="24"/>
        <v>0</v>
      </c>
      <c r="AG126" s="25" t="s">
        <v>393</v>
      </c>
      <c r="AH126" s="25" t="s">
        <v>394</v>
      </c>
      <c r="AI126" s="160" t="s">
        <v>395</v>
      </c>
      <c r="AK126" s="25">
        <f>IF(COUNTIFS('SOC priorities'!$E$4:$E$12,$B126)&lt;&gt;1,1,0)</f>
        <v>1</v>
      </c>
      <c r="AL126" s="25" cm="1">
        <f t="array" ref="AL126">_xlfn.IFNA(IF(ISBLANK(C126),0,_xlfn.IFNA(IF(NOT(OR(_xlfn.XLOOKUP(VLOOKUP(B126,'SOC priorities'!$E$4:$F$12,2),'SOC priorities'!$H$1:$P$1,'SOC priorities'!$H$1:$P$413)=C126)),1,0),1)),1)</f>
        <v>0</v>
      </c>
      <c r="AM126" s="25" cm="1">
        <f t="array" ref="AM126">_xlfn.IFNA(IF(ISBLANK(D126),0,IF(NOT(OR(_xlfn.XLOOKUP(VLOOKUP(B126,'SSA DD'!$E$32:$F$40,2),'SSA DD'!$E$1:$M$1,'SSA DD'!$E$1:$M$22)=D126)),1,0)),0)</f>
        <v>0</v>
      </c>
      <c r="AO126" t="s">
        <v>396</v>
      </c>
      <c r="AP126" s="25" t="s">
        <v>397</v>
      </c>
      <c r="AQ126" s="160" t="s">
        <v>398</v>
      </c>
    </row>
    <row r="127" spans="1:43" ht="30" customHeight="1" x14ac:dyDescent="0.45">
      <c r="A127" s="395">
        <v>115</v>
      </c>
      <c r="B127" s="396"/>
      <c r="C127" s="397"/>
      <c r="D127" s="397"/>
      <c r="E127" s="398"/>
      <c r="F127" s="399"/>
      <c r="G127" s="399"/>
      <c r="H127" s="400"/>
      <c r="I127" s="367" t="str">
        <f t="shared" si="15"/>
        <v/>
      </c>
      <c r="J127" s="365"/>
      <c r="K127" s="365"/>
      <c r="L127" s="365"/>
      <c r="O127" s="25" t="str">
        <f>IF(AND(SUM($U127:$Z127)&lt;&gt;0,SUM($U127:$Z127)&lt;&gt;6), IF($B127&lt;&gt;'SOC priorities'!$E$11,$AG127,$AH127),"")</f>
        <v/>
      </c>
      <c r="P127" s="25" t="str">
        <f>IF(AND(SUM(U127:AA127)&lt;&gt;0,SUM(U127:AA127)&lt;&gt;7),IF(B127='SOC priorities'!$E$11,IF(ISBLANK(H127),$AI127,""),""),"")</f>
        <v/>
      </c>
      <c r="Q127" s="25" t="str">
        <f t="shared" si="16"/>
        <v/>
      </c>
      <c r="R127" s="25" t="str">
        <f t="shared" si="13"/>
        <v/>
      </c>
      <c r="S127" s="25" t="str">
        <f t="shared" si="14"/>
        <v/>
      </c>
      <c r="U127" s="159">
        <f t="shared" si="17"/>
        <v>0</v>
      </c>
      <c r="V127" s="25">
        <f t="shared" si="18"/>
        <v>0</v>
      </c>
      <c r="W127" s="25">
        <f t="shared" si="19"/>
        <v>0</v>
      </c>
      <c r="X127" s="25">
        <f t="shared" si="20"/>
        <v>0</v>
      </c>
      <c r="Y127" s="25">
        <f t="shared" si="21"/>
        <v>0</v>
      </c>
      <c r="Z127" s="25">
        <f t="shared" si="22"/>
        <v>0</v>
      </c>
      <c r="AA127" s="25">
        <f t="shared" si="23"/>
        <v>0</v>
      </c>
      <c r="AC127" s="25">
        <f t="shared" si="24"/>
        <v>0</v>
      </c>
      <c r="AG127" s="25" t="s">
        <v>393</v>
      </c>
      <c r="AH127" s="25" t="s">
        <v>394</v>
      </c>
      <c r="AI127" s="160" t="s">
        <v>395</v>
      </c>
      <c r="AK127" s="25">
        <f>IF(COUNTIFS('SOC priorities'!$E$4:$E$12,$B127)&lt;&gt;1,1,0)</f>
        <v>1</v>
      </c>
      <c r="AL127" s="25" cm="1">
        <f t="array" ref="AL127">_xlfn.IFNA(IF(ISBLANK(C127),0,_xlfn.IFNA(IF(NOT(OR(_xlfn.XLOOKUP(VLOOKUP(B127,'SOC priorities'!$E$4:$F$12,2),'SOC priorities'!$H$1:$P$1,'SOC priorities'!$H$1:$P$413)=C127)),1,0),1)),1)</f>
        <v>0</v>
      </c>
      <c r="AM127" s="25" cm="1">
        <f t="array" ref="AM127">_xlfn.IFNA(IF(ISBLANK(D127),0,IF(NOT(OR(_xlfn.XLOOKUP(VLOOKUP(B127,'SSA DD'!$E$32:$F$40,2),'SSA DD'!$E$1:$M$1,'SSA DD'!$E$1:$M$22)=D127)),1,0)),0)</f>
        <v>0</v>
      </c>
      <c r="AO127" t="s">
        <v>396</v>
      </c>
      <c r="AP127" s="25" t="s">
        <v>397</v>
      </c>
      <c r="AQ127" s="160" t="s">
        <v>398</v>
      </c>
    </row>
    <row r="128" spans="1:43" ht="30" customHeight="1" x14ac:dyDescent="0.45">
      <c r="A128" s="395">
        <v>116</v>
      </c>
      <c r="B128" s="396"/>
      <c r="C128" s="397"/>
      <c r="D128" s="397"/>
      <c r="E128" s="398"/>
      <c r="F128" s="399"/>
      <c r="G128" s="399"/>
      <c r="H128" s="400"/>
      <c r="I128" s="367" t="str">
        <f t="shared" si="15"/>
        <v/>
      </c>
      <c r="J128" s="365"/>
      <c r="K128" s="365"/>
      <c r="L128" s="365"/>
      <c r="O128" s="25" t="str">
        <f>IF(AND(SUM($U128:$Z128)&lt;&gt;0,SUM($U128:$Z128)&lt;&gt;6), IF($B128&lt;&gt;'SOC priorities'!$E$11,$AG128,$AH128),"")</f>
        <v/>
      </c>
      <c r="P128" s="25" t="str">
        <f>IF(AND(SUM(U128:AA128)&lt;&gt;0,SUM(U128:AA128)&lt;&gt;7),IF(B128='SOC priorities'!$E$11,IF(ISBLANK(H128),$AI128,""),""),"")</f>
        <v/>
      </c>
      <c r="Q128" s="25" t="str">
        <f t="shared" si="16"/>
        <v/>
      </c>
      <c r="R128" s="25" t="str">
        <f t="shared" si="13"/>
        <v/>
      </c>
      <c r="S128" s="25" t="str">
        <f t="shared" si="14"/>
        <v/>
      </c>
      <c r="U128" s="159">
        <f t="shared" si="17"/>
        <v>0</v>
      </c>
      <c r="V128" s="25">
        <f t="shared" si="18"/>
        <v>0</v>
      </c>
      <c r="W128" s="25">
        <f t="shared" si="19"/>
        <v>0</v>
      </c>
      <c r="X128" s="25">
        <f t="shared" si="20"/>
        <v>0</v>
      </c>
      <c r="Y128" s="25">
        <f t="shared" si="21"/>
        <v>0</v>
      </c>
      <c r="Z128" s="25">
        <f t="shared" si="22"/>
        <v>0</v>
      </c>
      <c r="AA128" s="25">
        <f t="shared" si="23"/>
        <v>0</v>
      </c>
      <c r="AC128" s="25">
        <f t="shared" si="24"/>
        <v>0</v>
      </c>
      <c r="AG128" s="25" t="s">
        <v>393</v>
      </c>
      <c r="AH128" s="25" t="s">
        <v>394</v>
      </c>
      <c r="AI128" s="160" t="s">
        <v>395</v>
      </c>
      <c r="AK128" s="25">
        <f>IF(COUNTIFS('SOC priorities'!$E$4:$E$12,$B128)&lt;&gt;1,1,0)</f>
        <v>1</v>
      </c>
      <c r="AL128" s="25" cm="1">
        <f t="array" ref="AL128">_xlfn.IFNA(IF(ISBLANK(C128),0,_xlfn.IFNA(IF(NOT(OR(_xlfn.XLOOKUP(VLOOKUP(B128,'SOC priorities'!$E$4:$F$12,2),'SOC priorities'!$H$1:$P$1,'SOC priorities'!$H$1:$P$413)=C128)),1,0),1)),1)</f>
        <v>0</v>
      </c>
      <c r="AM128" s="25" cm="1">
        <f t="array" ref="AM128">_xlfn.IFNA(IF(ISBLANK(D128),0,IF(NOT(OR(_xlfn.XLOOKUP(VLOOKUP(B128,'SSA DD'!$E$32:$F$40,2),'SSA DD'!$E$1:$M$1,'SSA DD'!$E$1:$M$22)=D128)),1,0)),0)</f>
        <v>0</v>
      </c>
      <c r="AO128" t="s">
        <v>396</v>
      </c>
      <c r="AP128" s="25" t="s">
        <v>397</v>
      </c>
      <c r="AQ128" s="160" t="s">
        <v>398</v>
      </c>
    </row>
    <row r="129" spans="1:43" ht="30" customHeight="1" x14ac:dyDescent="0.45">
      <c r="A129" s="395">
        <v>117</v>
      </c>
      <c r="B129" s="396"/>
      <c r="C129" s="397"/>
      <c r="D129" s="397"/>
      <c r="E129" s="398"/>
      <c r="F129" s="399"/>
      <c r="G129" s="399"/>
      <c r="H129" s="400"/>
      <c r="I129" s="367" t="str">
        <f t="shared" si="15"/>
        <v/>
      </c>
      <c r="J129" s="365"/>
      <c r="K129" s="365"/>
      <c r="L129" s="365"/>
      <c r="O129" s="25" t="str">
        <f>IF(AND(SUM($U129:$Z129)&lt;&gt;0,SUM($U129:$Z129)&lt;&gt;6), IF($B129&lt;&gt;'SOC priorities'!$E$11,$AG129,$AH129),"")</f>
        <v/>
      </c>
      <c r="P129" s="25" t="str">
        <f>IF(AND(SUM(U129:AA129)&lt;&gt;0,SUM(U129:AA129)&lt;&gt;7),IF(B129='SOC priorities'!$E$11,IF(ISBLANK(H129),$AI129,""),""),"")</f>
        <v/>
      </c>
      <c r="Q129" s="25" t="str">
        <f t="shared" si="16"/>
        <v/>
      </c>
      <c r="R129" s="25" t="str">
        <f t="shared" si="13"/>
        <v/>
      </c>
      <c r="S129" s="25" t="str">
        <f t="shared" si="14"/>
        <v/>
      </c>
      <c r="U129" s="159">
        <f t="shared" si="17"/>
        <v>0</v>
      </c>
      <c r="V129" s="25">
        <f t="shared" si="18"/>
        <v>0</v>
      </c>
      <c r="W129" s="25">
        <f t="shared" si="19"/>
        <v>0</v>
      </c>
      <c r="X129" s="25">
        <f t="shared" si="20"/>
        <v>0</v>
      </c>
      <c r="Y129" s="25">
        <f t="shared" si="21"/>
        <v>0</v>
      </c>
      <c r="Z129" s="25">
        <f t="shared" si="22"/>
        <v>0</v>
      </c>
      <c r="AA129" s="25">
        <f t="shared" si="23"/>
        <v>0</v>
      </c>
      <c r="AC129" s="25">
        <f t="shared" si="24"/>
        <v>0</v>
      </c>
      <c r="AG129" s="25" t="s">
        <v>393</v>
      </c>
      <c r="AH129" s="25" t="s">
        <v>394</v>
      </c>
      <c r="AI129" s="160" t="s">
        <v>395</v>
      </c>
      <c r="AK129" s="25">
        <f>IF(COUNTIFS('SOC priorities'!$E$4:$E$12,$B129)&lt;&gt;1,1,0)</f>
        <v>1</v>
      </c>
      <c r="AL129" s="25" cm="1">
        <f t="array" ref="AL129">_xlfn.IFNA(IF(ISBLANK(C129),0,_xlfn.IFNA(IF(NOT(OR(_xlfn.XLOOKUP(VLOOKUP(B129,'SOC priorities'!$E$4:$F$12,2),'SOC priorities'!$H$1:$P$1,'SOC priorities'!$H$1:$P$413)=C129)),1,0),1)),1)</f>
        <v>0</v>
      </c>
      <c r="AM129" s="25" cm="1">
        <f t="array" ref="AM129">_xlfn.IFNA(IF(ISBLANK(D129),0,IF(NOT(OR(_xlfn.XLOOKUP(VLOOKUP(B129,'SSA DD'!$E$32:$F$40,2),'SSA DD'!$E$1:$M$1,'SSA DD'!$E$1:$M$22)=D129)),1,0)),0)</f>
        <v>0</v>
      </c>
      <c r="AO129" t="s">
        <v>396</v>
      </c>
      <c r="AP129" s="25" t="s">
        <v>397</v>
      </c>
      <c r="AQ129" s="160" t="s">
        <v>398</v>
      </c>
    </row>
    <row r="130" spans="1:43" ht="30" customHeight="1" x14ac:dyDescent="0.45">
      <c r="A130" s="395">
        <v>118</v>
      </c>
      <c r="B130" s="396"/>
      <c r="C130" s="397"/>
      <c r="D130" s="397"/>
      <c r="E130" s="398"/>
      <c r="F130" s="399"/>
      <c r="G130" s="399"/>
      <c r="H130" s="400"/>
      <c r="I130" s="367" t="str">
        <f t="shared" si="15"/>
        <v/>
      </c>
      <c r="J130" s="365"/>
      <c r="K130" s="365"/>
      <c r="L130" s="365"/>
      <c r="O130" s="25" t="str">
        <f>IF(AND(SUM($U130:$Z130)&lt;&gt;0,SUM($U130:$Z130)&lt;&gt;6), IF($B130&lt;&gt;'SOC priorities'!$E$11,$AG130,$AH130),"")</f>
        <v/>
      </c>
      <c r="P130" s="25" t="str">
        <f>IF(AND(SUM(U130:AA130)&lt;&gt;0,SUM(U130:AA130)&lt;&gt;7),IF(B130='SOC priorities'!$E$11,IF(ISBLANK(H130),$AI130,""),""),"")</f>
        <v/>
      </c>
      <c r="Q130" s="25" t="str">
        <f t="shared" si="16"/>
        <v/>
      </c>
      <c r="R130" s="25" t="str">
        <f t="shared" si="13"/>
        <v/>
      </c>
      <c r="S130" s="25" t="str">
        <f t="shared" si="14"/>
        <v/>
      </c>
      <c r="U130" s="159">
        <f t="shared" si="17"/>
        <v>0</v>
      </c>
      <c r="V130" s="25">
        <f t="shared" si="18"/>
        <v>0</v>
      </c>
      <c r="W130" s="25">
        <f t="shared" si="19"/>
        <v>0</v>
      </c>
      <c r="X130" s="25">
        <f t="shared" si="20"/>
        <v>0</v>
      </c>
      <c r="Y130" s="25">
        <f t="shared" si="21"/>
        <v>0</v>
      </c>
      <c r="Z130" s="25">
        <f t="shared" si="22"/>
        <v>0</v>
      </c>
      <c r="AA130" s="25">
        <f t="shared" si="23"/>
        <v>0</v>
      </c>
      <c r="AC130" s="25">
        <f t="shared" si="24"/>
        <v>0</v>
      </c>
      <c r="AG130" s="25" t="s">
        <v>393</v>
      </c>
      <c r="AH130" s="25" t="s">
        <v>394</v>
      </c>
      <c r="AI130" s="160" t="s">
        <v>395</v>
      </c>
      <c r="AK130" s="25">
        <f>IF(COUNTIFS('SOC priorities'!$E$4:$E$12,$B130)&lt;&gt;1,1,0)</f>
        <v>1</v>
      </c>
      <c r="AL130" s="25" cm="1">
        <f t="array" ref="AL130">_xlfn.IFNA(IF(ISBLANK(C130),0,_xlfn.IFNA(IF(NOT(OR(_xlfn.XLOOKUP(VLOOKUP(B130,'SOC priorities'!$E$4:$F$12,2),'SOC priorities'!$H$1:$P$1,'SOC priorities'!$H$1:$P$413)=C130)),1,0),1)),1)</f>
        <v>0</v>
      </c>
      <c r="AM130" s="25" cm="1">
        <f t="array" ref="AM130">_xlfn.IFNA(IF(ISBLANK(D130),0,IF(NOT(OR(_xlfn.XLOOKUP(VLOOKUP(B130,'SSA DD'!$E$32:$F$40,2),'SSA DD'!$E$1:$M$1,'SSA DD'!$E$1:$M$22)=D130)),1,0)),0)</f>
        <v>0</v>
      </c>
      <c r="AO130" t="s">
        <v>396</v>
      </c>
      <c r="AP130" s="25" t="s">
        <v>397</v>
      </c>
      <c r="AQ130" s="160" t="s">
        <v>398</v>
      </c>
    </row>
    <row r="131" spans="1:43" ht="30" customHeight="1" x14ac:dyDescent="0.45">
      <c r="A131" s="395">
        <v>119</v>
      </c>
      <c r="B131" s="396"/>
      <c r="C131" s="397"/>
      <c r="D131" s="397"/>
      <c r="E131" s="398"/>
      <c r="F131" s="399"/>
      <c r="G131" s="399"/>
      <c r="H131" s="400"/>
      <c r="I131" s="367" t="str">
        <f t="shared" si="15"/>
        <v/>
      </c>
      <c r="J131" s="365"/>
      <c r="K131" s="365"/>
      <c r="L131" s="365"/>
      <c r="O131" s="25" t="str">
        <f>IF(AND(SUM($U131:$Z131)&lt;&gt;0,SUM($U131:$Z131)&lt;&gt;6), IF($B131&lt;&gt;'SOC priorities'!$E$11,$AG131,$AH131),"")</f>
        <v/>
      </c>
      <c r="P131" s="25" t="str">
        <f>IF(AND(SUM(U131:AA131)&lt;&gt;0,SUM(U131:AA131)&lt;&gt;7),IF(B131='SOC priorities'!$E$11,IF(ISBLANK(H131),$AI131,""),""),"")</f>
        <v/>
      </c>
      <c r="Q131" s="25" t="str">
        <f t="shared" si="16"/>
        <v/>
      </c>
      <c r="R131" s="25" t="str">
        <f t="shared" si="13"/>
        <v/>
      </c>
      <c r="S131" s="25" t="str">
        <f t="shared" si="14"/>
        <v/>
      </c>
      <c r="U131" s="159">
        <f t="shared" si="17"/>
        <v>0</v>
      </c>
      <c r="V131" s="25">
        <f t="shared" si="18"/>
        <v>0</v>
      </c>
      <c r="W131" s="25">
        <f t="shared" si="19"/>
        <v>0</v>
      </c>
      <c r="X131" s="25">
        <f t="shared" si="20"/>
        <v>0</v>
      </c>
      <c r="Y131" s="25">
        <f t="shared" si="21"/>
        <v>0</v>
      </c>
      <c r="Z131" s="25">
        <f t="shared" si="22"/>
        <v>0</v>
      </c>
      <c r="AA131" s="25">
        <f t="shared" si="23"/>
        <v>0</v>
      </c>
      <c r="AC131" s="25">
        <f t="shared" si="24"/>
        <v>0</v>
      </c>
      <c r="AG131" s="25" t="s">
        <v>393</v>
      </c>
      <c r="AH131" s="25" t="s">
        <v>394</v>
      </c>
      <c r="AI131" s="160" t="s">
        <v>395</v>
      </c>
      <c r="AK131" s="25">
        <f>IF(COUNTIFS('SOC priorities'!$E$4:$E$12,$B131)&lt;&gt;1,1,0)</f>
        <v>1</v>
      </c>
      <c r="AL131" s="25" cm="1">
        <f t="array" ref="AL131">_xlfn.IFNA(IF(ISBLANK(C131),0,_xlfn.IFNA(IF(NOT(OR(_xlfn.XLOOKUP(VLOOKUP(B131,'SOC priorities'!$E$4:$F$12,2),'SOC priorities'!$H$1:$P$1,'SOC priorities'!$H$1:$P$413)=C131)),1,0),1)),1)</f>
        <v>0</v>
      </c>
      <c r="AM131" s="25" cm="1">
        <f t="array" ref="AM131">_xlfn.IFNA(IF(ISBLANK(D131),0,IF(NOT(OR(_xlfn.XLOOKUP(VLOOKUP(B131,'SSA DD'!$E$32:$F$40,2),'SSA DD'!$E$1:$M$1,'SSA DD'!$E$1:$M$22)=D131)),1,0)),0)</f>
        <v>0</v>
      </c>
      <c r="AO131" t="s">
        <v>396</v>
      </c>
      <c r="AP131" s="25" t="s">
        <v>397</v>
      </c>
      <c r="AQ131" s="160" t="s">
        <v>398</v>
      </c>
    </row>
    <row r="132" spans="1:43" ht="30" customHeight="1" x14ac:dyDescent="0.45">
      <c r="A132" s="395">
        <v>120</v>
      </c>
      <c r="B132" s="396"/>
      <c r="C132" s="397"/>
      <c r="D132" s="397"/>
      <c r="E132" s="398"/>
      <c r="F132" s="399"/>
      <c r="G132" s="399"/>
      <c r="H132" s="400"/>
      <c r="I132" s="367" t="str">
        <f t="shared" si="15"/>
        <v/>
      </c>
      <c r="J132" s="365"/>
      <c r="K132" s="365"/>
      <c r="L132" s="365"/>
      <c r="O132" s="25" t="str">
        <f>IF(AND(SUM($U132:$Z132)&lt;&gt;0,SUM($U132:$Z132)&lt;&gt;6), IF($B132&lt;&gt;'SOC priorities'!$E$11,$AG132,$AH132),"")</f>
        <v/>
      </c>
      <c r="P132" s="25" t="str">
        <f>IF(AND(SUM(U132:AA132)&lt;&gt;0,SUM(U132:AA132)&lt;&gt;7),IF(B132='SOC priorities'!$E$11,IF(ISBLANK(H132),$AI132,""),""),"")</f>
        <v/>
      </c>
      <c r="Q132" s="25" t="str">
        <f t="shared" si="16"/>
        <v/>
      </c>
      <c r="R132" s="25" t="str">
        <f t="shared" si="13"/>
        <v/>
      </c>
      <c r="S132" s="25" t="str">
        <f t="shared" si="14"/>
        <v/>
      </c>
      <c r="U132" s="159">
        <f t="shared" si="17"/>
        <v>0</v>
      </c>
      <c r="V132" s="25">
        <f t="shared" si="18"/>
        <v>0</v>
      </c>
      <c r="W132" s="25">
        <f t="shared" si="19"/>
        <v>0</v>
      </c>
      <c r="X132" s="25">
        <f t="shared" si="20"/>
        <v>0</v>
      </c>
      <c r="Y132" s="25">
        <f t="shared" si="21"/>
        <v>0</v>
      </c>
      <c r="Z132" s="25">
        <f t="shared" si="22"/>
        <v>0</v>
      </c>
      <c r="AA132" s="25">
        <f t="shared" si="23"/>
        <v>0</v>
      </c>
      <c r="AC132" s="25">
        <f t="shared" si="24"/>
        <v>0</v>
      </c>
      <c r="AG132" s="25" t="s">
        <v>393</v>
      </c>
      <c r="AH132" s="25" t="s">
        <v>394</v>
      </c>
      <c r="AI132" s="160" t="s">
        <v>395</v>
      </c>
      <c r="AK132" s="25">
        <f>IF(COUNTIFS('SOC priorities'!$E$4:$E$12,$B132)&lt;&gt;1,1,0)</f>
        <v>1</v>
      </c>
      <c r="AL132" s="25" cm="1">
        <f t="array" ref="AL132">_xlfn.IFNA(IF(ISBLANK(C132),0,_xlfn.IFNA(IF(NOT(OR(_xlfn.XLOOKUP(VLOOKUP(B132,'SOC priorities'!$E$4:$F$12,2),'SOC priorities'!$H$1:$P$1,'SOC priorities'!$H$1:$P$413)=C132)),1,0),1)),1)</f>
        <v>0</v>
      </c>
      <c r="AM132" s="25" cm="1">
        <f t="array" ref="AM132">_xlfn.IFNA(IF(ISBLANK(D132),0,IF(NOT(OR(_xlfn.XLOOKUP(VLOOKUP(B132,'SSA DD'!$E$32:$F$40,2),'SSA DD'!$E$1:$M$1,'SSA DD'!$E$1:$M$22)=D132)),1,0)),0)</f>
        <v>0</v>
      </c>
      <c r="AO132" t="s">
        <v>396</v>
      </c>
      <c r="AP132" s="25" t="s">
        <v>397</v>
      </c>
      <c r="AQ132" s="160" t="s">
        <v>398</v>
      </c>
    </row>
    <row r="133" spans="1:43" ht="30" customHeight="1" x14ac:dyDescent="0.45">
      <c r="A133" s="395">
        <v>121</v>
      </c>
      <c r="B133" s="396"/>
      <c r="C133" s="397"/>
      <c r="D133" s="397"/>
      <c r="E133" s="398"/>
      <c r="F133" s="399"/>
      <c r="G133" s="399"/>
      <c r="H133" s="400"/>
      <c r="I133" s="367" t="str">
        <f t="shared" si="15"/>
        <v/>
      </c>
      <c r="J133" s="365"/>
      <c r="K133" s="365"/>
      <c r="L133" s="365"/>
      <c r="O133" s="25" t="str">
        <f>IF(AND(SUM($U133:$Z133)&lt;&gt;0,SUM($U133:$Z133)&lt;&gt;6), IF($B133&lt;&gt;'SOC priorities'!$E$11,$AG133,$AH133),"")</f>
        <v/>
      </c>
      <c r="P133" s="25" t="str">
        <f>IF(AND(SUM(U133:AA133)&lt;&gt;0,SUM(U133:AA133)&lt;&gt;7),IF(B133='SOC priorities'!$E$11,IF(ISBLANK(H133),$AI133,""),""),"")</f>
        <v/>
      </c>
      <c r="Q133" s="25" t="str">
        <f t="shared" si="16"/>
        <v/>
      </c>
      <c r="R133" s="25" t="str">
        <f t="shared" si="13"/>
        <v/>
      </c>
      <c r="S133" s="25" t="str">
        <f t="shared" si="14"/>
        <v/>
      </c>
      <c r="U133" s="159">
        <f t="shared" si="17"/>
        <v>0</v>
      </c>
      <c r="V133" s="25">
        <f t="shared" si="18"/>
        <v>0</v>
      </c>
      <c r="W133" s="25">
        <f t="shared" si="19"/>
        <v>0</v>
      </c>
      <c r="X133" s="25">
        <f t="shared" si="20"/>
        <v>0</v>
      </c>
      <c r="Y133" s="25">
        <f t="shared" si="21"/>
        <v>0</v>
      </c>
      <c r="Z133" s="25">
        <f t="shared" si="22"/>
        <v>0</v>
      </c>
      <c r="AA133" s="25">
        <f t="shared" si="23"/>
        <v>0</v>
      </c>
      <c r="AC133" s="25">
        <f t="shared" si="24"/>
        <v>0</v>
      </c>
      <c r="AG133" s="25" t="s">
        <v>393</v>
      </c>
      <c r="AH133" s="25" t="s">
        <v>394</v>
      </c>
      <c r="AI133" s="160" t="s">
        <v>395</v>
      </c>
      <c r="AK133" s="25">
        <f>IF(COUNTIFS('SOC priorities'!$E$4:$E$12,$B133)&lt;&gt;1,1,0)</f>
        <v>1</v>
      </c>
      <c r="AL133" s="25" cm="1">
        <f t="array" ref="AL133">_xlfn.IFNA(IF(ISBLANK(C133),0,_xlfn.IFNA(IF(NOT(OR(_xlfn.XLOOKUP(VLOOKUP(B133,'SOC priorities'!$E$4:$F$12,2),'SOC priorities'!$H$1:$P$1,'SOC priorities'!$H$1:$P$413)=C133)),1,0),1)),1)</f>
        <v>0</v>
      </c>
      <c r="AM133" s="25" cm="1">
        <f t="array" ref="AM133">_xlfn.IFNA(IF(ISBLANK(D133),0,IF(NOT(OR(_xlfn.XLOOKUP(VLOOKUP(B133,'SSA DD'!$E$32:$F$40,2),'SSA DD'!$E$1:$M$1,'SSA DD'!$E$1:$M$22)=D133)),1,0)),0)</f>
        <v>0</v>
      </c>
      <c r="AO133" t="s">
        <v>396</v>
      </c>
      <c r="AP133" s="25" t="s">
        <v>397</v>
      </c>
      <c r="AQ133" s="160" t="s">
        <v>398</v>
      </c>
    </row>
    <row r="134" spans="1:43" ht="30" customHeight="1" x14ac:dyDescent="0.45">
      <c r="A134" s="395">
        <v>122</v>
      </c>
      <c r="B134" s="396"/>
      <c r="C134" s="397"/>
      <c r="D134" s="397"/>
      <c r="E134" s="398"/>
      <c r="F134" s="399"/>
      <c r="G134" s="399"/>
      <c r="H134" s="400"/>
      <c r="I134" s="367" t="str">
        <f t="shared" si="15"/>
        <v/>
      </c>
      <c r="J134" s="365"/>
      <c r="K134" s="365"/>
      <c r="L134" s="365"/>
      <c r="O134" s="25" t="str">
        <f>IF(AND(SUM($U134:$Z134)&lt;&gt;0,SUM($U134:$Z134)&lt;&gt;6), IF($B134&lt;&gt;'SOC priorities'!$E$11,$AG134,$AH134),"")</f>
        <v/>
      </c>
      <c r="P134" s="25" t="str">
        <f>IF(AND(SUM(U134:AA134)&lt;&gt;0,SUM(U134:AA134)&lt;&gt;7),IF(B134='SOC priorities'!$E$11,IF(ISBLANK(H134),$AI134,""),""),"")</f>
        <v/>
      </c>
      <c r="Q134" s="25" t="str">
        <f t="shared" si="16"/>
        <v/>
      </c>
      <c r="R134" s="25" t="str">
        <f t="shared" si="13"/>
        <v/>
      </c>
      <c r="S134" s="25" t="str">
        <f t="shared" si="14"/>
        <v/>
      </c>
      <c r="U134" s="159">
        <f t="shared" si="17"/>
        <v>0</v>
      </c>
      <c r="V134" s="25">
        <f t="shared" si="18"/>
        <v>0</v>
      </c>
      <c r="W134" s="25">
        <f t="shared" si="19"/>
        <v>0</v>
      </c>
      <c r="X134" s="25">
        <f t="shared" si="20"/>
        <v>0</v>
      </c>
      <c r="Y134" s="25">
        <f t="shared" si="21"/>
        <v>0</v>
      </c>
      <c r="Z134" s="25">
        <f t="shared" si="22"/>
        <v>0</v>
      </c>
      <c r="AA134" s="25">
        <f t="shared" si="23"/>
        <v>0</v>
      </c>
      <c r="AC134" s="25">
        <f t="shared" si="24"/>
        <v>0</v>
      </c>
      <c r="AG134" s="25" t="s">
        <v>393</v>
      </c>
      <c r="AH134" s="25" t="s">
        <v>394</v>
      </c>
      <c r="AI134" s="160" t="s">
        <v>395</v>
      </c>
      <c r="AK134" s="25">
        <f>IF(COUNTIFS('SOC priorities'!$E$4:$E$12,$B134)&lt;&gt;1,1,0)</f>
        <v>1</v>
      </c>
      <c r="AL134" s="25" cm="1">
        <f t="array" ref="AL134">_xlfn.IFNA(IF(ISBLANK(C134),0,_xlfn.IFNA(IF(NOT(OR(_xlfn.XLOOKUP(VLOOKUP(B134,'SOC priorities'!$E$4:$F$12,2),'SOC priorities'!$H$1:$P$1,'SOC priorities'!$H$1:$P$413)=C134)),1,0),1)),1)</f>
        <v>0</v>
      </c>
      <c r="AM134" s="25" cm="1">
        <f t="array" ref="AM134">_xlfn.IFNA(IF(ISBLANK(D134),0,IF(NOT(OR(_xlfn.XLOOKUP(VLOOKUP(B134,'SSA DD'!$E$32:$F$40,2),'SSA DD'!$E$1:$M$1,'SSA DD'!$E$1:$M$22)=D134)),1,0)),0)</f>
        <v>0</v>
      </c>
      <c r="AO134" t="s">
        <v>396</v>
      </c>
      <c r="AP134" s="25" t="s">
        <v>397</v>
      </c>
      <c r="AQ134" s="160" t="s">
        <v>398</v>
      </c>
    </row>
    <row r="135" spans="1:43" ht="30" customHeight="1" x14ac:dyDescent="0.45">
      <c r="A135" s="395">
        <v>123</v>
      </c>
      <c r="B135" s="396"/>
      <c r="C135" s="397"/>
      <c r="D135" s="397"/>
      <c r="E135" s="398"/>
      <c r="F135" s="399"/>
      <c r="G135" s="399"/>
      <c r="H135" s="400"/>
      <c r="I135" s="367" t="str">
        <f t="shared" si="15"/>
        <v/>
      </c>
      <c r="J135" s="365"/>
      <c r="K135" s="365"/>
      <c r="L135" s="365"/>
      <c r="O135" s="25" t="str">
        <f>IF(AND(SUM($U135:$Z135)&lt;&gt;0,SUM($U135:$Z135)&lt;&gt;6), IF($B135&lt;&gt;'SOC priorities'!$E$11,$AG135,$AH135),"")</f>
        <v/>
      </c>
      <c r="P135" s="25" t="str">
        <f>IF(AND(SUM(U135:AA135)&lt;&gt;0,SUM(U135:AA135)&lt;&gt;7),IF(B135='SOC priorities'!$E$11,IF(ISBLANK(H135),$AI135,""),""),"")</f>
        <v/>
      </c>
      <c r="Q135" s="25" t="str">
        <f t="shared" si="16"/>
        <v/>
      </c>
      <c r="R135" s="25" t="str">
        <f t="shared" si="13"/>
        <v/>
      </c>
      <c r="S135" s="25" t="str">
        <f t="shared" si="14"/>
        <v/>
      </c>
      <c r="U135" s="159">
        <f t="shared" si="17"/>
        <v>0</v>
      </c>
      <c r="V135" s="25">
        <f t="shared" si="18"/>
        <v>0</v>
      </c>
      <c r="W135" s="25">
        <f t="shared" si="19"/>
        <v>0</v>
      </c>
      <c r="X135" s="25">
        <f t="shared" si="20"/>
        <v>0</v>
      </c>
      <c r="Y135" s="25">
        <f t="shared" si="21"/>
        <v>0</v>
      </c>
      <c r="Z135" s="25">
        <f t="shared" si="22"/>
        <v>0</v>
      </c>
      <c r="AA135" s="25">
        <f t="shared" si="23"/>
        <v>0</v>
      </c>
      <c r="AC135" s="25">
        <f t="shared" si="24"/>
        <v>0</v>
      </c>
      <c r="AG135" s="25" t="s">
        <v>393</v>
      </c>
      <c r="AH135" s="25" t="s">
        <v>394</v>
      </c>
      <c r="AI135" s="160" t="s">
        <v>395</v>
      </c>
      <c r="AK135" s="25">
        <f>IF(COUNTIFS('SOC priorities'!$E$4:$E$12,$B135)&lt;&gt;1,1,0)</f>
        <v>1</v>
      </c>
      <c r="AL135" s="25" cm="1">
        <f t="array" ref="AL135">_xlfn.IFNA(IF(ISBLANK(C135),0,_xlfn.IFNA(IF(NOT(OR(_xlfn.XLOOKUP(VLOOKUP(B135,'SOC priorities'!$E$4:$F$12,2),'SOC priorities'!$H$1:$P$1,'SOC priorities'!$H$1:$P$413)=C135)),1,0),1)),1)</f>
        <v>0</v>
      </c>
      <c r="AM135" s="25" cm="1">
        <f t="array" ref="AM135">_xlfn.IFNA(IF(ISBLANK(D135),0,IF(NOT(OR(_xlfn.XLOOKUP(VLOOKUP(B135,'SSA DD'!$E$32:$F$40,2),'SSA DD'!$E$1:$M$1,'SSA DD'!$E$1:$M$22)=D135)),1,0)),0)</f>
        <v>0</v>
      </c>
      <c r="AO135" t="s">
        <v>396</v>
      </c>
      <c r="AP135" s="25" t="s">
        <v>397</v>
      </c>
      <c r="AQ135" s="160" t="s">
        <v>398</v>
      </c>
    </row>
    <row r="136" spans="1:43" ht="30" customHeight="1" x14ac:dyDescent="0.45">
      <c r="A136" s="395">
        <v>124</v>
      </c>
      <c r="B136" s="396"/>
      <c r="C136" s="397"/>
      <c r="D136" s="397"/>
      <c r="E136" s="398"/>
      <c r="F136" s="399"/>
      <c r="G136" s="399"/>
      <c r="H136" s="400"/>
      <c r="I136" s="367" t="str">
        <f t="shared" si="15"/>
        <v/>
      </c>
      <c r="J136" s="365"/>
      <c r="K136" s="365"/>
      <c r="L136" s="365"/>
      <c r="O136" s="25" t="str">
        <f>IF(AND(SUM($U136:$Z136)&lt;&gt;0,SUM($U136:$Z136)&lt;&gt;6), IF($B136&lt;&gt;'SOC priorities'!$E$11,$AG136,$AH136),"")</f>
        <v/>
      </c>
      <c r="P136" s="25" t="str">
        <f>IF(AND(SUM(U136:AA136)&lt;&gt;0,SUM(U136:AA136)&lt;&gt;7),IF(B136='SOC priorities'!$E$11,IF(ISBLANK(H136),$AI136,""),""),"")</f>
        <v/>
      </c>
      <c r="Q136" s="25" t="str">
        <f t="shared" si="16"/>
        <v/>
      </c>
      <c r="R136" s="25" t="str">
        <f t="shared" si="13"/>
        <v/>
      </c>
      <c r="S136" s="25" t="str">
        <f t="shared" si="14"/>
        <v/>
      </c>
      <c r="U136" s="159">
        <f t="shared" si="17"/>
        <v>0</v>
      </c>
      <c r="V136" s="25">
        <f t="shared" si="18"/>
        <v>0</v>
      </c>
      <c r="W136" s="25">
        <f t="shared" si="19"/>
        <v>0</v>
      </c>
      <c r="X136" s="25">
        <f t="shared" si="20"/>
        <v>0</v>
      </c>
      <c r="Y136" s="25">
        <f t="shared" si="21"/>
        <v>0</v>
      </c>
      <c r="Z136" s="25">
        <f t="shared" si="22"/>
        <v>0</v>
      </c>
      <c r="AA136" s="25">
        <f t="shared" si="23"/>
        <v>0</v>
      </c>
      <c r="AC136" s="25">
        <f t="shared" si="24"/>
        <v>0</v>
      </c>
      <c r="AG136" s="25" t="s">
        <v>393</v>
      </c>
      <c r="AH136" s="25" t="s">
        <v>394</v>
      </c>
      <c r="AI136" s="160" t="s">
        <v>395</v>
      </c>
      <c r="AK136" s="25">
        <f>IF(COUNTIFS('SOC priorities'!$E$4:$E$12,$B136)&lt;&gt;1,1,0)</f>
        <v>1</v>
      </c>
      <c r="AL136" s="25" cm="1">
        <f t="array" ref="AL136">_xlfn.IFNA(IF(ISBLANK(C136),0,_xlfn.IFNA(IF(NOT(OR(_xlfn.XLOOKUP(VLOOKUP(B136,'SOC priorities'!$E$4:$F$12,2),'SOC priorities'!$H$1:$P$1,'SOC priorities'!$H$1:$P$413)=C136)),1,0),1)),1)</f>
        <v>0</v>
      </c>
      <c r="AM136" s="25" cm="1">
        <f t="array" ref="AM136">_xlfn.IFNA(IF(ISBLANK(D136),0,IF(NOT(OR(_xlfn.XLOOKUP(VLOOKUP(B136,'SSA DD'!$E$32:$F$40,2),'SSA DD'!$E$1:$M$1,'SSA DD'!$E$1:$M$22)=D136)),1,0)),0)</f>
        <v>0</v>
      </c>
      <c r="AO136" t="s">
        <v>396</v>
      </c>
      <c r="AP136" s="25" t="s">
        <v>397</v>
      </c>
      <c r="AQ136" s="160" t="s">
        <v>398</v>
      </c>
    </row>
    <row r="137" spans="1:43" ht="30" customHeight="1" x14ac:dyDescent="0.45">
      <c r="A137" s="395">
        <v>125</v>
      </c>
      <c r="B137" s="396"/>
      <c r="C137" s="397"/>
      <c r="D137" s="397"/>
      <c r="E137" s="398"/>
      <c r="F137" s="399"/>
      <c r="G137" s="399"/>
      <c r="H137" s="400"/>
      <c r="I137" s="367" t="str">
        <f t="shared" si="15"/>
        <v/>
      </c>
      <c r="J137" s="365"/>
      <c r="K137" s="365"/>
      <c r="L137" s="365"/>
      <c r="O137" s="25" t="str">
        <f>IF(AND(SUM($U137:$Z137)&lt;&gt;0,SUM($U137:$Z137)&lt;&gt;6), IF($B137&lt;&gt;'SOC priorities'!$E$11,$AG137,$AH137),"")</f>
        <v/>
      </c>
      <c r="P137" s="25" t="str">
        <f>IF(AND(SUM(U137:AA137)&lt;&gt;0,SUM(U137:AA137)&lt;&gt;7),IF(B137='SOC priorities'!$E$11,IF(ISBLANK(H137),$AI137,""),""),"")</f>
        <v/>
      </c>
      <c r="Q137" s="25" t="str">
        <f t="shared" si="16"/>
        <v/>
      </c>
      <c r="R137" s="25" t="str">
        <f t="shared" si="13"/>
        <v/>
      </c>
      <c r="S137" s="25" t="str">
        <f t="shared" si="14"/>
        <v/>
      </c>
      <c r="U137" s="159">
        <f t="shared" si="17"/>
        <v>0</v>
      </c>
      <c r="V137" s="25">
        <f t="shared" si="18"/>
        <v>0</v>
      </c>
      <c r="W137" s="25">
        <f t="shared" si="19"/>
        <v>0</v>
      </c>
      <c r="X137" s="25">
        <f t="shared" si="20"/>
        <v>0</v>
      </c>
      <c r="Y137" s="25">
        <f t="shared" si="21"/>
        <v>0</v>
      </c>
      <c r="Z137" s="25">
        <f t="shared" si="22"/>
        <v>0</v>
      </c>
      <c r="AA137" s="25">
        <f t="shared" si="23"/>
        <v>0</v>
      </c>
      <c r="AC137" s="25">
        <f t="shared" si="24"/>
        <v>0</v>
      </c>
      <c r="AG137" s="25" t="s">
        <v>393</v>
      </c>
      <c r="AH137" s="25" t="s">
        <v>394</v>
      </c>
      <c r="AI137" s="160" t="s">
        <v>395</v>
      </c>
      <c r="AK137" s="25">
        <f>IF(COUNTIFS('SOC priorities'!$E$4:$E$12,$B137)&lt;&gt;1,1,0)</f>
        <v>1</v>
      </c>
      <c r="AL137" s="25" cm="1">
        <f t="array" ref="AL137">_xlfn.IFNA(IF(ISBLANK(C137),0,_xlfn.IFNA(IF(NOT(OR(_xlfn.XLOOKUP(VLOOKUP(B137,'SOC priorities'!$E$4:$F$12,2),'SOC priorities'!$H$1:$P$1,'SOC priorities'!$H$1:$P$413)=C137)),1,0),1)),1)</f>
        <v>0</v>
      </c>
      <c r="AM137" s="25" cm="1">
        <f t="array" ref="AM137">_xlfn.IFNA(IF(ISBLANK(D137),0,IF(NOT(OR(_xlfn.XLOOKUP(VLOOKUP(B137,'SSA DD'!$E$32:$F$40,2),'SSA DD'!$E$1:$M$1,'SSA DD'!$E$1:$M$22)=D137)),1,0)),0)</f>
        <v>0</v>
      </c>
      <c r="AO137" t="s">
        <v>396</v>
      </c>
      <c r="AP137" s="25" t="s">
        <v>397</v>
      </c>
      <c r="AQ137" s="160" t="s">
        <v>398</v>
      </c>
    </row>
    <row r="138" spans="1:43" ht="30" customHeight="1" x14ac:dyDescent="0.45">
      <c r="A138" s="395">
        <v>126</v>
      </c>
      <c r="B138" s="396"/>
      <c r="C138" s="397"/>
      <c r="D138" s="397"/>
      <c r="E138" s="398"/>
      <c r="F138" s="399"/>
      <c r="G138" s="399"/>
      <c r="H138" s="400"/>
      <c r="I138" s="367" t="str">
        <f t="shared" si="15"/>
        <v/>
      </c>
      <c r="J138" s="365"/>
      <c r="K138" s="365"/>
      <c r="L138" s="365"/>
      <c r="O138" s="25" t="str">
        <f>IF(AND(SUM($U138:$Z138)&lt;&gt;0,SUM($U138:$Z138)&lt;&gt;6), IF($B138&lt;&gt;'SOC priorities'!$E$11,$AG138,$AH138),"")</f>
        <v/>
      </c>
      <c r="P138" s="25" t="str">
        <f>IF(AND(SUM(U138:AA138)&lt;&gt;0,SUM(U138:AA138)&lt;&gt;7),IF(B138='SOC priorities'!$E$11,IF(ISBLANK(H138),$AI138,""),""),"")</f>
        <v/>
      </c>
      <c r="Q138" s="25" t="str">
        <f t="shared" si="16"/>
        <v/>
      </c>
      <c r="R138" s="25" t="str">
        <f t="shared" si="13"/>
        <v/>
      </c>
      <c r="S138" s="25" t="str">
        <f t="shared" si="14"/>
        <v/>
      </c>
      <c r="U138" s="159">
        <f t="shared" si="17"/>
        <v>0</v>
      </c>
      <c r="V138" s="25">
        <f t="shared" si="18"/>
        <v>0</v>
      </c>
      <c r="W138" s="25">
        <f t="shared" si="19"/>
        <v>0</v>
      </c>
      <c r="X138" s="25">
        <f t="shared" si="20"/>
        <v>0</v>
      </c>
      <c r="Y138" s="25">
        <f t="shared" si="21"/>
        <v>0</v>
      </c>
      <c r="Z138" s="25">
        <f t="shared" si="22"/>
        <v>0</v>
      </c>
      <c r="AA138" s="25">
        <f t="shared" si="23"/>
        <v>0</v>
      </c>
      <c r="AC138" s="25">
        <f t="shared" si="24"/>
        <v>0</v>
      </c>
      <c r="AG138" s="25" t="s">
        <v>393</v>
      </c>
      <c r="AH138" s="25" t="s">
        <v>394</v>
      </c>
      <c r="AI138" s="160" t="s">
        <v>395</v>
      </c>
      <c r="AK138" s="25">
        <f>IF(COUNTIFS('SOC priorities'!$E$4:$E$12,$B138)&lt;&gt;1,1,0)</f>
        <v>1</v>
      </c>
      <c r="AL138" s="25" cm="1">
        <f t="array" ref="AL138">_xlfn.IFNA(IF(ISBLANK(C138),0,_xlfn.IFNA(IF(NOT(OR(_xlfn.XLOOKUP(VLOOKUP(B138,'SOC priorities'!$E$4:$F$12,2),'SOC priorities'!$H$1:$P$1,'SOC priorities'!$H$1:$P$413)=C138)),1,0),1)),1)</f>
        <v>0</v>
      </c>
      <c r="AM138" s="25" cm="1">
        <f t="array" ref="AM138">_xlfn.IFNA(IF(ISBLANK(D138),0,IF(NOT(OR(_xlfn.XLOOKUP(VLOOKUP(B138,'SSA DD'!$E$32:$F$40,2),'SSA DD'!$E$1:$M$1,'SSA DD'!$E$1:$M$22)=D138)),1,0)),0)</f>
        <v>0</v>
      </c>
      <c r="AO138" t="s">
        <v>396</v>
      </c>
      <c r="AP138" s="25" t="s">
        <v>397</v>
      </c>
      <c r="AQ138" s="160" t="s">
        <v>398</v>
      </c>
    </row>
    <row r="139" spans="1:43" ht="30" customHeight="1" x14ac:dyDescent="0.45">
      <c r="A139" s="395">
        <v>127</v>
      </c>
      <c r="B139" s="396"/>
      <c r="C139" s="397"/>
      <c r="D139" s="397"/>
      <c r="E139" s="398"/>
      <c r="F139" s="399"/>
      <c r="G139" s="399"/>
      <c r="H139" s="400"/>
      <c r="I139" s="367" t="str">
        <f t="shared" si="15"/>
        <v/>
      </c>
      <c r="J139" s="365"/>
      <c r="K139" s="365"/>
      <c r="L139" s="365"/>
      <c r="O139" s="25" t="str">
        <f>IF(AND(SUM($U139:$Z139)&lt;&gt;0,SUM($U139:$Z139)&lt;&gt;6), IF($B139&lt;&gt;'SOC priorities'!$E$11,$AG139,$AH139),"")</f>
        <v/>
      </c>
      <c r="P139" s="25" t="str">
        <f>IF(AND(SUM(U139:AA139)&lt;&gt;0,SUM(U139:AA139)&lt;&gt;7),IF(B139='SOC priorities'!$E$11,IF(ISBLANK(H139),$AI139,""),""),"")</f>
        <v/>
      </c>
      <c r="Q139" s="25" t="str">
        <f t="shared" si="16"/>
        <v/>
      </c>
      <c r="R139" s="25" t="str">
        <f t="shared" si="13"/>
        <v/>
      </c>
      <c r="S139" s="25" t="str">
        <f t="shared" si="14"/>
        <v/>
      </c>
      <c r="U139" s="159">
        <f t="shared" si="17"/>
        <v>0</v>
      </c>
      <c r="V139" s="25">
        <f t="shared" si="18"/>
        <v>0</v>
      </c>
      <c r="W139" s="25">
        <f t="shared" si="19"/>
        <v>0</v>
      </c>
      <c r="X139" s="25">
        <f t="shared" si="20"/>
        <v>0</v>
      </c>
      <c r="Y139" s="25">
        <f t="shared" si="21"/>
        <v>0</v>
      </c>
      <c r="Z139" s="25">
        <f t="shared" si="22"/>
        <v>0</v>
      </c>
      <c r="AA139" s="25">
        <f t="shared" si="23"/>
        <v>0</v>
      </c>
      <c r="AC139" s="25">
        <f t="shared" si="24"/>
        <v>0</v>
      </c>
      <c r="AG139" s="25" t="s">
        <v>393</v>
      </c>
      <c r="AH139" s="25" t="s">
        <v>394</v>
      </c>
      <c r="AI139" s="160" t="s">
        <v>395</v>
      </c>
      <c r="AK139" s="25">
        <f>IF(COUNTIFS('SOC priorities'!$E$4:$E$12,$B139)&lt;&gt;1,1,0)</f>
        <v>1</v>
      </c>
      <c r="AL139" s="25" cm="1">
        <f t="array" ref="AL139">_xlfn.IFNA(IF(ISBLANK(C139),0,_xlfn.IFNA(IF(NOT(OR(_xlfn.XLOOKUP(VLOOKUP(B139,'SOC priorities'!$E$4:$F$12,2),'SOC priorities'!$H$1:$P$1,'SOC priorities'!$H$1:$P$413)=C139)),1,0),1)),1)</f>
        <v>0</v>
      </c>
      <c r="AM139" s="25" cm="1">
        <f t="array" ref="AM139">_xlfn.IFNA(IF(ISBLANK(D139),0,IF(NOT(OR(_xlfn.XLOOKUP(VLOOKUP(B139,'SSA DD'!$E$32:$F$40,2),'SSA DD'!$E$1:$M$1,'SSA DD'!$E$1:$M$22)=D139)),1,0)),0)</f>
        <v>0</v>
      </c>
      <c r="AO139" t="s">
        <v>396</v>
      </c>
      <c r="AP139" s="25" t="s">
        <v>397</v>
      </c>
      <c r="AQ139" s="160" t="s">
        <v>398</v>
      </c>
    </row>
    <row r="140" spans="1:43" ht="30" customHeight="1" x14ac:dyDescent="0.45">
      <c r="A140" s="395">
        <v>128</v>
      </c>
      <c r="B140" s="396"/>
      <c r="C140" s="397"/>
      <c r="D140" s="397"/>
      <c r="E140" s="398"/>
      <c r="F140" s="399"/>
      <c r="G140" s="399"/>
      <c r="H140" s="400"/>
      <c r="I140" s="367" t="str">
        <f t="shared" si="15"/>
        <v/>
      </c>
      <c r="J140" s="365"/>
      <c r="K140" s="365"/>
      <c r="L140" s="365"/>
      <c r="O140" s="25" t="str">
        <f>IF(AND(SUM($U140:$Z140)&lt;&gt;0,SUM($U140:$Z140)&lt;&gt;6), IF($B140&lt;&gt;'SOC priorities'!$E$11,$AG140,$AH140),"")</f>
        <v/>
      </c>
      <c r="P140" s="25" t="str">
        <f>IF(AND(SUM(U140:AA140)&lt;&gt;0,SUM(U140:AA140)&lt;&gt;7),IF(B140='SOC priorities'!$E$11,IF(ISBLANK(H140),$AI140,""),""),"")</f>
        <v/>
      </c>
      <c r="Q140" s="25" t="str">
        <f t="shared" si="16"/>
        <v/>
      </c>
      <c r="R140" s="25" t="str">
        <f t="shared" si="13"/>
        <v/>
      </c>
      <c r="S140" s="25" t="str">
        <f t="shared" si="14"/>
        <v/>
      </c>
      <c r="U140" s="159">
        <f t="shared" si="17"/>
        <v>0</v>
      </c>
      <c r="V140" s="25">
        <f t="shared" si="18"/>
        <v>0</v>
      </c>
      <c r="W140" s="25">
        <f t="shared" si="19"/>
        <v>0</v>
      </c>
      <c r="X140" s="25">
        <f t="shared" si="20"/>
        <v>0</v>
      </c>
      <c r="Y140" s="25">
        <f t="shared" si="21"/>
        <v>0</v>
      </c>
      <c r="Z140" s="25">
        <f t="shared" si="22"/>
        <v>0</v>
      </c>
      <c r="AA140" s="25">
        <f t="shared" si="23"/>
        <v>0</v>
      </c>
      <c r="AC140" s="25">
        <f t="shared" si="24"/>
        <v>0</v>
      </c>
      <c r="AG140" s="25" t="s">
        <v>393</v>
      </c>
      <c r="AH140" s="25" t="s">
        <v>394</v>
      </c>
      <c r="AI140" s="160" t="s">
        <v>395</v>
      </c>
      <c r="AK140" s="25">
        <f>IF(COUNTIFS('SOC priorities'!$E$4:$E$12,$B140)&lt;&gt;1,1,0)</f>
        <v>1</v>
      </c>
      <c r="AL140" s="25" cm="1">
        <f t="array" ref="AL140">_xlfn.IFNA(IF(ISBLANK(C140),0,_xlfn.IFNA(IF(NOT(OR(_xlfn.XLOOKUP(VLOOKUP(B140,'SOC priorities'!$E$4:$F$12,2),'SOC priorities'!$H$1:$P$1,'SOC priorities'!$H$1:$P$413)=C140)),1,0),1)),1)</f>
        <v>0</v>
      </c>
      <c r="AM140" s="25" cm="1">
        <f t="array" ref="AM140">_xlfn.IFNA(IF(ISBLANK(D140),0,IF(NOT(OR(_xlfn.XLOOKUP(VLOOKUP(B140,'SSA DD'!$E$32:$F$40,2),'SSA DD'!$E$1:$M$1,'SSA DD'!$E$1:$M$22)=D140)),1,0)),0)</f>
        <v>0</v>
      </c>
      <c r="AO140" t="s">
        <v>396</v>
      </c>
      <c r="AP140" s="25" t="s">
        <v>397</v>
      </c>
      <c r="AQ140" s="160" t="s">
        <v>398</v>
      </c>
    </row>
    <row r="141" spans="1:43" ht="30" customHeight="1" x14ac:dyDescent="0.45">
      <c r="A141" s="395">
        <v>129</v>
      </c>
      <c r="B141" s="396"/>
      <c r="C141" s="397"/>
      <c r="D141" s="397"/>
      <c r="E141" s="398"/>
      <c r="F141" s="399"/>
      <c r="G141" s="399"/>
      <c r="H141" s="400"/>
      <c r="I141" s="367" t="str">
        <f t="shared" si="15"/>
        <v/>
      </c>
      <c r="J141" s="365"/>
      <c r="K141" s="365"/>
      <c r="L141" s="365"/>
      <c r="O141" s="25" t="str">
        <f>IF(AND(SUM($U141:$Z141)&lt;&gt;0,SUM($U141:$Z141)&lt;&gt;6), IF($B141&lt;&gt;'SOC priorities'!$E$11,$AG141,$AH141),"")</f>
        <v/>
      </c>
      <c r="P141" s="25" t="str">
        <f>IF(AND(SUM(U141:AA141)&lt;&gt;0,SUM(U141:AA141)&lt;&gt;7),IF(B141='SOC priorities'!$E$11,IF(ISBLANK(H141),$AI141,""),""),"")</f>
        <v/>
      </c>
      <c r="Q141" s="25" t="str">
        <f t="shared" si="16"/>
        <v/>
      </c>
      <c r="R141" s="25" t="str">
        <f t="shared" ref="R141:R204" si="25">IF(AL141=1,AP141,"")</f>
        <v/>
      </c>
      <c r="S141" s="25" t="str">
        <f t="shared" ref="S141:S204" si="26">IF(AM141=1,AQ141,"")</f>
        <v/>
      </c>
      <c r="U141" s="159">
        <f t="shared" si="17"/>
        <v>0</v>
      </c>
      <c r="V141" s="25">
        <f t="shared" si="18"/>
        <v>0</v>
      </c>
      <c r="W141" s="25">
        <f t="shared" si="19"/>
        <v>0</v>
      </c>
      <c r="X141" s="25">
        <f t="shared" si="20"/>
        <v>0</v>
      </c>
      <c r="Y141" s="25">
        <f t="shared" si="21"/>
        <v>0</v>
      </c>
      <c r="Z141" s="25">
        <f t="shared" si="22"/>
        <v>0</v>
      </c>
      <c r="AA141" s="25">
        <f t="shared" si="23"/>
        <v>0</v>
      </c>
      <c r="AC141" s="25">
        <f t="shared" si="24"/>
        <v>0</v>
      </c>
      <c r="AG141" s="25" t="s">
        <v>393</v>
      </c>
      <c r="AH141" s="25" t="s">
        <v>394</v>
      </c>
      <c r="AI141" s="160" t="s">
        <v>395</v>
      </c>
      <c r="AK141" s="25">
        <f>IF(COUNTIFS('SOC priorities'!$E$4:$E$12,$B141)&lt;&gt;1,1,0)</f>
        <v>1</v>
      </c>
      <c r="AL141" s="25" cm="1">
        <f t="array" ref="AL141">_xlfn.IFNA(IF(ISBLANK(C141),0,_xlfn.IFNA(IF(NOT(OR(_xlfn.XLOOKUP(VLOOKUP(B141,'SOC priorities'!$E$4:$F$12,2),'SOC priorities'!$H$1:$P$1,'SOC priorities'!$H$1:$P$413)=C141)),1,0),1)),1)</f>
        <v>0</v>
      </c>
      <c r="AM141" s="25" cm="1">
        <f t="array" ref="AM141">_xlfn.IFNA(IF(ISBLANK(D141),0,IF(NOT(OR(_xlfn.XLOOKUP(VLOOKUP(B141,'SSA DD'!$E$32:$F$40,2),'SSA DD'!$E$1:$M$1,'SSA DD'!$E$1:$M$22)=D141)),1,0)),0)</f>
        <v>0</v>
      </c>
      <c r="AO141" t="s">
        <v>396</v>
      </c>
      <c r="AP141" s="25" t="s">
        <v>397</v>
      </c>
      <c r="AQ141" s="160" t="s">
        <v>398</v>
      </c>
    </row>
    <row r="142" spans="1:43" ht="30" customHeight="1" x14ac:dyDescent="0.45">
      <c r="A142" s="395">
        <v>130</v>
      </c>
      <c r="B142" s="396"/>
      <c r="C142" s="397"/>
      <c r="D142" s="397"/>
      <c r="E142" s="398"/>
      <c r="F142" s="399"/>
      <c r="G142" s="399"/>
      <c r="H142" s="400"/>
      <c r="I142" s="367" t="str">
        <f t="shared" ref="I142:I205" si="27">O142&amp;P142&amp;Q142&amp;R142&amp;S142</f>
        <v/>
      </c>
      <c r="J142" s="365"/>
      <c r="K142" s="365"/>
      <c r="L142" s="365"/>
      <c r="O142" s="25" t="str">
        <f>IF(AND(SUM($U142:$Z142)&lt;&gt;0,SUM($U142:$Z142)&lt;&gt;6), IF($B142&lt;&gt;'SOC priorities'!$E$11,$AG142,$AH142),"")</f>
        <v/>
      </c>
      <c r="P142" s="25" t="str">
        <f>IF(AND(SUM(U142:AA142)&lt;&gt;0,SUM(U142:AA142)&lt;&gt;7),IF(B142='SOC priorities'!$E$11,IF(ISBLANK(H142),$AI142,""),""),"")</f>
        <v/>
      </c>
      <c r="Q142" s="25" t="str">
        <f t="shared" ref="Q142:Q205" si="28">IF(U142*AK142=1,AO142,"")</f>
        <v/>
      </c>
      <c r="R142" s="25" t="str">
        <f t="shared" si="25"/>
        <v/>
      </c>
      <c r="S142" s="25" t="str">
        <f t="shared" si="26"/>
        <v/>
      </c>
      <c r="U142" s="159">
        <f t="shared" ref="U142:U205" si="29">IF(ISBLANK(B142),0,1)</f>
        <v>0</v>
      </c>
      <c r="V142" s="25">
        <f t="shared" ref="V142:V205" si="30">IF(ISBLANK(C142),0,1)</f>
        <v>0</v>
      </c>
      <c r="W142" s="25">
        <f t="shared" ref="W142:W205" si="31">IF(ISBLANK(D142),0,1)</f>
        <v>0</v>
      </c>
      <c r="X142" s="25">
        <f t="shared" ref="X142:X205" si="32">IF(ISBLANK(E142),0,1)</f>
        <v>0</v>
      </c>
      <c r="Y142" s="25">
        <f t="shared" ref="Y142:Y205" si="33">IF(ISBLANK(F142),0,1)</f>
        <v>0</v>
      </c>
      <c r="Z142" s="25">
        <f t="shared" ref="Z142:Z205" si="34">IF(ISBLANK(G142),0,1)</f>
        <v>0</v>
      </c>
      <c r="AA142" s="25">
        <f t="shared" ref="AA142:AA205" si="35">IF(ISBLANK(H142),0,1)</f>
        <v>0</v>
      </c>
      <c r="AC142" s="25">
        <f t="shared" ref="AC142:AC205" si="36">IF(SUM($U$13:$Z$13)&lt;&gt;0,1,0)</f>
        <v>0</v>
      </c>
      <c r="AG142" s="25" t="s">
        <v>393</v>
      </c>
      <c r="AH142" s="25" t="s">
        <v>394</v>
      </c>
      <c r="AI142" s="160" t="s">
        <v>395</v>
      </c>
      <c r="AK142" s="25">
        <f>IF(COUNTIFS('SOC priorities'!$E$4:$E$12,$B142)&lt;&gt;1,1,0)</f>
        <v>1</v>
      </c>
      <c r="AL142" s="25" cm="1">
        <f t="array" ref="AL142">_xlfn.IFNA(IF(ISBLANK(C142),0,_xlfn.IFNA(IF(NOT(OR(_xlfn.XLOOKUP(VLOOKUP(B142,'SOC priorities'!$E$4:$F$12,2),'SOC priorities'!$H$1:$P$1,'SOC priorities'!$H$1:$P$413)=C142)),1,0),1)),1)</f>
        <v>0</v>
      </c>
      <c r="AM142" s="25" cm="1">
        <f t="array" ref="AM142">_xlfn.IFNA(IF(ISBLANK(D142),0,IF(NOT(OR(_xlfn.XLOOKUP(VLOOKUP(B142,'SSA DD'!$E$32:$F$40,2),'SSA DD'!$E$1:$M$1,'SSA DD'!$E$1:$M$22)=D142)),1,0)),0)</f>
        <v>0</v>
      </c>
      <c r="AO142" t="s">
        <v>396</v>
      </c>
      <c r="AP142" s="25" t="s">
        <v>397</v>
      </c>
      <c r="AQ142" s="160" t="s">
        <v>398</v>
      </c>
    </row>
    <row r="143" spans="1:43" ht="30" customHeight="1" x14ac:dyDescent="0.45">
      <c r="A143" s="395">
        <v>131</v>
      </c>
      <c r="B143" s="396"/>
      <c r="C143" s="397"/>
      <c r="D143" s="397"/>
      <c r="E143" s="398"/>
      <c r="F143" s="399"/>
      <c r="G143" s="399"/>
      <c r="H143" s="400"/>
      <c r="I143" s="367" t="str">
        <f t="shared" si="27"/>
        <v/>
      </c>
      <c r="J143" s="365"/>
      <c r="K143" s="365"/>
      <c r="L143" s="365"/>
      <c r="O143" s="25" t="str">
        <f>IF(AND(SUM($U143:$Z143)&lt;&gt;0,SUM($U143:$Z143)&lt;&gt;6), IF($B143&lt;&gt;'SOC priorities'!$E$11,$AG143,$AH143),"")</f>
        <v/>
      </c>
      <c r="P143" s="25" t="str">
        <f>IF(AND(SUM(U143:AA143)&lt;&gt;0,SUM(U143:AA143)&lt;&gt;7),IF(B143='SOC priorities'!$E$11,IF(ISBLANK(H143),$AI143,""),""),"")</f>
        <v/>
      </c>
      <c r="Q143" s="25" t="str">
        <f t="shared" si="28"/>
        <v/>
      </c>
      <c r="R143" s="25" t="str">
        <f t="shared" si="25"/>
        <v/>
      </c>
      <c r="S143" s="25" t="str">
        <f t="shared" si="26"/>
        <v/>
      </c>
      <c r="U143" s="159">
        <f t="shared" si="29"/>
        <v>0</v>
      </c>
      <c r="V143" s="25">
        <f t="shared" si="30"/>
        <v>0</v>
      </c>
      <c r="W143" s="25">
        <f t="shared" si="31"/>
        <v>0</v>
      </c>
      <c r="X143" s="25">
        <f t="shared" si="32"/>
        <v>0</v>
      </c>
      <c r="Y143" s="25">
        <f t="shared" si="33"/>
        <v>0</v>
      </c>
      <c r="Z143" s="25">
        <f t="shared" si="34"/>
        <v>0</v>
      </c>
      <c r="AA143" s="25">
        <f t="shared" si="35"/>
        <v>0</v>
      </c>
      <c r="AC143" s="25">
        <f t="shared" si="36"/>
        <v>0</v>
      </c>
      <c r="AG143" s="25" t="s">
        <v>393</v>
      </c>
      <c r="AH143" s="25" t="s">
        <v>394</v>
      </c>
      <c r="AI143" s="160" t="s">
        <v>395</v>
      </c>
      <c r="AK143" s="25">
        <f>IF(COUNTIFS('SOC priorities'!$E$4:$E$12,$B143)&lt;&gt;1,1,0)</f>
        <v>1</v>
      </c>
      <c r="AL143" s="25" cm="1">
        <f t="array" ref="AL143">_xlfn.IFNA(IF(ISBLANK(C143),0,_xlfn.IFNA(IF(NOT(OR(_xlfn.XLOOKUP(VLOOKUP(B143,'SOC priorities'!$E$4:$F$12,2),'SOC priorities'!$H$1:$P$1,'SOC priorities'!$H$1:$P$413)=C143)),1,0),1)),1)</f>
        <v>0</v>
      </c>
      <c r="AM143" s="25" cm="1">
        <f t="array" ref="AM143">_xlfn.IFNA(IF(ISBLANK(D143),0,IF(NOT(OR(_xlfn.XLOOKUP(VLOOKUP(B143,'SSA DD'!$E$32:$F$40,2),'SSA DD'!$E$1:$M$1,'SSA DD'!$E$1:$M$22)=D143)),1,0)),0)</f>
        <v>0</v>
      </c>
      <c r="AO143" t="s">
        <v>396</v>
      </c>
      <c r="AP143" s="25" t="s">
        <v>397</v>
      </c>
      <c r="AQ143" s="160" t="s">
        <v>398</v>
      </c>
    </row>
    <row r="144" spans="1:43" ht="30" customHeight="1" x14ac:dyDescent="0.45">
      <c r="A144" s="395">
        <v>132</v>
      </c>
      <c r="B144" s="396"/>
      <c r="C144" s="397"/>
      <c r="D144" s="397"/>
      <c r="E144" s="398"/>
      <c r="F144" s="399"/>
      <c r="G144" s="399"/>
      <c r="H144" s="400"/>
      <c r="I144" s="367" t="str">
        <f t="shared" si="27"/>
        <v/>
      </c>
      <c r="J144" s="365"/>
      <c r="K144" s="365"/>
      <c r="L144" s="365"/>
      <c r="O144" s="25" t="str">
        <f>IF(AND(SUM($U144:$Z144)&lt;&gt;0,SUM($U144:$Z144)&lt;&gt;6), IF($B144&lt;&gt;'SOC priorities'!$E$11,$AG144,$AH144),"")</f>
        <v/>
      </c>
      <c r="P144" s="25" t="str">
        <f>IF(AND(SUM(U144:AA144)&lt;&gt;0,SUM(U144:AA144)&lt;&gt;7),IF(B144='SOC priorities'!$E$11,IF(ISBLANK(H144),$AI144,""),""),"")</f>
        <v/>
      </c>
      <c r="Q144" s="25" t="str">
        <f t="shared" si="28"/>
        <v/>
      </c>
      <c r="R144" s="25" t="str">
        <f t="shared" si="25"/>
        <v/>
      </c>
      <c r="S144" s="25" t="str">
        <f t="shared" si="26"/>
        <v/>
      </c>
      <c r="U144" s="159">
        <f t="shared" si="29"/>
        <v>0</v>
      </c>
      <c r="V144" s="25">
        <f t="shared" si="30"/>
        <v>0</v>
      </c>
      <c r="W144" s="25">
        <f t="shared" si="31"/>
        <v>0</v>
      </c>
      <c r="X144" s="25">
        <f t="shared" si="32"/>
        <v>0</v>
      </c>
      <c r="Y144" s="25">
        <f t="shared" si="33"/>
        <v>0</v>
      </c>
      <c r="Z144" s="25">
        <f t="shared" si="34"/>
        <v>0</v>
      </c>
      <c r="AA144" s="25">
        <f t="shared" si="35"/>
        <v>0</v>
      </c>
      <c r="AC144" s="25">
        <f t="shared" si="36"/>
        <v>0</v>
      </c>
      <c r="AG144" s="25" t="s">
        <v>393</v>
      </c>
      <c r="AH144" s="25" t="s">
        <v>394</v>
      </c>
      <c r="AI144" s="160" t="s">
        <v>395</v>
      </c>
      <c r="AK144" s="25">
        <f>IF(COUNTIFS('SOC priorities'!$E$4:$E$12,$B144)&lt;&gt;1,1,0)</f>
        <v>1</v>
      </c>
      <c r="AL144" s="25" cm="1">
        <f t="array" ref="AL144">_xlfn.IFNA(IF(ISBLANK(C144),0,_xlfn.IFNA(IF(NOT(OR(_xlfn.XLOOKUP(VLOOKUP(B144,'SOC priorities'!$E$4:$F$12,2),'SOC priorities'!$H$1:$P$1,'SOC priorities'!$H$1:$P$413)=C144)),1,0),1)),1)</f>
        <v>0</v>
      </c>
      <c r="AM144" s="25" cm="1">
        <f t="array" ref="AM144">_xlfn.IFNA(IF(ISBLANK(D144),0,IF(NOT(OR(_xlfn.XLOOKUP(VLOOKUP(B144,'SSA DD'!$E$32:$F$40,2),'SSA DD'!$E$1:$M$1,'SSA DD'!$E$1:$M$22)=D144)),1,0)),0)</f>
        <v>0</v>
      </c>
      <c r="AO144" t="s">
        <v>396</v>
      </c>
      <c r="AP144" s="25" t="s">
        <v>397</v>
      </c>
      <c r="AQ144" s="160" t="s">
        <v>398</v>
      </c>
    </row>
    <row r="145" spans="1:43" ht="30" customHeight="1" x14ac:dyDescent="0.45">
      <c r="A145" s="395">
        <v>133</v>
      </c>
      <c r="B145" s="396"/>
      <c r="C145" s="397"/>
      <c r="D145" s="397"/>
      <c r="E145" s="398"/>
      <c r="F145" s="399"/>
      <c r="G145" s="399"/>
      <c r="H145" s="400"/>
      <c r="I145" s="367" t="str">
        <f t="shared" si="27"/>
        <v/>
      </c>
      <c r="J145" s="365"/>
      <c r="K145" s="365"/>
      <c r="L145" s="365"/>
      <c r="O145" s="25" t="str">
        <f>IF(AND(SUM($U145:$Z145)&lt;&gt;0,SUM($U145:$Z145)&lt;&gt;6), IF($B145&lt;&gt;'SOC priorities'!$E$11,$AG145,$AH145),"")</f>
        <v/>
      </c>
      <c r="P145" s="25" t="str">
        <f>IF(AND(SUM(U145:AA145)&lt;&gt;0,SUM(U145:AA145)&lt;&gt;7),IF(B145='SOC priorities'!$E$11,IF(ISBLANK(H145),$AI145,""),""),"")</f>
        <v/>
      </c>
      <c r="Q145" s="25" t="str">
        <f t="shared" si="28"/>
        <v/>
      </c>
      <c r="R145" s="25" t="str">
        <f t="shared" si="25"/>
        <v/>
      </c>
      <c r="S145" s="25" t="str">
        <f t="shared" si="26"/>
        <v/>
      </c>
      <c r="U145" s="159">
        <f t="shared" si="29"/>
        <v>0</v>
      </c>
      <c r="V145" s="25">
        <f t="shared" si="30"/>
        <v>0</v>
      </c>
      <c r="W145" s="25">
        <f t="shared" si="31"/>
        <v>0</v>
      </c>
      <c r="X145" s="25">
        <f t="shared" si="32"/>
        <v>0</v>
      </c>
      <c r="Y145" s="25">
        <f t="shared" si="33"/>
        <v>0</v>
      </c>
      <c r="Z145" s="25">
        <f t="shared" si="34"/>
        <v>0</v>
      </c>
      <c r="AA145" s="25">
        <f t="shared" si="35"/>
        <v>0</v>
      </c>
      <c r="AC145" s="25">
        <f t="shared" si="36"/>
        <v>0</v>
      </c>
      <c r="AG145" s="25" t="s">
        <v>393</v>
      </c>
      <c r="AH145" s="25" t="s">
        <v>394</v>
      </c>
      <c r="AI145" s="160" t="s">
        <v>395</v>
      </c>
      <c r="AK145" s="25">
        <f>IF(COUNTIFS('SOC priorities'!$E$4:$E$12,$B145)&lt;&gt;1,1,0)</f>
        <v>1</v>
      </c>
      <c r="AL145" s="25" cm="1">
        <f t="array" ref="AL145">_xlfn.IFNA(IF(ISBLANK(C145),0,_xlfn.IFNA(IF(NOT(OR(_xlfn.XLOOKUP(VLOOKUP(B145,'SOC priorities'!$E$4:$F$12,2),'SOC priorities'!$H$1:$P$1,'SOC priorities'!$H$1:$P$413)=C145)),1,0),1)),1)</f>
        <v>0</v>
      </c>
      <c r="AM145" s="25" cm="1">
        <f t="array" ref="AM145">_xlfn.IFNA(IF(ISBLANK(D145),0,IF(NOT(OR(_xlfn.XLOOKUP(VLOOKUP(B145,'SSA DD'!$E$32:$F$40,2),'SSA DD'!$E$1:$M$1,'SSA DD'!$E$1:$M$22)=D145)),1,0)),0)</f>
        <v>0</v>
      </c>
      <c r="AO145" t="s">
        <v>396</v>
      </c>
      <c r="AP145" s="25" t="s">
        <v>397</v>
      </c>
      <c r="AQ145" s="160" t="s">
        <v>398</v>
      </c>
    </row>
    <row r="146" spans="1:43" ht="30" customHeight="1" x14ac:dyDescent="0.45">
      <c r="A146" s="395">
        <v>134</v>
      </c>
      <c r="B146" s="396"/>
      <c r="C146" s="397"/>
      <c r="D146" s="397"/>
      <c r="E146" s="398"/>
      <c r="F146" s="399"/>
      <c r="G146" s="399"/>
      <c r="H146" s="400"/>
      <c r="I146" s="367" t="str">
        <f t="shared" si="27"/>
        <v/>
      </c>
      <c r="J146" s="365"/>
      <c r="K146" s="365"/>
      <c r="L146" s="365"/>
      <c r="O146" s="25" t="str">
        <f>IF(AND(SUM($U146:$Z146)&lt;&gt;0,SUM($U146:$Z146)&lt;&gt;6), IF($B146&lt;&gt;'SOC priorities'!$E$11,$AG146,$AH146),"")</f>
        <v/>
      </c>
      <c r="P146" s="25" t="str">
        <f>IF(AND(SUM(U146:AA146)&lt;&gt;0,SUM(U146:AA146)&lt;&gt;7),IF(B146='SOC priorities'!$E$11,IF(ISBLANK(H146),$AI146,""),""),"")</f>
        <v/>
      </c>
      <c r="Q146" s="25" t="str">
        <f t="shared" si="28"/>
        <v/>
      </c>
      <c r="R146" s="25" t="str">
        <f t="shared" si="25"/>
        <v/>
      </c>
      <c r="S146" s="25" t="str">
        <f t="shared" si="26"/>
        <v/>
      </c>
      <c r="U146" s="159">
        <f t="shared" si="29"/>
        <v>0</v>
      </c>
      <c r="V146" s="25">
        <f t="shared" si="30"/>
        <v>0</v>
      </c>
      <c r="W146" s="25">
        <f t="shared" si="31"/>
        <v>0</v>
      </c>
      <c r="X146" s="25">
        <f t="shared" si="32"/>
        <v>0</v>
      </c>
      <c r="Y146" s="25">
        <f t="shared" si="33"/>
        <v>0</v>
      </c>
      <c r="Z146" s="25">
        <f t="shared" si="34"/>
        <v>0</v>
      </c>
      <c r="AA146" s="25">
        <f t="shared" si="35"/>
        <v>0</v>
      </c>
      <c r="AC146" s="25">
        <f t="shared" si="36"/>
        <v>0</v>
      </c>
      <c r="AG146" s="25" t="s">
        <v>393</v>
      </c>
      <c r="AH146" s="25" t="s">
        <v>394</v>
      </c>
      <c r="AI146" s="160" t="s">
        <v>395</v>
      </c>
      <c r="AK146" s="25">
        <f>IF(COUNTIFS('SOC priorities'!$E$4:$E$12,$B146)&lt;&gt;1,1,0)</f>
        <v>1</v>
      </c>
      <c r="AL146" s="25" cm="1">
        <f t="array" ref="AL146">_xlfn.IFNA(IF(ISBLANK(C146),0,_xlfn.IFNA(IF(NOT(OR(_xlfn.XLOOKUP(VLOOKUP(B146,'SOC priorities'!$E$4:$F$12,2),'SOC priorities'!$H$1:$P$1,'SOC priorities'!$H$1:$P$413)=C146)),1,0),1)),1)</f>
        <v>0</v>
      </c>
      <c r="AM146" s="25" cm="1">
        <f t="array" ref="AM146">_xlfn.IFNA(IF(ISBLANK(D146),0,IF(NOT(OR(_xlfn.XLOOKUP(VLOOKUP(B146,'SSA DD'!$E$32:$F$40,2),'SSA DD'!$E$1:$M$1,'SSA DD'!$E$1:$M$22)=D146)),1,0)),0)</f>
        <v>0</v>
      </c>
      <c r="AO146" t="s">
        <v>396</v>
      </c>
      <c r="AP146" s="25" t="s">
        <v>397</v>
      </c>
      <c r="AQ146" s="160" t="s">
        <v>398</v>
      </c>
    </row>
    <row r="147" spans="1:43" ht="30" customHeight="1" x14ac:dyDescent="0.45">
      <c r="A147" s="395">
        <v>135</v>
      </c>
      <c r="B147" s="396"/>
      <c r="C147" s="397"/>
      <c r="D147" s="397"/>
      <c r="E147" s="398"/>
      <c r="F147" s="399"/>
      <c r="G147" s="399"/>
      <c r="H147" s="400"/>
      <c r="I147" s="367" t="str">
        <f t="shared" si="27"/>
        <v/>
      </c>
      <c r="J147" s="365"/>
      <c r="K147" s="365"/>
      <c r="L147" s="365"/>
      <c r="O147" s="25" t="str">
        <f>IF(AND(SUM($U147:$Z147)&lt;&gt;0,SUM($U147:$Z147)&lt;&gt;6), IF($B147&lt;&gt;'SOC priorities'!$E$11,$AG147,$AH147),"")</f>
        <v/>
      </c>
      <c r="P147" s="25" t="str">
        <f>IF(AND(SUM(U147:AA147)&lt;&gt;0,SUM(U147:AA147)&lt;&gt;7),IF(B147='SOC priorities'!$E$11,IF(ISBLANK(H147),$AI147,""),""),"")</f>
        <v/>
      </c>
      <c r="Q147" s="25" t="str">
        <f t="shared" si="28"/>
        <v/>
      </c>
      <c r="R147" s="25" t="str">
        <f t="shared" si="25"/>
        <v/>
      </c>
      <c r="S147" s="25" t="str">
        <f t="shared" si="26"/>
        <v/>
      </c>
      <c r="U147" s="159">
        <f t="shared" si="29"/>
        <v>0</v>
      </c>
      <c r="V147" s="25">
        <f t="shared" si="30"/>
        <v>0</v>
      </c>
      <c r="W147" s="25">
        <f t="shared" si="31"/>
        <v>0</v>
      </c>
      <c r="X147" s="25">
        <f t="shared" si="32"/>
        <v>0</v>
      </c>
      <c r="Y147" s="25">
        <f t="shared" si="33"/>
        <v>0</v>
      </c>
      <c r="Z147" s="25">
        <f t="shared" si="34"/>
        <v>0</v>
      </c>
      <c r="AA147" s="25">
        <f t="shared" si="35"/>
        <v>0</v>
      </c>
      <c r="AC147" s="25">
        <f t="shared" si="36"/>
        <v>0</v>
      </c>
      <c r="AG147" s="25" t="s">
        <v>393</v>
      </c>
      <c r="AH147" s="25" t="s">
        <v>394</v>
      </c>
      <c r="AI147" s="160" t="s">
        <v>395</v>
      </c>
      <c r="AK147" s="25">
        <f>IF(COUNTIFS('SOC priorities'!$E$4:$E$12,$B147)&lt;&gt;1,1,0)</f>
        <v>1</v>
      </c>
      <c r="AL147" s="25" cm="1">
        <f t="array" ref="AL147">_xlfn.IFNA(IF(ISBLANK(C147),0,_xlfn.IFNA(IF(NOT(OR(_xlfn.XLOOKUP(VLOOKUP(B147,'SOC priorities'!$E$4:$F$12,2),'SOC priorities'!$H$1:$P$1,'SOC priorities'!$H$1:$P$413)=C147)),1,0),1)),1)</f>
        <v>0</v>
      </c>
      <c r="AM147" s="25" cm="1">
        <f t="array" ref="AM147">_xlfn.IFNA(IF(ISBLANK(D147),0,IF(NOT(OR(_xlfn.XLOOKUP(VLOOKUP(B147,'SSA DD'!$E$32:$F$40,2),'SSA DD'!$E$1:$M$1,'SSA DD'!$E$1:$M$22)=D147)),1,0)),0)</f>
        <v>0</v>
      </c>
      <c r="AO147" t="s">
        <v>396</v>
      </c>
      <c r="AP147" s="25" t="s">
        <v>397</v>
      </c>
      <c r="AQ147" s="160" t="s">
        <v>398</v>
      </c>
    </row>
    <row r="148" spans="1:43" ht="30" customHeight="1" x14ac:dyDescent="0.45">
      <c r="A148" s="395">
        <v>136</v>
      </c>
      <c r="B148" s="396"/>
      <c r="C148" s="397"/>
      <c r="D148" s="397"/>
      <c r="E148" s="398"/>
      <c r="F148" s="399"/>
      <c r="G148" s="399"/>
      <c r="H148" s="400"/>
      <c r="I148" s="367" t="str">
        <f t="shared" si="27"/>
        <v/>
      </c>
      <c r="J148" s="365"/>
      <c r="K148" s="365"/>
      <c r="L148" s="365"/>
      <c r="O148" s="25" t="str">
        <f>IF(AND(SUM($U148:$Z148)&lt;&gt;0,SUM($U148:$Z148)&lt;&gt;6), IF($B148&lt;&gt;'SOC priorities'!$E$11,$AG148,$AH148),"")</f>
        <v/>
      </c>
      <c r="P148" s="25" t="str">
        <f>IF(AND(SUM(U148:AA148)&lt;&gt;0,SUM(U148:AA148)&lt;&gt;7),IF(B148='SOC priorities'!$E$11,IF(ISBLANK(H148),$AI148,""),""),"")</f>
        <v/>
      </c>
      <c r="Q148" s="25" t="str">
        <f t="shared" si="28"/>
        <v/>
      </c>
      <c r="R148" s="25" t="str">
        <f t="shared" si="25"/>
        <v/>
      </c>
      <c r="S148" s="25" t="str">
        <f t="shared" si="26"/>
        <v/>
      </c>
      <c r="U148" s="159">
        <f t="shared" si="29"/>
        <v>0</v>
      </c>
      <c r="V148" s="25">
        <f t="shared" si="30"/>
        <v>0</v>
      </c>
      <c r="W148" s="25">
        <f t="shared" si="31"/>
        <v>0</v>
      </c>
      <c r="X148" s="25">
        <f t="shared" si="32"/>
        <v>0</v>
      </c>
      <c r="Y148" s="25">
        <f t="shared" si="33"/>
        <v>0</v>
      </c>
      <c r="Z148" s="25">
        <f t="shared" si="34"/>
        <v>0</v>
      </c>
      <c r="AA148" s="25">
        <f t="shared" si="35"/>
        <v>0</v>
      </c>
      <c r="AC148" s="25">
        <f t="shared" si="36"/>
        <v>0</v>
      </c>
      <c r="AG148" s="25" t="s">
        <v>393</v>
      </c>
      <c r="AH148" s="25" t="s">
        <v>394</v>
      </c>
      <c r="AI148" s="160" t="s">
        <v>395</v>
      </c>
      <c r="AK148" s="25">
        <f>IF(COUNTIFS('SOC priorities'!$E$4:$E$12,$B148)&lt;&gt;1,1,0)</f>
        <v>1</v>
      </c>
      <c r="AL148" s="25" cm="1">
        <f t="array" ref="AL148">_xlfn.IFNA(IF(ISBLANK(C148),0,_xlfn.IFNA(IF(NOT(OR(_xlfn.XLOOKUP(VLOOKUP(B148,'SOC priorities'!$E$4:$F$12,2),'SOC priorities'!$H$1:$P$1,'SOC priorities'!$H$1:$P$413)=C148)),1,0),1)),1)</f>
        <v>0</v>
      </c>
      <c r="AM148" s="25" cm="1">
        <f t="array" ref="AM148">_xlfn.IFNA(IF(ISBLANK(D148),0,IF(NOT(OR(_xlfn.XLOOKUP(VLOOKUP(B148,'SSA DD'!$E$32:$F$40,2),'SSA DD'!$E$1:$M$1,'SSA DD'!$E$1:$M$22)=D148)),1,0)),0)</f>
        <v>0</v>
      </c>
      <c r="AO148" t="s">
        <v>396</v>
      </c>
      <c r="AP148" s="25" t="s">
        <v>397</v>
      </c>
      <c r="AQ148" s="160" t="s">
        <v>398</v>
      </c>
    </row>
    <row r="149" spans="1:43" ht="30" customHeight="1" x14ac:dyDescent="0.45">
      <c r="A149" s="395">
        <v>137</v>
      </c>
      <c r="B149" s="396"/>
      <c r="C149" s="397"/>
      <c r="D149" s="397"/>
      <c r="E149" s="398"/>
      <c r="F149" s="399"/>
      <c r="G149" s="399"/>
      <c r="H149" s="400"/>
      <c r="I149" s="367" t="str">
        <f t="shared" si="27"/>
        <v/>
      </c>
      <c r="J149" s="365"/>
      <c r="K149" s="365"/>
      <c r="L149" s="365"/>
      <c r="O149" s="25" t="str">
        <f>IF(AND(SUM($U149:$Z149)&lt;&gt;0,SUM($U149:$Z149)&lt;&gt;6), IF($B149&lt;&gt;'SOC priorities'!$E$11,$AG149,$AH149),"")</f>
        <v/>
      </c>
      <c r="P149" s="25" t="str">
        <f>IF(AND(SUM(U149:AA149)&lt;&gt;0,SUM(U149:AA149)&lt;&gt;7),IF(B149='SOC priorities'!$E$11,IF(ISBLANK(H149),$AI149,""),""),"")</f>
        <v/>
      </c>
      <c r="Q149" s="25" t="str">
        <f t="shared" si="28"/>
        <v/>
      </c>
      <c r="R149" s="25" t="str">
        <f t="shared" si="25"/>
        <v/>
      </c>
      <c r="S149" s="25" t="str">
        <f t="shared" si="26"/>
        <v/>
      </c>
      <c r="U149" s="159">
        <f t="shared" si="29"/>
        <v>0</v>
      </c>
      <c r="V149" s="25">
        <f t="shared" si="30"/>
        <v>0</v>
      </c>
      <c r="W149" s="25">
        <f t="shared" si="31"/>
        <v>0</v>
      </c>
      <c r="X149" s="25">
        <f t="shared" si="32"/>
        <v>0</v>
      </c>
      <c r="Y149" s="25">
        <f t="shared" si="33"/>
        <v>0</v>
      </c>
      <c r="Z149" s="25">
        <f t="shared" si="34"/>
        <v>0</v>
      </c>
      <c r="AA149" s="25">
        <f t="shared" si="35"/>
        <v>0</v>
      </c>
      <c r="AC149" s="25">
        <f t="shared" si="36"/>
        <v>0</v>
      </c>
      <c r="AG149" s="25" t="s">
        <v>393</v>
      </c>
      <c r="AH149" s="25" t="s">
        <v>394</v>
      </c>
      <c r="AI149" s="160" t="s">
        <v>395</v>
      </c>
      <c r="AK149" s="25">
        <f>IF(COUNTIFS('SOC priorities'!$E$4:$E$12,$B149)&lt;&gt;1,1,0)</f>
        <v>1</v>
      </c>
      <c r="AL149" s="25" cm="1">
        <f t="array" ref="AL149">_xlfn.IFNA(IF(ISBLANK(C149),0,_xlfn.IFNA(IF(NOT(OR(_xlfn.XLOOKUP(VLOOKUP(B149,'SOC priorities'!$E$4:$F$12,2),'SOC priorities'!$H$1:$P$1,'SOC priorities'!$H$1:$P$413)=C149)),1,0),1)),1)</f>
        <v>0</v>
      </c>
      <c r="AM149" s="25" cm="1">
        <f t="array" ref="AM149">_xlfn.IFNA(IF(ISBLANK(D149),0,IF(NOT(OR(_xlfn.XLOOKUP(VLOOKUP(B149,'SSA DD'!$E$32:$F$40,2),'SSA DD'!$E$1:$M$1,'SSA DD'!$E$1:$M$22)=D149)),1,0)),0)</f>
        <v>0</v>
      </c>
      <c r="AO149" t="s">
        <v>396</v>
      </c>
      <c r="AP149" s="25" t="s">
        <v>397</v>
      </c>
      <c r="AQ149" s="160" t="s">
        <v>398</v>
      </c>
    </row>
    <row r="150" spans="1:43" ht="30" customHeight="1" x14ac:dyDescent="0.45">
      <c r="A150" s="395">
        <v>138</v>
      </c>
      <c r="B150" s="396"/>
      <c r="C150" s="397"/>
      <c r="D150" s="397"/>
      <c r="E150" s="398"/>
      <c r="F150" s="399"/>
      <c r="G150" s="399"/>
      <c r="H150" s="400"/>
      <c r="I150" s="367" t="str">
        <f t="shared" si="27"/>
        <v/>
      </c>
      <c r="J150" s="365"/>
      <c r="K150" s="365"/>
      <c r="L150" s="365"/>
      <c r="O150" s="25" t="str">
        <f>IF(AND(SUM($U150:$Z150)&lt;&gt;0,SUM($U150:$Z150)&lt;&gt;6), IF($B150&lt;&gt;'SOC priorities'!$E$11,$AG150,$AH150),"")</f>
        <v/>
      </c>
      <c r="P150" s="25" t="str">
        <f>IF(AND(SUM(U150:AA150)&lt;&gt;0,SUM(U150:AA150)&lt;&gt;7),IF(B150='SOC priorities'!$E$11,IF(ISBLANK(H150),$AI150,""),""),"")</f>
        <v/>
      </c>
      <c r="Q150" s="25" t="str">
        <f t="shared" si="28"/>
        <v/>
      </c>
      <c r="R150" s="25" t="str">
        <f t="shared" si="25"/>
        <v/>
      </c>
      <c r="S150" s="25" t="str">
        <f t="shared" si="26"/>
        <v/>
      </c>
      <c r="U150" s="159">
        <f t="shared" si="29"/>
        <v>0</v>
      </c>
      <c r="V150" s="25">
        <f t="shared" si="30"/>
        <v>0</v>
      </c>
      <c r="W150" s="25">
        <f t="shared" si="31"/>
        <v>0</v>
      </c>
      <c r="X150" s="25">
        <f t="shared" si="32"/>
        <v>0</v>
      </c>
      <c r="Y150" s="25">
        <f t="shared" si="33"/>
        <v>0</v>
      </c>
      <c r="Z150" s="25">
        <f t="shared" si="34"/>
        <v>0</v>
      </c>
      <c r="AA150" s="25">
        <f t="shared" si="35"/>
        <v>0</v>
      </c>
      <c r="AC150" s="25">
        <f t="shared" si="36"/>
        <v>0</v>
      </c>
      <c r="AG150" s="25" t="s">
        <v>393</v>
      </c>
      <c r="AH150" s="25" t="s">
        <v>394</v>
      </c>
      <c r="AI150" s="160" t="s">
        <v>395</v>
      </c>
      <c r="AK150" s="25">
        <f>IF(COUNTIFS('SOC priorities'!$E$4:$E$12,$B150)&lt;&gt;1,1,0)</f>
        <v>1</v>
      </c>
      <c r="AL150" s="25" cm="1">
        <f t="array" ref="AL150">_xlfn.IFNA(IF(ISBLANK(C150),0,_xlfn.IFNA(IF(NOT(OR(_xlfn.XLOOKUP(VLOOKUP(B150,'SOC priorities'!$E$4:$F$12,2),'SOC priorities'!$H$1:$P$1,'SOC priorities'!$H$1:$P$413)=C150)),1,0),1)),1)</f>
        <v>0</v>
      </c>
      <c r="AM150" s="25" cm="1">
        <f t="array" ref="AM150">_xlfn.IFNA(IF(ISBLANK(D150),0,IF(NOT(OR(_xlfn.XLOOKUP(VLOOKUP(B150,'SSA DD'!$E$32:$F$40,2),'SSA DD'!$E$1:$M$1,'SSA DD'!$E$1:$M$22)=D150)),1,0)),0)</f>
        <v>0</v>
      </c>
      <c r="AO150" t="s">
        <v>396</v>
      </c>
      <c r="AP150" s="25" t="s">
        <v>397</v>
      </c>
      <c r="AQ150" s="160" t="s">
        <v>398</v>
      </c>
    </row>
    <row r="151" spans="1:43" ht="30" customHeight="1" x14ac:dyDescent="0.45">
      <c r="A151" s="395">
        <v>139</v>
      </c>
      <c r="B151" s="396"/>
      <c r="C151" s="397"/>
      <c r="D151" s="397"/>
      <c r="E151" s="398"/>
      <c r="F151" s="399"/>
      <c r="G151" s="399"/>
      <c r="H151" s="400"/>
      <c r="I151" s="367" t="str">
        <f t="shared" si="27"/>
        <v/>
      </c>
      <c r="J151" s="365"/>
      <c r="K151" s="365"/>
      <c r="L151" s="365"/>
      <c r="O151" s="25" t="str">
        <f>IF(AND(SUM($U151:$Z151)&lt;&gt;0,SUM($U151:$Z151)&lt;&gt;6), IF($B151&lt;&gt;'SOC priorities'!$E$11,$AG151,$AH151),"")</f>
        <v/>
      </c>
      <c r="P151" s="25" t="str">
        <f>IF(AND(SUM(U151:AA151)&lt;&gt;0,SUM(U151:AA151)&lt;&gt;7),IF(B151='SOC priorities'!$E$11,IF(ISBLANK(H151),$AI151,""),""),"")</f>
        <v/>
      </c>
      <c r="Q151" s="25" t="str">
        <f t="shared" si="28"/>
        <v/>
      </c>
      <c r="R151" s="25" t="str">
        <f t="shared" si="25"/>
        <v/>
      </c>
      <c r="S151" s="25" t="str">
        <f t="shared" si="26"/>
        <v/>
      </c>
      <c r="U151" s="159">
        <f t="shared" si="29"/>
        <v>0</v>
      </c>
      <c r="V151" s="25">
        <f t="shared" si="30"/>
        <v>0</v>
      </c>
      <c r="W151" s="25">
        <f t="shared" si="31"/>
        <v>0</v>
      </c>
      <c r="X151" s="25">
        <f t="shared" si="32"/>
        <v>0</v>
      </c>
      <c r="Y151" s="25">
        <f t="shared" si="33"/>
        <v>0</v>
      </c>
      <c r="Z151" s="25">
        <f t="shared" si="34"/>
        <v>0</v>
      </c>
      <c r="AA151" s="25">
        <f t="shared" si="35"/>
        <v>0</v>
      </c>
      <c r="AC151" s="25">
        <f t="shared" si="36"/>
        <v>0</v>
      </c>
      <c r="AG151" s="25" t="s">
        <v>393</v>
      </c>
      <c r="AH151" s="25" t="s">
        <v>394</v>
      </c>
      <c r="AI151" s="160" t="s">
        <v>395</v>
      </c>
      <c r="AK151" s="25">
        <f>IF(COUNTIFS('SOC priorities'!$E$4:$E$12,$B151)&lt;&gt;1,1,0)</f>
        <v>1</v>
      </c>
      <c r="AL151" s="25" cm="1">
        <f t="array" ref="AL151">_xlfn.IFNA(IF(ISBLANK(C151),0,_xlfn.IFNA(IF(NOT(OR(_xlfn.XLOOKUP(VLOOKUP(B151,'SOC priorities'!$E$4:$F$12,2),'SOC priorities'!$H$1:$P$1,'SOC priorities'!$H$1:$P$413)=C151)),1,0),1)),1)</f>
        <v>0</v>
      </c>
      <c r="AM151" s="25" cm="1">
        <f t="array" ref="AM151">_xlfn.IFNA(IF(ISBLANK(D151),0,IF(NOT(OR(_xlfn.XLOOKUP(VLOOKUP(B151,'SSA DD'!$E$32:$F$40,2),'SSA DD'!$E$1:$M$1,'SSA DD'!$E$1:$M$22)=D151)),1,0)),0)</f>
        <v>0</v>
      </c>
      <c r="AO151" t="s">
        <v>396</v>
      </c>
      <c r="AP151" s="25" t="s">
        <v>397</v>
      </c>
      <c r="AQ151" s="160" t="s">
        <v>398</v>
      </c>
    </row>
    <row r="152" spans="1:43" ht="30" customHeight="1" x14ac:dyDescent="0.45">
      <c r="A152" s="395">
        <v>140</v>
      </c>
      <c r="B152" s="396"/>
      <c r="C152" s="397"/>
      <c r="D152" s="397"/>
      <c r="E152" s="398"/>
      <c r="F152" s="399"/>
      <c r="G152" s="399"/>
      <c r="H152" s="400"/>
      <c r="I152" s="367" t="str">
        <f t="shared" si="27"/>
        <v/>
      </c>
      <c r="J152" s="365"/>
      <c r="K152" s="365"/>
      <c r="L152" s="365"/>
      <c r="O152" s="25" t="str">
        <f>IF(AND(SUM($U152:$Z152)&lt;&gt;0,SUM($U152:$Z152)&lt;&gt;6), IF($B152&lt;&gt;'SOC priorities'!$E$11,$AG152,$AH152),"")</f>
        <v/>
      </c>
      <c r="P152" s="25" t="str">
        <f>IF(AND(SUM(U152:AA152)&lt;&gt;0,SUM(U152:AA152)&lt;&gt;7),IF(B152='SOC priorities'!$E$11,IF(ISBLANK(H152),$AI152,""),""),"")</f>
        <v/>
      </c>
      <c r="Q152" s="25" t="str">
        <f t="shared" si="28"/>
        <v/>
      </c>
      <c r="R152" s="25" t="str">
        <f t="shared" si="25"/>
        <v/>
      </c>
      <c r="S152" s="25" t="str">
        <f t="shared" si="26"/>
        <v/>
      </c>
      <c r="U152" s="159">
        <f t="shared" si="29"/>
        <v>0</v>
      </c>
      <c r="V152" s="25">
        <f t="shared" si="30"/>
        <v>0</v>
      </c>
      <c r="W152" s="25">
        <f t="shared" si="31"/>
        <v>0</v>
      </c>
      <c r="X152" s="25">
        <f t="shared" si="32"/>
        <v>0</v>
      </c>
      <c r="Y152" s="25">
        <f t="shared" si="33"/>
        <v>0</v>
      </c>
      <c r="Z152" s="25">
        <f t="shared" si="34"/>
        <v>0</v>
      </c>
      <c r="AA152" s="25">
        <f t="shared" si="35"/>
        <v>0</v>
      </c>
      <c r="AC152" s="25">
        <f t="shared" si="36"/>
        <v>0</v>
      </c>
      <c r="AG152" s="25" t="s">
        <v>393</v>
      </c>
      <c r="AH152" s="25" t="s">
        <v>394</v>
      </c>
      <c r="AI152" s="160" t="s">
        <v>395</v>
      </c>
      <c r="AK152" s="25">
        <f>IF(COUNTIFS('SOC priorities'!$E$4:$E$12,$B152)&lt;&gt;1,1,0)</f>
        <v>1</v>
      </c>
      <c r="AL152" s="25" cm="1">
        <f t="array" ref="AL152">_xlfn.IFNA(IF(ISBLANK(C152),0,_xlfn.IFNA(IF(NOT(OR(_xlfn.XLOOKUP(VLOOKUP(B152,'SOC priorities'!$E$4:$F$12,2),'SOC priorities'!$H$1:$P$1,'SOC priorities'!$H$1:$P$413)=C152)),1,0),1)),1)</f>
        <v>0</v>
      </c>
      <c r="AM152" s="25" cm="1">
        <f t="array" ref="AM152">_xlfn.IFNA(IF(ISBLANK(D152),0,IF(NOT(OR(_xlfn.XLOOKUP(VLOOKUP(B152,'SSA DD'!$E$32:$F$40,2),'SSA DD'!$E$1:$M$1,'SSA DD'!$E$1:$M$22)=D152)),1,0)),0)</f>
        <v>0</v>
      </c>
      <c r="AO152" t="s">
        <v>396</v>
      </c>
      <c r="AP152" s="25" t="s">
        <v>397</v>
      </c>
      <c r="AQ152" s="160" t="s">
        <v>398</v>
      </c>
    </row>
    <row r="153" spans="1:43" ht="30" customHeight="1" x14ac:dyDescent="0.45">
      <c r="A153" s="395">
        <v>141</v>
      </c>
      <c r="B153" s="396"/>
      <c r="C153" s="397"/>
      <c r="D153" s="397"/>
      <c r="E153" s="398"/>
      <c r="F153" s="399"/>
      <c r="G153" s="399"/>
      <c r="H153" s="400"/>
      <c r="I153" s="367" t="str">
        <f t="shared" si="27"/>
        <v/>
      </c>
      <c r="J153" s="365"/>
      <c r="K153" s="365"/>
      <c r="L153" s="365"/>
      <c r="O153" s="25" t="str">
        <f>IF(AND(SUM($U153:$Z153)&lt;&gt;0,SUM($U153:$Z153)&lt;&gt;6), IF($B153&lt;&gt;'SOC priorities'!$E$11,$AG153,$AH153),"")</f>
        <v/>
      </c>
      <c r="P153" s="25" t="str">
        <f>IF(AND(SUM(U153:AA153)&lt;&gt;0,SUM(U153:AA153)&lt;&gt;7),IF(B153='SOC priorities'!$E$11,IF(ISBLANK(H153),$AI153,""),""),"")</f>
        <v/>
      </c>
      <c r="Q153" s="25" t="str">
        <f t="shared" si="28"/>
        <v/>
      </c>
      <c r="R153" s="25" t="str">
        <f t="shared" si="25"/>
        <v/>
      </c>
      <c r="S153" s="25" t="str">
        <f t="shared" si="26"/>
        <v/>
      </c>
      <c r="U153" s="159">
        <f t="shared" si="29"/>
        <v>0</v>
      </c>
      <c r="V153" s="25">
        <f t="shared" si="30"/>
        <v>0</v>
      </c>
      <c r="W153" s="25">
        <f t="shared" si="31"/>
        <v>0</v>
      </c>
      <c r="X153" s="25">
        <f t="shared" si="32"/>
        <v>0</v>
      </c>
      <c r="Y153" s="25">
        <f t="shared" si="33"/>
        <v>0</v>
      </c>
      <c r="Z153" s="25">
        <f t="shared" si="34"/>
        <v>0</v>
      </c>
      <c r="AA153" s="25">
        <f t="shared" si="35"/>
        <v>0</v>
      </c>
      <c r="AC153" s="25">
        <f t="shared" si="36"/>
        <v>0</v>
      </c>
      <c r="AG153" s="25" t="s">
        <v>393</v>
      </c>
      <c r="AH153" s="25" t="s">
        <v>394</v>
      </c>
      <c r="AI153" s="160" t="s">
        <v>395</v>
      </c>
      <c r="AK153" s="25">
        <f>IF(COUNTIFS('SOC priorities'!$E$4:$E$12,$B153)&lt;&gt;1,1,0)</f>
        <v>1</v>
      </c>
      <c r="AL153" s="25" cm="1">
        <f t="array" ref="AL153">_xlfn.IFNA(IF(ISBLANK(C153),0,_xlfn.IFNA(IF(NOT(OR(_xlfn.XLOOKUP(VLOOKUP(B153,'SOC priorities'!$E$4:$F$12,2),'SOC priorities'!$H$1:$P$1,'SOC priorities'!$H$1:$P$413)=C153)),1,0),1)),1)</f>
        <v>0</v>
      </c>
      <c r="AM153" s="25" cm="1">
        <f t="array" ref="AM153">_xlfn.IFNA(IF(ISBLANK(D153),0,IF(NOT(OR(_xlfn.XLOOKUP(VLOOKUP(B153,'SSA DD'!$E$32:$F$40,2),'SSA DD'!$E$1:$M$1,'SSA DD'!$E$1:$M$22)=D153)),1,0)),0)</f>
        <v>0</v>
      </c>
      <c r="AO153" t="s">
        <v>396</v>
      </c>
      <c r="AP153" s="25" t="s">
        <v>397</v>
      </c>
      <c r="AQ153" s="160" t="s">
        <v>398</v>
      </c>
    </row>
    <row r="154" spans="1:43" ht="30" customHeight="1" x14ac:dyDescent="0.45">
      <c r="A154" s="395">
        <v>142</v>
      </c>
      <c r="B154" s="396"/>
      <c r="C154" s="397"/>
      <c r="D154" s="397"/>
      <c r="E154" s="398"/>
      <c r="F154" s="399"/>
      <c r="G154" s="399"/>
      <c r="H154" s="400"/>
      <c r="I154" s="367" t="str">
        <f t="shared" si="27"/>
        <v/>
      </c>
      <c r="J154" s="365"/>
      <c r="K154" s="365"/>
      <c r="L154" s="365"/>
      <c r="O154" s="25" t="str">
        <f>IF(AND(SUM($U154:$Z154)&lt;&gt;0,SUM($U154:$Z154)&lt;&gt;6), IF($B154&lt;&gt;'SOC priorities'!$E$11,$AG154,$AH154),"")</f>
        <v/>
      </c>
      <c r="P154" s="25" t="str">
        <f>IF(AND(SUM(U154:AA154)&lt;&gt;0,SUM(U154:AA154)&lt;&gt;7),IF(B154='SOC priorities'!$E$11,IF(ISBLANK(H154),$AI154,""),""),"")</f>
        <v/>
      </c>
      <c r="Q154" s="25" t="str">
        <f t="shared" si="28"/>
        <v/>
      </c>
      <c r="R154" s="25" t="str">
        <f t="shared" si="25"/>
        <v/>
      </c>
      <c r="S154" s="25" t="str">
        <f t="shared" si="26"/>
        <v/>
      </c>
      <c r="U154" s="159">
        <f t="shared" si="29"/>
        <v>0</v>
      </c>
      <c r="V154" s="25">
        <f t="shared" si="30"/>
        <v>0</v>
      </c>
      <c r="W154" s="25">
        <f t="shared" si="31"/>
        <v>0</v>
      </c>
      <c r="X154" s="25">
        <f t="shared" si="32"/>
        <v>0</v>
      </c>
      <c r="Y154" s="25">
        <f t="shared" si="33"/>
        <v>0</v>
      </c>
      <c r="Z154" s="25">
        <f t="shared" si="34"/>
        <v>0</v>
      </c>
      <c r="AA154" s="25">
        <f t="shared" si="35"/>
        <v>0</v>
      </c>
      <c r="AC154" s="25">
        <f t="shared" si="36"/>
        <v>0</v>
      </c>
      <c r="AG154" s="25" t="s">
        <v>393</v>
      </c>
      <c r="AH154" s="25" t="s">
        <v>394</v>
      </c>
      <c r="AI154" s="160" t="s">
        <v>395</v>
      </c>
      <c r="AK154" s="25">
        <f>IF(COUNTIFS('SOC priorities'!$E$4:$E$12,$B154)&lt;&gt;1,1,0)</f>
        <v>1</v>
      </c>
      <c r="AL154" s="25" cm="1">
        <f t="array" ref="AL154">_xlfn.IFNA(IF(ISBLANK(C154),0,_xlfn.IFNA(IF(NOT(OR(_xlfn.XLOOKUP(VLOOKUP(B154,'SOC priorities'!$E$4:$F$12,2),'SOC priorities'!$H$1:$P$1,'SOC priorities'!$H$1:$P$413)=C154)),1,0),1)),1)</f>
        <v>0</v>
      </c>
      <c r="AM154" s="25" cm="1">
        <f t="array" ref="AM154">_xlfn.IFNA(IF(ISBLANK(D154),0,IF(NOT(OR(_xlfn.XLOOKUP(VLOOKUP(B154,'SSA DD'!$E$32:$F$40,2),'SSA DD'!$E$1:$M$1,'SSA DD'!$E$1:$M$22)=D154)),1,0)),0)</f>
        <v>0</v>
      </c>
      <c r="AO154" t="s">
        <v>396</v>
      </c>
      <c r="AP154" s="25" t="s">
        <v>397</v>
      </c>
      <c r="AQ154" s="160" t="s">
        <v>398</v>
      </c>
    </row>
    <row r="155" spans="1:43" ht="30" customHeight="1" x14ac:dyDescent="0.45">
      <c r="A155" s="395">
        <v>143</v>
      </c>
      <c r="B155" s="396"/>
      <c r="C155" s="397"/>
      <c r="D155" s="397"/>
      <c r="E155" s="398"/>
      <c r="F155" s="399"/>
      <c r="G155" s="399"/>
      <c r="H155" s="400"/>
      <c r="I155" s="367" t="str">
        <f t="shared" si="27"/>
        <v/>
      </c>
      <c r="J155" s="365"/>
      <c r="K155" s="365"/>
      <c r="L155" s="365"/>
      <c r="O155" s="25" t="str">
        <f>IF(AND(SUM($U155:$Z155)&lt;&gt;0,SUM($U155:$Z155)&lt;&gt;6), IF($B155&lt;&gt;'SOC priorities'!$E$11,$AG155,$AH155),"")</f>
        <v/>
      </c>
      <c r="P155" s="25" t="str">
        <f>IF(AND(SUM(U155:AA155)&lt;&gt;0,SUM(U155:AA155)&lt;&gt;7),IF(B155='SOC priorities'!$E$11,IF(ISBLANK(H155),$AI155,""),""),"")</f>
        <v/>
      </c>
      <c r="Q155" s="25" t="str">
        <f t="shared" si="28"/>
        <v/>
      </c>
      <c r="R155" s="25" t="str">
        <f t="shared" si="25"/>
        <v/>
      </c>
      <c r="S155" s="25" t="str">
        <f t="shared" si="26"/>
        <v/>
      </c>
      <c r="U155" s="159">
        <f t="shared" si="29"/>
        <v>0</v>
      </c>
      <c r="V155" s="25">
        <f t="shared" si="30"/>
        <v>0</v>
      </c>
      <c r="W155" s="25">
        <f t="shared" si="31"/>
        <v>0</v>
      </c>
      <c r="X155" s="25">
        <f t="shared" si="32"/>
        <v>0</v>
      </c>
      <c r="Y155" s="25">
        <f t="shared" si="33"/>
        <v>0</v>
      </c>
      <c r="Z155" s="25">
        <f t="shared" si="34"/>
        <v>0</v>
      </c>
      <c r="AA155" s="25">
        <f t="shared" si="35"/>
        <v>0</v>
      </c>
      <c r="AC155" s="25">
        <f t="shared" si="36"/>
        <v>0</v>
      </c>
      <c r="AG155" s="25" t="s">
        <v>393</v>
      </c>
      <c r="AH155" s="25" t="s">
        <v>394</v>
      </c>
      <c r="AI155" s="160" t="s">
        <v>395</v>
      </c>
      <c r="AK155" s="25">
        <f>IF(COUNTIFS('SOC priorities'!$E$4:$E$12,$B155)&lt;&gt;1,1,0)</f>
        <v>1</v>
      </c>
      <c r="AL155" s="25" cm="1">
        <f t="array" ref="AL155">_xlfn.IFNA(IF(ISBLANK(C155),0,_xlfn.IFNA(IF(NOT(OR(_xlfn.XLOOKUP(VLOOKUP(B155,'SOC priorities'!$E$4:$F$12,2),'SOC priorities'!$H$1:$P$1,'SOC priorities'!$H$1:$P$413)=C155)),1,0),1)),1)</f>
        <v>0</v>
      </c>
      <c r="AM155" s="25" cm="1">
        <f t="array" ref="AM155">_xlfn.IFNA(IF(ISBLANK(D155),0,IF(NOT(OR(_xlfn.XLOOKUP(VLOOKUP(B155,'SSA DD'!$E$32:$F$40,2),'SSA DD'!$E$1:$M$1,'SSA DD'!$E$1:$M$22)=D155)),1,0)),0)</f>
        <v>0</v>
      </c>
      <c r="AO155" t="s">
        <v>396</v>
      </c>
      <c r="AP155" s="25" t="s">
        <v>397</v>
      </c>
      <c r="AQ155" s="160" t="s">
        <v>398</v>
      </c>
    </row>
    <row r="156" spans="1:43" ht="30" customHeight="1" x14ac:dyDescent="0.45">
      <c r="A156" s="395">
        <v>144</v>
      </c>
      <c r="B156" s="396"/>
      <c r="C156" s="397"/>
      <c r="D156" s="397"/>
      <c r="E156" s="398"/>
      <c r="F156" s="399"/>
      <c r="G156" s="399"/>
      <c r="H156" s="400"/>
      <c r="I156" s="367" t="str">
        <f t="shared" si="27"/>
        <v/>
      </c>
      <c r="J156" s="365"/>
      <c r="K156" s="365"/>
      <c r="L156" s="365"/>
      <c r="O156" s="25" t="str">
        <f>IF(AND(SUM($U156:$Z156)&lt;&gt;0,SUM($U156:$Z156)&lt;&gt;6), IF($B156&lt;&gt;'SOC priorities'!$E$11,$AG156,$AH156),"")</f>
        <v/>
      </c>
      <c r="P156" s="25" t="str">
        <f>IF(AND(SUM(U156:AA156)&lt;&gt;0,SUM(U156:AA156)&lt;&gt;7),IF(B156='SOC priorities'!$E$11,IF(ISBLANK(H156),$AI156,""),""),"")</f>
        <v/>
      </c>
      <c r="Q156" s="25" t="str">
        <f t="shared" si="28"/>
        <v/>
      </c>
      <c r="R156" s="25" t="str">
        <f t="shared" si="25"/>
        <v/>
      </c>
      <c r="S156" s="25" t="str">
        <f t="shared" si="26"/>
        <v/>
      </c>
      <c r="U156" s="159">
        <f t="shared" si="29"/>
        <v>0</v>
      </c>
      <c r="V156" s="25">
        <f t="shared" si="30"/>
        <v>0</v>
      </c>
      <c r="W156" s="25">
        <f t="shared" si="31"/>
        <v>0</v>
      </c>
      <c r="X156" s="25">
        <f t="shared" si="32"/>
        <v>0</v>
      </c>
      <c r="Y156" s="25">
        <f t="shared" si="33"/>
        <v>0</v>
      </c>
      <c r="Z156" s="25">
        <f t="shared" si="34"/>
        <v>0</v>
      </c>
      <c r="AA156" s="25">
        <f t="shared" si="35"/>
        <v>0</v>
      </c>
      <c r="AC156" s="25">
        <f t="shared" si="36"/>
        <v>0</v>
      </c>
      <c r="AG156" s="25" t="s">
        <v>393</v>
      </c>
      <c r="AH156" s="25" t="s">
        <v>394</v>
      </c>
      <c r="AI156" s="160" t="s">
        <v>395</v>
      </c>
      <c r="AK156" s="25">
        <f>IF(COUNTIFS('SOC priorities'!$E$4:$E$12,$B156)&lt;&gt;1,1,0)</f>
        <v>1</v>
      </c>
      <c r="AL156" s="25" cm="1">
        <f t="array" ref="AL156">_xlfn.IFNA(IF(ISBLANK(C156),0,_xlfn.IFNA(IF(NOT(OR(_xlfn.XLOOKUP(VLOOKUP(B156,'SOC priorities'!$E$4:$F$12,2),'SOC priorities'!$H$1:$P$1,'SOC priorities'!$H$1:$P$413)=C156)),1,0),1)),1)</f>
        <v>0</v>
      </c>
      <c r="AM156" s="25" cm="1">
        <f t="array" ref="AM156">_xlfn.IFNA(IF(ISBLANK(D156),0,IF(NOT(OR(_xlfn.XLOOKUP(VLOOKUP(B156,'SSA DD'!$E$32:$F$40,2),'SSA DD'!$E$1:$M$1,'SSA DD'!$E$1:$M$22)=D156)),1,0)),0)</f>
        <v>0</v>
      </c>
      <c r="AO156" t="s">
        <v>396</v>
      </c>
      <c r="AP156" s="25" t="s">
        <v>397</v>
      </c>
      <c r="AQ156" s="160" t="s">
        <v>398</v>
      </c>
    </row>
    <row r="157" spans="1:43" ht="30" customHeight="1" x14ac:dyDescent="0.45">
      <c r="A157" s="395">
        <v>145</v>
      </c>
      <c r="B157" s="396"/>
      <c r="C157" s="397"/>
      <c r="D157" s="397"/>
      <c r="E157" s="398"/>
      <c r="F157" s="399"/>
      <c r="G157" s="399"/>
      <c r="H157" s="400"/>
      <c r="I157" s="367" t="str">
        <f t="shared" si="27"/>
        <v/>
      </c>
      <c r="J157" s="365"/>
      <c r="K157" s="365"/>
      <c r="L157" s="365"/>
      <c r="O157" s="25" t="str">
        <f>IF(AND(SUM($U157:$Z157)&lt;&gt;0,SUM($U157:$Z157)&lt;&gt;6), IF($B157&lt;&gt;'SOC priorities'!$E$11,$AG157,$AH157),"")</f>
        <v/>
      </c>
      <c r="P157" s="25" t="str">
        <f>IF(AND(SUM(U157:AA157)&lt;&gt;0,SUM(U157:AA157)&lt;&gt;7),IF(B157='SOC priorities'!$E$11,IF(ISBLANK(H157),$AI157,""),""),"")</f>
        <v/>
      </c>
      <c r="Q157" s="25" t="str">
        <f t="shared" si="28"/>
        <v/>
      </c>
      <c r="R157" s="25" t="str">
        <f t="shared" si="25"/>
        <v/>
      </c>
      <c r="S157" s="25" t="str">
        <f t="shared" si="26"/>
        <v/>
      </c>
      <c r="U157" s="159">
        <f t="shared" si="29"/>
        <v>0</v>
      </c>
      <c r="V157" s="25">
        <f t="shared" si="30"/>
        <v>0</v>
      </c>
      <c r="W157" s="25">
        <f t="shared" si="31"/>
        <v>0</v>
      </c>
      <c r="X157" s="25">
        <f t="shared" si="32"/>
        <v>0</v>
      </c>
      <c r="Y157" s="25">
        <f t="shared" si="33"/>
        <v>0</v>
      </c>
      <c r="Z157" s="25">
        <f t="shared" si="34"/>
        <v>0</v>
      </c>
      <c r="AA157" s="25">
        <f t="shared" si="35"/>
        <v>0</v>
      </c>
      <c r="AC157" s="25">
        <f t="shared" si="36"/>
        <v>0</v>
      </c>
      <c r="AG157" s="25" t="s">
        <v>393</v>
      </c>
      <c r="AH157" s="25" t="s">
        <v>394</v>
      </c>
      <c r="AI157" s="160" t="s">
        <v>395</v>
      </c>
      <c r="AK157" s="25">
        <f>IF(COUNTIFS('SOC priorities'!$E$4:$E$12,$B157)&lt;&gt;1,1,0)</f>
        <v>1</v>
      </c>
      <c r="AL157" s="25" cm="1">
        <f t="array" ref="AL157">_xlfn.IFNA(IF(ISBLANK(C157),0,_xlfn.IFNA(IF(NOT(OR(_xlfn.XLOOKUP(VLOOKUP(B157,'SOC priorities'!$E$4:$F$12,2),'SOC priorities'!$H$1:$P$1,'SOC priorities'!$H$1:$P$413)=C157)),1,0),1)),1)</f>
        <v>0</v>
      </c>
      <c r="AM157" s="25" cm="1">
        <f t="array" ref="AM157">_xlfn.IFNA(IF(ISBLANK(D157),0,IF(NOT(OR(_xlfn.XLOOKUP(VLOOKUP(B157,'SSA DD'!$E$32:$F$40,2),'SSA DD'!$E$1:$M$1,'SSA DD'!$E$1:$M$22)=D157)),1,0)),0)</f>
        <v>0</v>
      </c>
      <c r="AO157" t="s">
        <v>396</v>
      </c>
      <c r="AP157" s="25" t="s">
        <v>397</v>
      </c>
      <c r="AQ157" s="160" t="s">
        <v>398</v>
      </c>
    </row>
    <row r="158" spans="1:43" ht="30" customHeight="1" x14ac:dyDescent="0.45">
      <c r="A158" s="395">
        <v>146</v>
      </c>
      <c r="B158" s="396"/>
      <c r="C158" s="397"/>
      <c r="D158" s="397"/>
      <c r="E158" s="398"/>
      <c r="F158" s="399"/>
      <c r="G158" s="399"/>
      <c r="H158" s="400"/>
      <c r="I158" s="367" t="str">
        <f t="shared" si="27"/>
        <v/>
      </c>
      <c r="J158" s="365"/>
      <c r="K158" s="365"/>
      <c r="L158" s="365"/>
      <c r="O158" s="25" t="str">
        <f>IF(AND(SUM($U158:$Z158)&lt;&gt;0,SUM($U158:$Z158)&lt;&gt;6), IF($B158&lt;&gt;'SOC priorities'!$E$11,$AG158,$AH158),"")</f>
        <v/>
      </c>
      <c r="P158" s="25" t="str">
        <f>IF(AND(SUM(U158:AA158)&lt;&gt;0,SUM(U158:AA158)&lt;&gt;7),IF(B158='SOC priorities'!$E$11,IF(ISBLANK(H158),$AI158,""),""),"")</f>
        <v/>
      </c>
      <c r="Q158" s="25" t="str">
        <f t="shared" si="28"/>
        <v/>
      </c>
      <c r="R158" s="25" t="str">
        <f t="shared" si="25"/>
        <v/>
      </c>
      <c r="S158" s="25" t="str">
        <f t="shared" si="26"/>
        <v/>
      </c>
      <c r="U158" s="159">
        <f t="shared" si="29"/>
        <v>0</v>
      </c>
      <c r="V158" s="25">
        <f t="shared" si="30"/>
        <v>0</v>
      </c>
      <c r="W158" s="25">
        <f t="shared" si="31"/>
        <v>0</v>
      </c>
      <c r="X158" s="25">
        <f t="shared" si="32"/>
        <v>0</v>
      </c>
      <c r="Y158" s="25">
        <f t="shared" si="33"/>
        <v>0</v>
      </c>
      <c r="Z158" s="25">
        <f t="shared" si="34"/>
        <v>0</v>
      </c>
      <c r="AA158" s="25">
        <f t="shared" si="35"/>
        <v>0</v>
      </c>
      <c r="AC158" s="25">
        <f t="shared" si="36"/>
        <v>0</v>
      </c>
      <c r="AG158" s="25" t="s">
        <v>393</v>
      </c>
      <c r="AH158" s="25" t="s">
        <v>394</v>
      </c>
      <c r="AI158" s="160" t="s">
        <v>395</v>
      </c>
      <c r="AK158" s="25">
        <f>IF(COUNTIFS('SOC priorities'!$E$4:$E$12,$B158)&lt;&gt;1,1,0)</f>
        <v>1</v>
      </c>
      <c r="AL158" s="25" cm="1">
        <f t="array" ref="AL158">_xlfn.IFNA(IF(ISBLANK(C158),0,_xlfn.IFNA(IF(NOT(OR(_xlfn.XLOOKUP(VLOOKUP(B158,'SOC priorities'!$E$4:$F$12,2),'SOC priorities'!$H$1:$P$1,'SOC priorities'!$H$1:$P$413)=C158)),1,0),1)),1)</f>
        <v>0</v>
      </c>
      <c r="AM158" s="25" cm="1">
        <f t="array" ref="AM158">_xlfn.IFNA(IF(ISBLANK(D158),0,IF(NOT(OR(_xlfn.XLOOKUP(VLOOKUP(B158,'SSA DD'!$E$32:$F$40,2),'SSA DD'!$E$1:$M$1,'SSA DD'!$E$1:$M$22)=D158)),1,0)),0)</f>
        <v>0</v>
      </c>
      <c r="AO158" t="s">
        <v>396</v>
      </c>
      <c r="AP158" s="25" t="s">
        <v>397</v>
      </c>
      <c r="AQ158" s="160" t="s">
        <v>398</v>
      </c>
    </row>
    <row r="159" spans="1:43" ht="30" customHeight="1" x14ac:dyDescent="0.45">
      <c r="A159" s="395">
        <v>147</v>
      </c>
      <c r="B159" s="396"/>
      <c r="C159" s="397"/>
      <c r="D159" s="397"/>
      <c r="E159" s="398"/>
      <c r="F159" s="399"/>
      <c r="G159" s="399"/>
      <c r="H159" s="400"/>
      <c r="I159" s="367" t="str">
        <f t="shared" si="27"/>
        <v/>
      </c>
      <c r="J159" s="365"/>
      <c r="K159" s="365"/>
      <c r="L159" s="365"/>
      <c r="O159" s="25" t="str">
        <f>IF(AND(SUM($U159:$Z159)&lt;&gt;0,SUM($U159:$Z159)&lt;&gt;6), IF($B159&lt;&gt;'SOC priorities'!$E$11,$AG159,$AH159),"")</f>
        <v/>
      </c>
      <c r="P159" s="25" t="str">
        <f>IF(AND(SUM(U159:AA159)&lt;&gt;0,SUM(U159:AA159)&lt;&gt;7),IF(B159='SOC priorities'!$E$11,IF(ISBLANK(H159),$AI159,""),""),"")</f>
        <v/>
      </c>
      <c r="Q159" s="25" t="str">
        <f t="shared" si="28"/>
        <v/>
      </c>
      <c r="R159" s="25" t="str">
        <f t="shared" si="25"/>
        <v/>
      </c>
      <c r="S159" s="25" t="str">
        <f t="shared" si="26"/>
        <v/>
      </c>
      <c r="U159" s="159">
        <f t="shared" si="29"/>
        <v>0</v>
      </c>
      <c r="V159" s="25">
        <f t="shared" si="30"/>
        <v>0</v>
      </c>
      <c r="W159" s="25">
        <f t="shared" si="31"/>
        <v>0</v>
      </c>
      <c r="X159" s="25">
        <f t="shared" si="32"/>
        <v>0</v>
      </c>
      <c r="Y159" s="25">
        <f t="shared" si="33"/>
        <v>0</v>
      </c>
      <c r="Z159" s="25">
        <f t="shared" si="34"/>
        <v>0</v>
      </c>
      <c r="AA159" s="25">
        <f t="shared" si="35"/>
        <v>0</v>
      </c>
      <c r="AC159" s="25">
        <f t="shared" si="36"/>
        <v>0</v>
      </c>
      <c r="AG159" s="25" t="s">
        <v>393</v>
      </c>
      <c r="AH159" s="25" t="s">
        <v>394</v>
      </c>
      <c r="AI159" s="160" t="s">
        <v>395</v>
      </c>
      <c r="AK159" s="25">
        <f>IF(COUNTIFS('SOC priorities'!$E$4:$E$12,$B159)&lt;&gt;1,1,0)</f>
        <v>1</v>
      </c>
      <c r="AL159" s="25" cm="1">
        <f t="array" ref="AL159">_xlfn.IFNA(IF(ISBLANK(C159),0,_xlfn.IFNA(IF(NOT(OR(_xlfn.XLOOKUP(VLOOKUP(B159,'SOC priorities'!$E$4:$F$12,2),'SOC priorities'!$H$1:$P$1,'SOC priorities'!$H$1:$P$413)=C159)),1,0),1)),1)</f>
        <v>0</v>
      </c>
      <c r="AM159" s="25" cm="1">
        <f t="array" ref="AM159">_xlfn.IFNA(IF(ISBLANK(D159),0,IF(NOT(OR(_xlfn.XLOOKUP(VLOOKUP(B159,'SSA DD'!$E$32:$F$40,2),'SSA DD'!$E$1:$M$1,'SSA DD'!$E$1:$M$22)=D159)),1,0)),0)</f>
        <v>0</v>
      </c>
      <c r="AO159" t="s">
        <v>396</v>
      </c>
      <c r="AP159" s="25" t="s">
        <v>397</v>
      </c>
      <c r="AQ159" s="160" t="s">
        <v>398</v>
      </c>
    </row>
    <row r="160" spans="1:43" ht="30" customHeight="1" x14ac:dyDescent="0.45">
      <c r="A160" s="395">
        <v>148</v>
      </c>
      <c r="B160" s="396"/>
      <c r="C160" s="397"/>
      <c r="D160" s="397"/>
      <c r="E160" s="398"/>
      <c r="F160" s="399"/>
      <c r="G160" s="399"/>
      <c r="H160" s="400"/>
      <c r="I160" s="367" t="str">
        <f t="shared" si="27"/>
        <v/>
      </c>
      <c r="J160" s="365"/>
      <c r="K160" s="365"/>
      <c r="L160" s="365"/>
      <c r="O160" s="25" t="str">
        <f>IF(AND(SUM($U160:$Z160)&lt;&gt;0,SUM($U160:$Z160)&lt;&gt;6), IF($B160&lt;&gt;'SOC priorities'!$E$11,$AG160,$AH160),"")</f>
        <v/>
      </c>
      <c r="P160" s="25" t="str">
        <f>IF(AND(SUM(U160:AA160)&lt;&gt;0,SUM(U160:AA160)&lt;&gt;7),IF(B160='SOC priorities'!$E$11,IF(ISBLANK(H160),$AI160,""),""),"")</f>
        <v/>
      </c>
      <c r="Q160" s="25" t="str">
        <f t="shared" si="28"/>
        <v/>
      </c>
      <c r="R160" s="25" t="str">
        <f t="shared" si="25"/>
        <v/>
      </c>
      <c r="S160" s="25" t="str">
        <f t="shared" si="26"/>
        <v/>
      </c>
      <c r="U160" s="159">
        <f t="shared" si="29"/>
        <v>0</v>
      </c>
      <c r="V160" s="25">
        <f t="shared" si="30"/>
        <v>0</v>
      </c>
      <c r="W160" s="25">
        <f t="shared" si="31"/>
        <v>0</v>
      </c>
      <c r="X160" s="25">
        <f t="shared" si="32"/>
        <v>0</v>
      </c>
      <c r="Y160" s="25">
        <f t="shared" si="33"/>
        <v>0</v>
      </c>
      <c r="Z160" s="25">
        <f t="shared" si="34"/>
        <v>0</v>
      </c>
      <c r="AA160" s="25">
        <f t="shared" si="35"/>
        <v>0</v>
      </c>
      <c r="AC160" s="25">
        <f t="shared" si="36"/>
        <v>0</v>
      </c>
      <c r="AG160" s="25" t="s">
        <v>393</v>
      </c>
      <c r="AH160" s="25" t="s">
        <v>394</v>
      </c>
      <c r="AI160" s="160" t="s">
        <v>395</v>
      </c>
      <c r="AK160" s="25">
        <f>IF(COUNTIFS('SOC priorities'!$E$4:$E$12,$B160)&lt;&gt;1,1,0)</f>
        <v>1</v>
      </c>
      <c r="AL160" s="25" cm="1">
        <f t="array" ref="AL160">_xlfn.IFNA(IF(ISBLANK(C160),0,_xlfn.IFNA(IF(NOT(OR(_xlfn.XLOOKUP(VLOOKUP(B160,'SOC priorities'!$E$4:$F$12,2),'SOC priorities'!$H$1:$P$1,'SOC priorities'!$H$1:$P$413)=C160)),1,0),1)),1)</f>
        <v>0</v>
      </c>
      <c r="AM160" s="25" cm="1">
        <f t="array" ref="AM160">_xlfn.IFNA(IF(ISBLANK(D160),0,IF(NOT(OR(_xlfn.XLOOKUP(VLOOKUP(B160,'SSA DD'!$E$32:$F$40,2),'SSA DD'!$E$1:$M$1,'SSA DD'!$E$1:$M$22)=D160)),1,0)),0)</f>
        <v>0</v>
      </c>
      <c r="AO160" t="s">
        <v>396</v>
      </c>
      <c r="AP160" s="25" t="s">
        <v>397</v>
      </c>
      <c r="AQ160" s="160" t="s">
        <v>398</v>
      </c>
    </row>
    <row r="161" spans="1:43" ht="30" customHeight="1" x14ac:dyDescent="0.45">
      <c r="A161" s="395">
        <v>149</v>
      </c>
      <c r="B161" s="396"/>
      <c r="C161" s="397"/>
      <c r="D161" s="397"/>
      <c r="E161" s="398"/>
      <c r="F161" s="399"/>
      <c r="G161" s="399"/>
      <c r="H161" s="400"/>
      <c r="I161" s="367" t="str">
        <f t="shared" si="27"/>
        <v/>
      </c>
      <c r="J161" s="365"/>
      <c r="K161" s="365"/>
      <c r="L161" s="365"/>
      <c r="O161" s="25" t="str">
        <f>IF(AND(SUM($U161:$Z161)&lt;&gt;0,SUM($U161:$Z161)&lt;&gt;6), IF($B161&lt;&gt;'SOC priorities'!$E$11,$AG161,$AH161),"")</f>
        <v/>
      </c>
      <c r="P161" s="25" t="str">
        <f>IF(AND(SUM(U161:AA161)&lt;&gt;0,SUM(U161:AA161)&lt;&gt;7),IF(B161='SOC priorities'!$E$11,IF(ISBLANK(H161),$AI161,""),""),"")</f>
        <v/>
      </c>
      <c r="Q161" s="25" t="str">
        <f t="shared" si="28"/>
        <v/>
      </c>
      <c r="R161" s="25" t="str">
        <f t="shared" si="25"/>
        <v/>
      </c>
      <c r="S161" s="25" t="str">
        <f t="shared" si="26"/>
        <v/>
      </c>
      <c r="U161" s="159">
        <f t="shared" si="29"/>
        <v>0</v>
      </c>
      <c r="V161" s="25">
        <f t="shared" si="30"/>
        <v>0</v>
      </c>
      <c r="W161" s="25">
        <f t="shared" si="31"/>
        <v>0</v>
      </c>
      <c r="X161" s="25">
        <f t="shared" si="32"/>
        <v>0</v>
      </c>
      <c r="Y161" s="25">
        <f t="shared" si="33"/>
        <v>0</v>
      </c>
      <c r="Z161" s="25">
        <f t="shared" si="34"/>
        <v>0</v>
      </c>
      <c r="AA161" s="25">
        <f t="shared" si="35"/>
        <v>0</v>
      </c>
      <c r="AC161" s="25">
        <f t="shared" si="36"/>
        <v>0</v>
      </c>
      <c r="AG161" s="25" t="s">
        <v>393</v>
      </c>
      <c r="AH161" s="25" t="s">
        <v>394</v>
      </c>
      <c r="AI161" s="160" t="s">
        <v>395</v>
      </c>
      <c r="AK161" s="25">
        <f>IF(COUNTIFS('SOC priorities'!$E$4:$E$12,$B161)&lt;&gt;1,1,0)</f>
        <v>1</v>
      </c>
      <c r="AL161" s="25" cm="1">
        <f t="array" ref="AL161">_xlfn.IFNA(IF(ISBLANK(C161),0,_xlfn.IFNA(IF(NOT(OR(_xlfn.XLOOKUP(VLOOKUP(B161,'SOC priorities'!$E$4:$F$12,2),'SOC priorities'!$H$1:$P$1,'SOC priorities'!$H$1:$P$413)=C161)),1,0),1)),1)</f>
        <v>0</v>
      </c>
      <c r="AM161" s="25" cm="1">
        <f t="array" ref="AM161">_xlfn.IFNA(IF(ISBLANK(D161),0,IF(NOT(OR(_xlfn.XLOOKUP(VLOOKUP(B161,'SSA DD'!$E$32:$F$40,2),'SSA DD'!$E$1:$M$1,'SSA DD'!$E$1:$M$22)=D161)),1,0)),0)</f>
        <v>0</v>
      </c>
      <c r="AO161" t="s">
        <v>396</v>
      </c>
      <c r="AP161" s="25" t="s">
        <v>397</v>
      </c>
      <c r="AQ161" s="160" t="s">
        <v>398</v>
      </c>
    </row>
    <row r="162" spans="1:43" ht="30" customHeight="1" x14ac:dyDescent="0.45">
      <c r="A162" s="395">
        <v>150</v>
      </c>
      <c r="B162" s="396"/>
      <c r="C162" s="397"/>
      <c r="D162" s="397"/>
      <c r="E162" s="398"/>
      <c r="F162" s="399"/>
      <c r="G162" s="399"/>
      <c r="H162" s="400"/>
      <c r="I162" s="367" t="str">
        <f t="shared" si="27"/>
        <v/>
      </c>
      <c r="J162" s="365"/>
      <c r="K162" s="365"/>
      <c r="L162" s="365"/>
      <c r="O162" s="25" t="str">
        <f>IF(AND(SUM($U162:$Z162)&lt;&gt;0,SUM($U162:$Z162)&lt;&gt;6), IF($B162&lt;&gt;'SOC priorities'!$E$11,$AG162,$AH162),"")</f>
        <v/>
      </c>
      <c r="P162" s="25" t="str">
        <f>IF(AND(SUM(U162:AA162)&lt;&gt;0,SUM(U162:AA162)&lt;&gt;7),IF(B162='SOC priorities'!$E$11,IF(ISBLANK(H162),$AI162,""),""),"")</f>
        <v/>
      </c>
      <c r="Q162" s="25" t="str">
        <f t="shared" si="28"/>
        <v/>
      </c>
      <c r="R162" s="25" t="str">
        <f t="shared" si="25"/>
        <v/>
      </c>
      <c r="S162" s="25" t="str">
        <f t="shared" si="26"/>
        <v/>
      </c>
      <c r="U162" s="159">
        <f t="shared" si="29"/>
        <v>0</v>
      </c>
      <c r="V162" s="25">
        <f t="shared" si="30"/>
        <v>0</v>
      </c>
      <c r="W162" s="25">
        <f t="shared" si="31"/>
        <v>0</v>
      </c>
      <c r="X162" s="25">
        <f t="shared" si="32"/>
        <v>0</v>
      </c>
      <c r="Y162" s="25">
        <f t="shared" si="33"/>
        <v>0</v>
      </c>
      <c r="Z162" s="25">
        <f t="shared" si="34"/>
        <v>0</v>
      </c>
      <c r="AA162" s="25">
        <f t="shared" si="35"/>
        <v>0</v>
      </c>
      <c r="AC162" s="25">
        <f t="shared" si="36"/>
        <v>0</v>
      </c>
      <c r="AG162" s="25" t="s">
        <v>393</v>
      </c>
      <c r="AH162" s="25" t="s">
        <v>394</v>
      </c>
      <c r="AI162" s="160" t="s">
        <v>395</v>
      </c>
      <c r="AK162" s="25">
        <f>IF(COUNTIFS('SOC priorities'!$E$4:$E$12,$B162)&lt;&gt;1,1,0)</f>
        <v>1</v>
      </c>
      <c r="AL162" s="25" cm="1">
        <f t="array" ref="AL162">_xlfn.IFNA(IF(ISBLANK(C162),0,_xlfn.IFNA(IF(NOT(OR(_xlfn.XLOOKUP(VLOOKUP(B162,'SOC priorities'!$E$4:$F$12,2),'SOC priorities'!$H$1:$P$1,'SOC priorities'!$H$1:$P$413)=C162)),1,0),1)),1)</f>
        <v>0</v>
      </c>
      <c r="AM162" s="25" cm="1">
        <f t="array" ref="AM162">_xlfn.IFNA(IF(ISBLANK(D162),0,IF(NOT(OR(_xlfn.XLOOKUP(VLOOKUP(B162,'SSA DD'!$E$32:$F$40,2),'SSA DD'!$E$1:$M$1,'SSA DD'!$E$1:$M$22)=D162)),1,0)),0)</f>
        <v>0</v>
      </c>
      <c r="AO162" t="s">
        <v>396</v>
      </c>
      <c r="AP162" s="25" t="s">
        <v>397</v>
      </c>
      <c r="AQ162" s="160" t="s">
        <v>398</v>
      </c>
    </row>
    <row r="163" spans="1:43" ht="30" customHeight="1" x14ac:dyDescent="0.45">
      <c r="A163" s="395">
        <v>151</v>
      </c>
      <c r="B163" s="396"/>
      <c r="C163" s="397"/>
      <c r="D163" s="397"/>
      <c r="E163" s="398"/>
      <c r="F163" s="399"/>
      <c r="G163" s="399"/>
      <c r="H163" s="400"/>
      <c r="I163" s="367" t="str">
        <f t="shared" si="27"/>
        <v/>
      </c>
      <c r="J163" s="365"/>
      <c r="K163" s="365"/>
      <c r="L163" s="365"/>
      <c r="O163" s="25" t="str">
        <f>IF(AND(SUM($U163:$Z163)&lt;&gt;0,SUM($U163:$Z163)&lt;&gt;6), IF($B163&lt;&gt;'SOC priorities'!$E$11,$AG163,$AH163),"")</f>
        <v/>
      </c>
      <c r="P163" s="25" t="str">
        <f>IF(AND(SUM(U163:AA163)&lt;&gt;0,SUM(U163:AA163)&lt;&gt;7),IF(B163='SOC priorities'!$E$11,IF(ISBLANK(H163),$AI163,""),""),"")</f>
        <v/>
      </c>
      <c r="Q163" s="25" t="str">
        <f t="shared" si="28"/>
        <v/>
      </c>
      <c r="R163" s="25" t="str">
        <f t="shared" si="25"/>
        <v/>
      </c>
      <c r="S163" s="25" t="str">
        <f t="shared" si="26"/>
        <v/>
      </c>
      <c r="U163" s="159">
        <f t="shared" si="29"/>
        <v>0</v>
      </c>
      <c r="V163" s="25">
        <f t="shared" si="30"/>
        <v>0</v>
      </c>
      <c r="W163" s="25">
        <f t="shared" si="31"/>
        <v>0</v>
      </c>
      <c r="X163" s="25">
        <f t="shared" si="32"/>
        <v>0</v>
      </c>
      <c r="Y163" s="25">
        <f t="shared" si="33"/>
        <v>0</v>
      </c>
      <c r="Z163" s="25">
        <f t="shared" si="34"/>
        <v>0</v>
      </c>
      <c r="AA163" s="25">
        <f t="shared" si="35"/>
        <v>0</v>
      </c>
      <c r="AC163" s="25">
        <f t="shared" si="36"/>
        <v>0</v>
      </c>
      <c r="AG163" s="25" t="s">
        <v>393</v>
      </c>
      <c r="AH163" s="25" t="s">
        <v>394</v>
      </c>
      <c r="AI163" s="160" t="s">
        <v>395</v>
      </c>
      <c r="AK163" s="25">
        <f>IF(COUNTIFS('SOC priorities'!$E$4:$E$12,$B163)&lt;&gt;1,1,0)</f>
        <v>1</v>
      </c>
      <c r="AL163" s="25" cm="1">
        <f t="array" ref="AL163">_xlfn.IFNA(IF(ISBLANK(C163),0,_xlfn.IFNA(IF(NOT(OR(_xlfn.XLOOKUP(VLOOKUP(B163,'SOC priorities'!$E$4:$F$12,2),'SOC priorities'!$H$1:$P$1,'SOC priorities'!$H$1:$P$413)=C163)),1,0),1)),1)</f>
        <v>0</v>
      </c>
      <c r="AM163" s="25" cm="1">
        <f t="array" ref="AM163">_xlfn.IFNA(IF(ISBLANK(D163),0,IF(NOT(OR(_xlfn.XLOOKUP(VLOOKUP(B163,'SSA DD'!$E$32:$F$40,2),'SSA DD'!$E$1:$M$1,'SSA DD'!$E$1:$M$22)=D163)),1,0)),0)</f>
        <v>0</v>
      </c>
      <c r="AO163" t="s">
        <v>396</v>
      </c>
      <c r="AP163" s="25" t="s">
        <v>397</v>
      </c>
      <c r="AQ163" s="160" t="s">
        <v>398</v>
      </c>
    </row>
    <row r="164" spans="1:43" ht="30" customHeight="1" x14ac:dyDescent="0.45">
      <c r="A164" s="395">
        <v>152</v>
      </c>
      <c r="B164" s="396"/>
      <c r="C164" s="397"/>
      <c r="D164" s="397"/>
      <c r="E164" s="398"/>
      <c r="F164" s="399"/>
      <c r="G164" s="399"/>
      <c r="H164" s="400"/>
      <c r="I164" s="367" t="str">
        <f t="shared" si="27"/>
        <v/>
      </c>
      <c r="J164" s="365"/>
      <c r="K164" s="365"/>
      <c r="L164" s="365"/>
      <c r="O164" s="25" t="str">
        <f>IF(AND(SUM($U164:$Z164)&lt;&gt;0,SUM($U164:$Z164)&lt;&gt;6), IF($B164&lt;&gt;'SOC priorities'!$E$11,$AG164,$AH164),"")</f>
        <v/>
      </c>
      <c r="P164" s="25" t="str">
        <f>IF(AND(SUM(U164:AA164)&lt;&gt;0,SUM(U164:AA164)&lt;&gt;7),IF(B164='SOC priorities'!$E$11,IF(ISBLANK(H164),$AI164,""),""),"")</f>
        <v/>
      </c>
      <c r="Q164" s="25" t="str">
        <f t="shared" si="28"/>
        <v/>
      </c>
      <c r="R164" s="25" t="str">
        <f t="shared" si="25"/>
        <v/>
      </c>
      <c r="S164" s="25" t="str">
        <f t="shared" si="26"/>
        <v/>
      </c>
      <c r="U164" s="159">
        <f t="shared" si="29"/>
        <v>0</v>
      </c>
      <c r="V164" s="25">
        <f t="shared" si="30"/>
        <v>0</v>
      </c>
      <c r="W164" s="25">
        <f t="shared" si="31"/>
        <v>0</v>
      </c>
      <c r="X164" s="25">
        <f t="shared" si="32"/>
        <v>0</v>
      </c>
      <c r="Y164" s="25">
        <f t="shared" si="33"/>
        <v>0</v>
      </c>
      <c r="Z164" s="25">
        <f t="shared" si="34"/>
        <v>0</v>
      </c>
      <c r="AA164" s="25">
        <f t="shared" si="35"/>
        <v>0</v>
      </c>
      <c r="AC164" s="25">
        <f t="shared" si="36"/>
        <v>0</v>
      </c>
      <c r="AG164" s="25" t="s">
        <v>393</v>
      </c>
      <c r="AH164" s="25" t="s">
        <v>394</v>
      </c>
      <c r="AI164" s="160" t="s">
        <v>395</v>
      </c>
      <c r="AK164" s="25">
        <f>IF(COUNTIFS('SOC priorities'!$E$4:$E$12,$B164)&lt;&gt;1,1,0)</f>
        <v>1</v>
      </c>
      <c r="AL164" s="25" cm="1">
        <f t="array" ref="AL164">_xlfn.IFNA(IF(ISBLANK(C164),0,_xlfn.IFNA(IF(NOT(OR(_xlfn.XLOOKUP(VLOOKUP(B164,'SOC priorities'!$E$4:$F$12,2),'SOC priorities'!$H$1:$P$1,'SOC priorities'!$H$1:$P$413)=C164)),1,0),1)),1)</f>
        <v>0</v>
      </c>
      <c r="AM164" s="25" cm="1">
        <f t="array" ref="AM164">_xlfn.IFNA(IF(ISBLANK(D164),0,IF(NOT(OR(_xlfn.XLOOKUP(VLOOKUP(B164,'SSA DD'!$E$32:$F$40,2),'SSA DD'!$E$1:$M$1,'SSA DD'!$E$1:$M$22)=D164)),1,0)),0)</f>
        <v>0</v>
      </c>
      <c r="AO164" t="s">
        <v>396</v>
      </c>
      <c r="AP164" s="25" t="s">
        <v>397</v>
      </c>
      <c r="AQ164" s="160" t="s">
        <v>398</v>
      </c>
    </row>
    <row r="165" spans="1:43" ht="30" customHeight="1" x14ac:dyDescent="0.45">
      <c r="A165" s="395">
        <v>153</v>
      </c>
      <c r="B165" s="396"/>
      <c r="C165" s="397"/>
      <c r="D165" s="397"/>
      <c r="E165" s="398"/>
      <c r="F165" s="399"/>
      <c r="G165" s="399"/>
      <c r="H165" s="400"/>
      <c r="I165" s="367" t="str">
        <f t="shared" si="27"/>
        <v/>
      </c>
      <c r="J165" s="365"/>
      <c r="K165" s="365"/>
      <c r="L165" s="365"/>
      <c r="O165" s="25" t="str">
        <f>IF(AND(SUM($U165:$Z165)&lt;&gt;0,SUM($U165:$Z165)&lt;&gt;6), IF($B165&lt;&gt;'SOC priorities'!$E$11,$AG165,$AH165),"")</f>
        <v/>
      </c>
      <c r="P165" s="25" t="str">
        <f>IF(AND(SUM(U165:AA165)&lt;&gt;0,SUM(U165:AA165)&lt;&gt;7),IF(B165='SOC priorities'!$E$11,IF(ISBLANK(H165),$AI165,""),""),"")</f>
        <v/>
      </c>
      <c r="Q165" s="25" t="str">
        <f t="shared" si="28"/>
        <v/>
      </c>
      <c r="R165" s="25" t="str">
        <f t="shared" si="25"/>
        <v/>
      </c>
      <c r="S165" s="25" t="str">
        <f t="shared" si="26"/>
        <v/>
      </c>
      <c r="U165" s="159">
        <f t="shared" si="29"/>
        <v>0</v>
      </c>
      <c r="V165" s="25">
        <f t="shared" si="30"/>
        <v>0</v>
      </c>
      <c r="W165" s="25">
        <f t="shared" si="31"/>
        <v>0</v>
      </c>
      <c r="X165" s="25">
        <f t="shared" si="32"/>
        <v>0</v>
      </c>
      <c r="Y165" s="25">
        <f t="shared" si="33"/>
        <v>0</v>
      </c>
      <c r="Z165" s="25">
        <f t="shared" si="34"/>
        <v>0</v>
      </c>
      <c r="AA165" s="25">
        <f t="shared" si="35"/>
        <v>0</v>
      </c>
      <c r="AC165" s="25">
        <f t="shared" si="36"/>
        <v>0</v>
      </c>
      <c r="AG165" s="25" t="s">
        <v>393</v>
      </c>
      <c r="AH165" s="25" t="s">
        <v>394</v>
      </c>
      <c r="AI165" s="160" t="s">
        <v>395</v>
      </c>
      <c r="AK165" s="25">
        <f>IF(COUNTIFS('SOC priorities'!$E$4:$E$12,$B165)&lt;&gt;1,1,0)</f>
        <v>1</v>
      </c>
      <c r="AL165" s="25" cm="1">
        <f t="array" ref="AL165">_xlfn.IFNA(IF(ISBLANK(C165),0,_xlfn.IFNA(IF(NOT(OR(_xlfn.XLOOKUP(VLOOKUP(B165,'SOC priorities'!$E$4:$F$12,2),'SOC priorities'!$H$1:$P$1,'SOC priorities'!$H$1:$P$413)=C165)),1,0),1)),1)</f>
        <v>0</v>
      </c>
      <c r="AM165" s="25" cm="1">
        <f t="array" ref="AM165">_xlfn.IFNA(IF(ISBLANK(D165),0,IF(NOT(OR(_xlfn.XLOOKUP(VLOOKUP(B165,'SSA DD'!$E$32:$F$40,2),'SSA DD'!$E$1:$M$1,'SSA DD'!$E$1:$M$22)=D165)),1,0)),0)</f>
        <v>0</v>
      </c>
      <c r="AO165" t="s">
        <v>396</v>
      </c>
      <c r="AP165" s="25" t="s">
        <v>397</v>
      </c>
      <c r="AQ165" s="160" t="s">
        <v>398</v>
      </c>
    </row>
    <row r="166" spans="1:43" ht="30" customHeight="1" x14ac:dyDescent="0.45">
      <c r="A166" s="395">
        <v>154</v>
      </c>
      <c r="B166" s="396"/>
      <c r="C166" s="397"/>
      <c r="D166" s="397"/>
      <c r="E166" s="398"/>
      <c r="F166" s="399"/>
      <c r="G166" s="399"/>
      <c r="H166" s="400"/>
      <c r="I166" s="367" t="str">
        <f t="shared" si="27"/>
        <v/>
      </c>
      <c r="J166" s="365"/>
      <c r="K166" s="365"/>
      <c r="L166" s="365"/>
      <c r="O166" s="25" t="str">
        <f>IF(AND(SUM($U166:$Z166)&lt;&gt;0,SUM($U166:$Z166)&lt;&gt;6), IF($B166&lt;&gt;'SOC priorities'!$E$11,$AG166,$AH166),"")</f>
        <v/>
      </c>
      <c r="P166" s="25" t="str">
        <f>IF(AND(SUM(U166:AA166)&lt;&gt;0,SUM(U166:AA166)&lt;&gt;7),IF(B166='SOC priorities'!$E$11,IF(ISBLANK(H166),$AI166,""),""),"")</f>
        <v/>
      </c>
      <c r="Q166" s="25" t="str">
        <f t="shared" si="28"/>
        <v/>
      </c>
      <c r="R166" s="25" t="str">
        <f t="shared" si="25"/>
        <v/>
      </c>
      <c r="S166" s="25" t="str">
        <f t="shared" si="26"/>
        <v/>
      </c>
      <c r="U166" s="159">
        <f t="shared" si="29"/>
        <v>0</v>
      </c>
      <c r="V166" s="25">
        <f t="shared" si="30"/>
        <v>0</v>
      </c>
      <c r="W166" s="25">
        <f t="shared" si="31"/>
        <v>0</v>
      </c>
      <c r="X166" s="25">
        <f t="shared" si="32"/>
        <v>0</v>
      </c>
      <c r="Y166" s="25">
        <f t="shared" si="33"/>
        <v>0</v>
      </c>
      <c r="Z166" s="25">
        <f t="shared" si="34"/>
        <v>0</v>
      </c>
      <c r="AA166" s="25">
        <f t="shared" si="35"/>
        <v>0</v>
      </c>
      <c r="AC166" s="25">
        <f t="shared" si="36"/>
        <v>0</v>
      </c>
      <c r="AG166" s="25" t="s">
        <v>393</v>
      </c>
      <c r="AH166" s="25" t="s">
        <v>394</v>
      </c>
      <c r="AI166" s="160" t="s">
        <v>395</v>
      </c>
      <c r="AK166" s="25">
        <f>IF(COUNTIFS('SOC priorities'!$E$4:$E$12,$B166)&lt;&gt;1,1,0)</f>
        <v>1</v>
      </c>
      <c r="AL166" s="25" cm="1">
        <f t="array" ref="AL166">_xlfn.IFNA(IF(ISBLANK(C166),0,_xlfn.IFNA(IF(NOT(OR(_xlfn.XLOOKUP(VLOOKUP(B166,'SOC priorities'!$E$4:$F$12,2),'SOC priorities'!$H$1:$P$1,'SOC priorities'!$H$1:$P$413)=C166)),1,0),1)),1)</f>
        <v>0</v>
      </c>
      <c r="AM166" s="25" cm="1">
        <f t="array" ref="AM166">_xlfn.IFNA(IF(ISBLANK(D166),0,IF(NOT(OR(_xlfn.XLOOKUP(VLOOKUP(B166,'SSA DD'!$E$32:$F$40,2),'SSA DD'!$E$1:$M$1,'SSA DD'!$E$1:$M$22)=D166)),1,0)),0)</f>
        <v>0</v>
      </c>
      <c r="AO166" t="s">
        <v>396</v>
      </c>
      <c r="AP166" s="25" t="s">
        <v>397</v>
      </c>
      <c r="AQ166" s="160" t="s">
        <v>398</v>
      </c>
    </row>
    <row r="167" spans="1:43" ht="30" customHeight="1" x14ac:dyDescent="0.45">
      <c r="A167" s="395">
        <v>155</v>
      </c>
      <c r="B167" s="396"/>
      <c r="C167" s="397"/>
      <c r="D167" s="397"/>
      <c r="E167" s="398"/>
      <c r="F167" s="399"/>
      <c r="G167" s="399"/>
      <c r="H167" s="400"/>
      <c r="I167" s="367" t="str">
        <f t="shared" si="27"/>
        <v/>
      </c>
      <c r="J167" s="365"/>
      <c r="K167" s="365"/>
      <c r="L167" s="365"/>
      <c r="O167" s="25" t="str">
        <f>IF(AND(SUM($U167:$Z167)&lt;&gt;0,SUM($U167:$Z167)&lt;&gt;6), IF($B167&lt;&gt;'SOC priorities'!$E$11,$AG167,$AH167),"")</f>
        <v/>
      </c>
      <c r="P167" s="25" t="str">
        <f>IF(AND(SUM(U167:AA167)&lt;&gt;0,SUM(U167:AA167)&lt;&gt;7),IF(B167='SOC priorities'!$E$11,IF(ISBLANK(H167),$AI167,""),""),"")</f>
        <v/>
      </c>
      <c r="Q167" s="25" t="str">
        <f t="shared" si="28"/>
        <v/>
      </c>
      <c r="R167" s="25" t="str">
        <f t="shared" si="25"/>
        <v/>
      </c>
      <c r="S167" s="25" t="str">
        <f t="shared" si="26"/>
        <v/>
      </c>
      <c r="U167" s="159">
        <f t="shared" si="29"/>
        <v>0</v>
      </c>
      <c r="V167" s="25">
        <f t="shared" si="30"/>
        <v>0</v>
      </c>
      <c r="W167" s="25">
        <f t="shared" si="31"/>
        <v>0</v>
      </c>
      <c r="X167" s="25">
        <f t="shared" si="32"/>
        <v>0</v>
      </c>
      <c r="Y167" s="25">
        <f t="shared" si="33"/>
        <v>0</v>
      </c>
      <c r="Z167" s="25">
        <f t="shared" si="34"/>
        <v>0</v>
      </c>
      <c r="AA167" s="25">
        <f t="shared" si="35"/>
        <v>0</v>
      </c>
      <c r="AC167" s="25">
        <f t="shared" si="36"/>
        <v>0</v>
      </c>
      <c r="AG167" s="25" t="s">
        <v>393</v>
      </c>
      <c r="AH167" s="25" t="s">
        <v>394</v>
      </c>
      <c r="AI167" s="160" t="s">
        <v>395</v>
      </c>
      <c r="AK167" s="25">
        <f>IF(COUNTIFS('SOC priorities'!$E$4:$E$12,$B167)&lt;&gt;1,1,0)</f>
        <v>1</v>
      </c>
      <c r="AL167" s="25" cm="1">
        <f t="array" ref="AL167">_xlfn.IFNA(IF(ISBLANK(C167),0,_xlfn.IFNA(IF(NOT(OR(_xlfn.XLOOKUP(VLOOKUP(B167,'SOC priorities'!$E$4:$F$12,2),'SOC priorities'!$H$1:$P$1,'SOC priorities'!$H$1:$P$413)=C167)),1,0),1)),1)</f>
        <v>0</v>
      </c>
      <c r="AM167" s="25" cm="1">
        <f t="array" ref="AM167">_xlfn.IFNA(IF(ISBLANK(D167),0,IF(NOT(OR(_xlfn.XLOOKUP(VLOOKUP(B167,'SSA DD'!$E$32:$F$40,2),'SSA DD'!$E$1:$M$1,'SSA DD'!$E$1:$M$22)=D167)),1,0)),0)</f>
        <v>0</v>
      </c>
      <c r="AO167" t="s">
        <v>396</v>
      </c>
      <c r="AP167" s="25" t="s">
        <v>397</v>
      </c>
      <c r="AQ167" s="160" t="s">
        <v>398</v>
      </c>
    </row>
    <row r="168" spans="1:43" ht="30" customHeight="1" x14ac:dyDescent="0.45">
      <c r="A168" s="395">
        <v>156</v>
      </c>
      <c r="B168" s="396"/>
      <c r="C168" s="397"/>
      <c r="D168" s="397"/>
      <c r="E168" s="398"/>
      <c r="F168" s="399"/>
      <c r="G168" s="399"/>
      <c r="H168" s="400"/>
      <c r="I168" s="367" t="str">
        <f t="shared" si="27"/>
        <v/>
      </c>
      <c r="J168" s="365"/>
      <c r="K168" s="365"/>
      <c r="L168" s="365"/>
      <c r="O168" s="25" t="str">
        <f>IF(AND(SUM($U168:$Z168)&lt;&gt;0,SUM($U168:$Z168)&lt;&gt;6), IF($B168&lt;&gt;'SOC priorities'!$E$11,$AG168,$AH168),"")</f>
        <v/>
      </c>
      <c r="P168" s="25" t="str">
        <f>IF(AND(SUM(U168:AA168)&lt;&gt;0,SUM(U168:AA168)&lt;&gt;7),IF(B168='SOC priorities'!$E$11,IF(ISBLANK(H168),$AI168,""),""),"")</f>
        <v/>
      </c>
      <c r="Q168" s="25" t="str">
        <f t="shared" si="28"/>
        <v/>
      </c>
      <c r="R168" s="25" t="str">
        <f t="shared" si="25"/>
        <v/>
      </c>
      <c r="S168" s="25" t="str">
        <f t="shared" si="26"/>
        <v/>
      </c>
      <c r="U168" s="159">
        <f t="shared" si="29"/>
        <v>0</v>
      </c>
      <c r="V168" s="25">
        <f t="shared" si="30"/>
        <v>0</v>
      </c>
      <c r="W168" s="25">
        <f t="shared" si="31"/>
        <v>0</v>
      </c>
      <c r="X168" s="25">
        <f t="shared" si="32"/>
        <v>0</v>
      </c>
      <c r="Y168" s="25">
        <f t="shared" si="33"/>
        <v>0</v>
      </c>
      <c r="Z168" s="25">
        <f t="shared" si="34"/>
        <v>0</v>
      </c>
      <c r="AA168" s="25">
        <f t="shared" si="35"/>
        <v>0</v>
      </c>
      <c r="AC168" s="25">
        <f t="shared" si="36"/>
        <v>0</v>
      </c>
      <c r="AG168" s="25" t="s">
        <v>393</v>
      </c>
      <c r="AH168" s="25" t="s">
        <v>394</v>
      </c>
      <c r="AI168" s="160" t="s">
        <v>395</v>
      </c>
      <c r="AK168" s="25">
        <f>IF(COUNTIFS('SOC priorities'!$E$4:$E$12,$B168)&lt;&gt;1,1,0)</f>
        <v>1</v>
      </c>
      <c r="AL168" s="25" cm="1">
        <f t="array" ref="AL168">_xlfn.IFNA(IF(ISBLANK(C168),0,_xlfn.IFNA(IF(NOT(OR(_xlfn.XLOOKUP(VLOOKUP(B168,'SOC priorities'!$E$4:$F$12,2),'SOC priorities'!$H$1:$P$1,'SOC priorities'!$H$1:$P$413)=C168)),1,0),1)),1)</f>
        <v>0</v>
      </c>
      <c r="AM168" s="25" cm="1">
        <f t="array" ref="AM168">_xlfn.IFNA(IF(ISBLANK(D168),0,IF(NOT(OR(_xlfn.XLOOKUP(VLOOKUP(B168,'SSA DD'!$E$32:$F$40,2),'SSA DD'!$E$1:$M$1,'SSA DD'!$E$1:$M$22)=D168)),1,0)),0)</f>
        <v>0</v>
      </c>
      <c r="AO168" t="s">
        <v>396</v>
      </c>
      <c r="AP168" s="25" t="s">
        <v>397</v>
      </c>
      <c r="AQ168" s="160" t="s">
        <v>398</v>
      </c>
    </row>
    <row r="169" spans="1:43" ht="30" customHeight="1" x14ac:dyDescent="0.45">
      <c r="A169" s="395">
        <v>157</v>
      </c>
      <c r="B169" s="396"/>
      <c r="C169" s="397"/>
      <c r="D169" s="397"/>
      <c r="E169" s="398"/>
      <c r="F169" s="399"/>
      <c r="G169" s="399"/>
      <c r="H169" s="400"/>
      <c r="I169" s="367" t="str">
        <f t="shared" si="27"/>
        <v/>
      </c>
      <c r="J169" s="365"/>
      <c r="K169" s="365"/>
      <c r="L169" s="365"/>
      <c r="O169" s="25" t="str">
        <f>IF(AND(SUM($U169:$Z169)&lt;&gt;0,SUM($U169:$Z169)&lt;&gt;6), IF($B169&lt;&gt;'SOC priorities'!$E$11,$AG169,$AH169),"")</f>
        <v/>
      </c>
      <c r="P169" s="25" t="str">
        <f>IF(AND(SUM(U169:AA169)&lt;&gt;0,SUM(U169:AA169)&lt;&gt;7),IF(B169='SOC priorities'!$E$11,IF(ISBLANK(H169),$AI169,""),""),"")</f>
        <v/>
      </c>
      <c r="Q169" s="25" t="str">
        <f t="shared" si="28"/>
        <v/>
      </c>
      <c r="R169" s="25" t="str">
        <f t="shared" si="25"/>
        <v/>
      </c>
      <c r="S169" s="25" t="str">
        <f t="shared" si="26"/>
        <v/>
      </c>
      <c r="U169" s="159">
        <f t="shared" si="29"/>
        <v>0</v>
      </c>
      <c r="V169" s="25">
        <f t="shared" si="30"/>
        <v>0</v>
      </c>
      <c r="W169" s="25">
        <f t="shared" si="31"/>
        <v>0</v>
      </c>
      <c r="X169" s="25">
        <f t="shared" si="32"/>
        <v>0</v>
      </c>
      <c r="Y169" s="25">
        <f t="shared" si="33"/>
        <v>0</v>
      </c>
      <c r="Z169" s="25">
        <f t="shared" si="34"/>
        <v>0</v>
      </c>
      <c r="AA169" s="25">
        <f t="shared" si="35"/>
        <v>0</v>
      </c>
      <c r="AC169" s="25">
        <f t="shared" si="36"/>
        <v>0</v>
      </c>
      <c r="AG169" s="25" t="s">
        <v>393</v>
      </c>
      <c r="AH169" s="25" t="s">
        <v>394</v>
      </c>
      <c r="AI169" s="160" t="s">
        <v>395</v>
      </c>
      <c r="AK169" s="25">
        <f>IF(COUNTIFS('SOC priorities'!$E$4:$E$12,$B169)&lt;&gt;1,1,0)</f>
        <v>1</v>
      </c>
      <c r="AL169" s="25" cm="1">
        <f t="array" ref="AL169">_xlfn.IFNA(IF(ISBLANK(C169),0,_xlfn.IFNA(IF(NOT(OR(_xlfn.XLOOKUP(VLOOKUP(B169,'SOC priorities'!$E$4:$F$12,2),'SOC priorities'!$H$1:$P$1,'SOC priorities'!$H$1:$P$413)=C169)),1,0),1)),1)</f>
        <v>0</v>
      </c>
      <c r="AM169" s="25" cm="1">
        <f t="array" ref="AM169">_xlfn.IFNA(IF(ISBLANK(D169),0,IF(NOT(OR(_xlfn.XLOOKUP(VLOOKUP(B169,'SSA DD'!$E$32:$F$40,2),'SSA DD'!$E$1:$M$1,'SSA DD'!$E$1:$M$22)=D169)),1,0)),0)</f>
        <v>0</v>
      </c>
      <c r="AO169" t="s">
        <v>396</v>
      </c>
      <c r="AP169" s="25" t="s">
        <v>397</v>
      </c>
      <c r="AQ169" s="160" t="s">
        <v>398</v>
      </c>
    </row>
    <row r="170" spans="1:43" ht="30" customHeight="1" x14ac:dyDescent="0.45">
      <c r="A170" s="395">
        <v>158</v>
      </c>
      <c r="B170" s="396"/>
      <c r="C170" s="397"/>
      <c r="D170" s="397"/>
      <c r="E170" s="398"/>
      <c r="F170" s="399"/>
      <c r="G170" s="399"/>
      <c r="H170" s="400"/>
      <c r="I170" s="367" t="str">
        <f t="shared" si="27"/>
        <v/>
      </c>
      <c r="J170" s="365"/>
      <c r="K170" s="365"/>
      <c r="L170" s="365"/>
      <c r="O170" s="25" t="str">
        <f>IF(AND(SUM($U170:$Z170)&lt;&gt;0,SUM($U170:$Z170)&lt;&gt;6), IF($B170&lt;&gt;'SOC priorities'!$E$11,$AG170,$AH170),"")</f>
        <v/>
      </c>
      <c r="P170" s="25" t="str">
        <f>IF(AND(SUM(U170:AA170)&lt;&gt;0,SUM(U170:AA170)&lt;&gt;7),IF(B170='SOC priorities'!$E$11,IF(ISBLANK(H170),$AI170,""),""),"")</f>
        <v/>
      </c>
      <c r="Q170" s="25" t="str">
        <f t="shared" si="28"/>
        <v/>
      </c>
      <c r="R170" s="25" t="str">
        <f t="shared" si="25"/>
        <v/>
      </c>
      <c r="S170" s="25" t="str">
        <f t="shared" si="26"/>
        <v/>
      </c>
      <c r="U170" s="159">
        <f t="shared" si="29"/>
        <v>0</v>
      </c>
      <c r="V170" s="25">
        <f t="shared" si="30"/>
        <v>0</v>
      </c>
      <c r="W170" s="25">
        <f t="shared" si="31"/>
        <v>0</v>
      </c>
      <c r="X170" s="25">
        <f t="shared" si="32"/>
        <v>0</v>
      </c>
      <c r="Y170" s="25">
        <f t="shared" si="33"/>
        <v>0</v>
      </c>
      <c r="Z170" s="25">
        <f t="shared" si="34"/>
        <v>0</v>
      </c>
      <c r="AA170" s="25">
        <f t="shared" si="35"/>
        <v>0</v>
      </c>
      <c r="AC170" s="25">
        <f t="shared" si="36"/>
        <v>0</v>
      </c>
      <c r="AG170" s="25" t="s">
        <v>393</v>
      </c>
      <c r="AH170" s="25" t="s">
        <v>394</v>
      </c>
      <c r="AI170" s="160" t="s">
        <v>395</v>
      </c>
      <c r="AK170" s="25">
        <f>IF(COUNTIFS('SOC priorities'!$E$4:$E$12,$B170)&lt;&gt;1,1,0)</f>
        <v>1</v>
      </c>
      <c r="AL170" s="25" cm="1">
        <f t="array" ref="AL170">_xlfn.IFNA(IF(ISBLANK(C170),0,_xlfn.IFNA(IF(NOT(OR(_xlfn.XLOOKUP(VLOOKUP(B170,'SOC priorities'!$E$4:$F$12,2),'SOC priorities'!$H$1:$P$1,'SOC priorities'!$H$1:$P$413)=C170)),1,0),1)),1)</f>
        <v>0</v>
      </c>
      <c r="AM170" s="25" cm="1">
        <f t="array" ref="AM170">_xlfn.IFNA(IF(ISBLANK(D170),0,IF(NOT(OR(_xlfn.XLOOKUP(VLOOKUP(B170,'SSA DD'!$E$32:$F$40,2),'SSA DD'!$E$1:$M$1,'SSA DD'!$E$1:$M$22)=D170)),1,0)),0)</f>
        <v>0</v>
      </c>
      <c r="AO170" t="s">
        <v>396</v>
      </c>
      <c r="AP170" s="25" t="s">
        <v>397</v>
      </c>
      <c r="AQ170" s="160" t="s">
        <v>398</v>
      </c>
    </row>
    <row r="171" spans="1:43" ht="30" customHeight="1" x14ac:dyDescent="0.45">
      <c r="A171" s="395">
        <v>159</v>
      </c>
      <c r="B171" s="396"/>
      <c r="C171" s="397"/>
      <c r="D171" s="397"/>
      <c r="E171" s="398"/>
      <c r="F171" s="399"/>
      <c r="G171" s="399"/>
      <c r="H171" s="400"/>
      <c r="I171" s="367" t="str">
        <f t="shared" si="27"/>
        <v/>
      </c>
      <c r="J171" s="365"/>
      <c r="K171" s="365"/>
      <c r="L171" s="365"/>
      <c r="O171" s="25" t="str">
        <f>IF(AND(SUM($U171:$Z171)&lt;&gt;0,SUM($U171:$Z171)&lt;&gt;6), IF($B171&lt;&gt;'SOC priorities'!$E$11,$AG171,$AH171),"")</f>
        <v/>
      </c>
      <c r="P171" s="25" t="str">
        <f>IF(AND(SUM(U171:AA171)&lt;&gt;0,SUM(U171:AA171)&lt;&gt;7),IF(B171='SOC priorities'!$E$11,IF(ISBLANK(H171),$AI171,""),""),"")</f>
        <v/>
      </c>
      <c r="Q171" s="25" t="str">
        <f t="shared" si="28"/>
        <v/>
      </c>
      <c r="R171" s="25" t="str">
        <f t="shared" si="25"/>
        <v/>
      </c>
      <c r="S171" s="25" t="str">
        <f t="shared" si="26"/>
        <v/>
      </c>
      <c r="U171" s="159">
        <f t="shared" si="29"/>
        <v>0</v>
      </c>
      <c r="V171" s="25">
        <f t="shared" si="30"/>
        <v>0</v>
      </c>
      <c r="W171" s="25">
        <f t="shared" si="31"/>
        <v>0</v>
      </c>
      <c r="X171" s="25">
        <f t="shared" si="32"/>
        <v>0</v>
      </c>
      <c r="Y171" s="25">
        <f t="shared" si="33"/>
        <v>0</v>
      </c>
      <c r="Z171" s="25">
        <f t="shared" si="34"/>
        <v>0</v>
      </c>
      <c r="AA171" s="25">
        <f t="shared" si="35"/>
        <v>0</v>
      </c>
      <c r="AC171" s="25">
        <f t="shared" si="36"/>
        <v>0</v>
      </c>
      <c r="AG171" s="25" t="s">
        <v>393</v>
      </c>
      <c r="AH171" s="25" t="s">
        <v>394</v>
      </c>
      <c r="AI171" s="160" t="s">
        <v>395</v>
      </c>
      <c r="AK171" s="25">
        <f>IF(COUNTIFS('SOC priorities'!$E$4:$E$12,$B171)&lt;&gt;1,1,0)</f>
        <v>1</v>
      </c>
      <c r="AL171" s="25" cm="1">
        <f t="array" ref="AL171">_xlfn.IFNA(IF(ISBLANK(C171),0,_xlfn.IFNA(IF(NOT(OR(_xlfn.XLOOKUP(VLOOKUP(B171,'SOC priorities'!$E$4:$F$12,2),'SOC priorities'!$H$1:$P$1,'SOC priorities'!$H$1:$P$413)=C171)),1,0),1)),1)</f>
        <v>0</v>
      </c>
      <c r="AM171" s="25" cm="1">
        <f t="array" ref="AM171">_xlfn.IFNA(IF(ISBLANK(D171),0,IF(NOT(OR(_xlfn.XLOOKUP(VLOOKUP(B171,'SSA DD'!$E$32:$F$40,2),'SSA DD'!$E$1:$M$1,'SSA DD'!$E$1:$M$22)=D171)),1,0)),0)</f>
        <v>0</v>
      </c>
      <c r="AO171" t="s">
        <v>396</v>
      </c>
      <c r="AP171" s="25" t="s">
        <v>397</v>
      </c>
      <c r="AQ171" s="160" t="s">
        <v>398</v>
      </c>
    </row>
    <row r="172" spans="1:43" ht="30" customHeight="1" x14ac:dyDescent="0.45">
      <c r="A172" s="395">
        <v>160</v>
      </c>
      <c r="B172" s="396"/>
      <c r="C172" s="397"/>
      <c r="D172" s="397"/>
      <c r="E172" s="398"/>
      <c r="F172" s="399"/>
      <c r="G172" s="399"/>
      <c r="H172" s="400"/>
      <c r="I172" s="367" t="str">
        <f t="shared" si="27"/>
        <v/>
      </c>
      <c r="J172" s="365"/>
      <c r="K172" s="365"/>
      <c r="L172" s="365"/>
      <c r="O172" s="25" t="str">
        <f>IF(AND(SUM($U172:$Z172)&lt;&gt;0,SUM($U172:$Z172)&lt;&gt;6), IF($B172&lt;&gt;'SOC priorities'!$E$11,$AG172,$AH172),"")</f>
        <v/>
      </c>
      <c r="P172" s="25" t="str">
        <f>IF(AND(SUM(U172:AA172)&lt;&gt;0,SUM(U172:AA172)&lt;&gt;7),IF(B172='SOC priorities'!$E$11,IF(ISBLANK(H172),$AI172,""),""),"")</f>
        <v/>
      </c>
      <c r="Q172" s="25" t="str">
        <f t="shared" si="28"/>
        <v/>
      </c>
      <c r="R172" s="25" t="str">
        <f t="shared" si="25"/>
        <v/>
      </c>
      <c r="S172" s="25" t="str">
        <f t="shared" si="26"/>
        <v/>
      </c>
      <c r="U172" s="159">
        <f t="shared" si="29"/>
        <v>0</v>
      </c>
      <c r="V172" s="25">
        <f t="shared" si="30"/>
        <v>0</v>
      </c>
      <c r="W172" s="25">
        <f t="shared" si="31"/>
        <v>0</v>
      </c>
      <c r="X172" s="25">
        <f t="shared" si="32"/>
        <v>0</v>
      </c>
      <c r="Y172" s="25">
        <f t="shared" si="33"/>
        <v>0</v>
      </c>
      <c r="Z172" s="25">
        <f t="shared" si="34"/>
        <v>0</v>
      </c>
      <c r="AA172" s="25">
        <f t="shared" si="35"/>
        <v>0</v>
      </c>
      <c r="AC172" s="25">
        <f t="shared" si="36"/>
        <v>0</v>
      </c>
      <c r="AG172" s="25" t="s">
        <v>393</v>
      </c>
      <c r="AH172" s="25" t="s">
        <v>394</v>
      </c>
      <c r="AI172" s="160" t="s">
        <v>395</v>
      </c>
      <c r="AK172" s="25">
        <f>IF(COUNTIFS('SOC priorities'!$E$4:$E$12,$B172)&lt;&gt;1,1,0)</f>
        <v>1</v>
      </c>
      <c r="AL172" s="25" cm="1">
        <f t="array" ref="AL172">_xlfn.IFNA(IF(ISBLANK(C172),0,_xlfn.IFNA(IF(NOT(OR(_xlfn.XLOOKUP(VLOOKUP(B172,'SOC priorities'!$E$4:$F$12,2),'SOC priorities'!$H$1:$P$1,'SOC priorities'!$H$1:$P$413)=C172)),1,0),1)),1)</f>
        <v>0</v>
      </c>
      <c r="AM172" s="25" cm="1">
        <f t="array" ref="AM172">_xlfn.IFNA(IF(ISBLANK(D172),0,IF(NOT(OR(_xlfn.XLOOKUP(VLOOKUP(B172,'SSA DD'!$E$32:$F$40,2),'SSA DD'!$E$1:$M$1,'SSA DD'!$E$1:$M$22)=D172)),1,0)),0)</f>
        <v>0</v>
      </c>
      <c r="AO172" t="s">
        <v>396</v>
      </c>
      <c r="AP172" s="25" t="s">
        <v>397</v>
      </c>
      <c r="AQ172" s="160" t="s">
        <v>398</v>
      </c>
    </row>
    <row r="173" spans="1:43" ht="30" customHeight="1" x14ac:dyDescent="0.45">
      <c r="A173" s="395">
        <v>161</v>
      </c>
      <c r="B173" s="396"/>
      <c r="C173" s="397"/>
      <c r="D173" s="397"/>
      <c r="E173" s="398"/>
      <c r="F173" s="399"/>
      <c r="G173" s="399"/>
      <c r="H173" s="400"/>
      <c r="I173" s="367" t="str">
        <f t="shared" si="27"/>
        <v/>
      </c>
      <c r="J173" s="365"/>
      <c r="K173" s="365"/>
      <c r="L173" s="365"/>
      <c r="O173" s="25" t="str">
        <f>IF(AND(SUM($U173:$Z173)&lt;&gt;0,SUM($U173:$Z173)&lt;&gt;6), IF($B173&lt;&gt;'SOC priorities'!$E$11,$AG173,$AH173),"")</f>
        <v/>
      </c>
      <c r="P173" s="25" t="str">
        <f>IF(AND(SUM(U173:AA173)&lt;&gt;0,SUM(U173:AA173)&lt;&gt;7),IF(B173='SOC priorities'!$E$11,IF(ISBLANK(H173),$AI173,""),""),"")</f>
        <v/>
      </c>
      <c r="Q173" s="25" t="str">
        <f t="shared" si="28"/>
        <v/>
      </c>
      <c r="R173" s="25" t="str">
        <f t="shared" si="25"/>
        <v/>
      </c>
      <c r="S173" s="25" t="str">
        <f t="shared" si="26"/>
        <v/>
      </c>
      <c r="U173" s="159">
        <f t="shared" si="29"/>
        <v>0</v>
      </c>
      <c r="V173" s="25">
        <f t="shared" si="30"/>
        <v>0</v>
      </c>
      <c r="W173" s="25">
        <f t="shared" si="31"/>
        <v>0</v>
      </c>
      <c r="X173" s="25">
        <f t="shared" si="32"/>
        <v>0</v>
      </c>
      <c r="Y173" s="25">
        <f t="shared" si="33"/>
        <v>0</v>
      </c>
      <c r="Z173" s="25">
        <f t="shared" si="34"/>
        <v>0</v>
      </c>
      <c r="AA173" s="25">
        <f t="shared" si="35"/>
        <v>0</v>
      </c>
      <c r="AC173" s="25">
        <f t="shared" si="36"/>
        <v>0</v>
      </c>
      <c r="AG173" s="25" t="s">
        <v>393</v>
      </c>
      <c r="AH173" s="25" t="s">
        <v>394</v>
      </c>
      <c r="AI173" s="160" t="s">
        <v>395</v>
      </c>
      <c r="AK173" s="25">
        <f>IF(COUNTIFS('SOC priorities'!$E$4:$E$12,$B173)&lt;&gt;1,1,0)</f>
        <v>1</v>
      </c>
      <c r="AL173" s="25" cm="1">
        <f t="array" ref="AL173">_xlfn.IFNA(IF(ISBLANK(C173),0,_xlfn.IFNA(IF(NOT(OR(_xlfn.XLOOKUP(VLOOKUP(B173,'SOC priorities'!$E$4:$F$12,2),'SOC priorities'!$H$1:$P$1,'SOC priorities'!$H$1:$P$413)=C173)),1,0),1)),1)</f>
        <v>0</v>
      </c>
      <c r="AM173" s="25" cm="1">
        <f t="array" ref="AM173">_xlfn.IFNA(IF(ISBLANK(D173),0,IF(NOT(OR(_xlfn.XLOOKUP(VLOOKUP(B173,'SSA DD'!$E$32:$F$40,2),'SSA DD'!$E$1:$M$1,'SSA DD'!$E$1:$M$22)=D173)),1,0)),0)</f>
        <v>0</v>
      </c>
      <c r="AO173" t="s">
        <v>396</v>
      </c>
      <c r="AP173" s="25" t="s">
        <v>397</v>
      </c>
      <c r="AQ173" s="160" t="s">
        <v>398</v>
      </c>
    </row>
    <row r="174" spans="1:43" ht="30" customHeight="1" x14ac:dyDescent="0.45">
      <c r="A174" s="395">
        <v>162</v>
      </c>
      <c r="B174" s="396"/>
      <c r="C174" s="397"/>
      <c r="D174" s="397"/>
      <c r="E174" s="398"/>
      <c r="F174" s="399"/>
      <c r="G174" s="399"/>
      <c r="H174" s="400"/>
      <c r="I174" s="367" t="str">
        <f t="shared" si="27"/>
        <v/>
      </c>
      <c r="J174" s="365"/>
      <c r="K174" s="365"/>
      <c r="L174" s="365"/>
      <c r="O174" s="25" t="str">
        <f>IF(AND(SUM($U174:$Z174)&lt;&gt;0,SUM($U174:$Z174)&lt;&gt;6), IF($B174&lt;&gt;'SOC priorities'!$E$11,$AG174,$AH174),"")</f>
        <v/>
      </c>
      <c r="P174" s="25" t="str">
        <f>IF(AND(SUM(U174:AA174)&lt;&gt;0,SUM(U174:AA174)&lt;&gt;7),IF(B174='SOC priorities'!$E$11,IF(ISBLANK(H174),$AI174,""),""),"")</f>
        <v/>
      </c>
      <c r="Q174" s="25" t="str">
        <f t="shared" si="28"/>
        <v/>
      </c>
      <c r="R174" s="25" t="str">
        <f t="shared" si="25"/>
        <v/>
      </c>
      <c r="S174" s="25" t="str">
        <f t="shared" si="26"/>
        <v/>
      </c>
      <c r="U174" s="159">
        <f t="shared" si="29"/>
        <v>0</v>
      </c>
      <c r="V174" s="25">
        <f t="shared" si="30"/>
        <v>0</v>
      </c>
      <c r="W174" s="25">
        <f t="shared" si="31"/>
        <v>0</v>
      </c>
      <c r="X174" s="25">
        <f t="shared" si="32"/>
        <v>0</v>
      </c>
      <c r="Y174" s="25">
        <f t="shared" si="33"/>
        <v>0</v>
      </c>
      <c r="Z174" s="25">
        <f t="shared" si="34"/>
        <v>0</v>
      </c>
      <c r="AA174" s="25">
        <f t="shared" si="35"/>
        <v>0</v>
      </c>
      <c r="AC174" s="25">
        <f t="shared" si="36"/>
        <v>0</v>
      </c>
      <c r="AG174" s="25" t="s">
        <v>393</v>
      </c>
      <c r="AH174" s="25" t="s">
        <v>394</v>
      </c>
      <c r="AI174" s="160" t="s">
        <v>395</v>
      </c>
      <c r="AK174" s="25">
        <f>IF(COUNTIFS('SOC priorities'!$E$4:$E$12,$B174)&lt;&gt;1,1,0)</f>
        <v>1</v>
      </c>
      <c r="AL174" s="25" cm="1">
        <f t="array" ref="AL174">_xlfn.IFNA(IF(ISBLANK(C174),0,_xlfn.IFNA(IF(NOT(OR(_xlfn.XLOOKUP(VLOOKUP(B174,'SOC priorities'!$E$4:$F$12,2),'SOC priorities'!$H$1:$P$1,'SOC priorities'!$H$1:$P$413)=C174)),1,0),1)),1)</f>
        <v>0</v>
      </c>
      <c r="AM174" s="25" cm="1">
        <f t="array" ref="AM174">_xlfn.IFNA(IF(ISBLANK(D174),0,IF(NOT(OR(_xlfn.XLOOKUP(VLOOKUP(B174,'SSA DD'!$E$32:$F$40,2),'SSA DD'!$E$1:$M$1,'SSA DD'!$E$1:$M$22)=D174)),1,0)),0)</f>
        <v>0</v>
      </c>
      <c r="AO174" t="s">
        <v>396</v>
      </c>
      <c r="AP174" s="25" t="s">
        <v>397</v>
      </c>
      <c r="AQ174" s="160" t="s">
        <v>398</v>
      </c>
    </row>
    <row r="175" spans="1:43" ht="30" customHeight="1" x14ac:dyDescent="0.45">
      <c r="A175" s="395">
        <v>163</v>
      </c>
      <c r="B175" s="396"/>
      <c r="C175" s="397"/>
      <c r="D175" s="397"/>
      <c r="E175" s="398"/>
      <c r="F175" s="399"/>
      <c r="G175" s="399"/>
      <c r="H175" s="400"/>
      <c r="I175" s="367" t="str">
        <f t="shared" si="27"/>
        <v/>
      </c>
      <c r="J175" s="365"/>
      <c r="K175" s="365"/>
      <c r="L175" s="365"/>
      <c r="O175" s="25" t="str">
        <f>IF(AND(SUM($U175:$Z175)&lt;&gt;0,SUM($U175:$Z175)&lt;&gt;6), IF($B175&lt;&gt;'SOC priorities'!$E$11,$AG175,$AH175),"")</f>
        <v/>
      </c>
      <c r="P175" s="25" t="str">
        <f>IF(AND(SUM(U175:AA175)&lt;&gt;0,SUM(U175:AA175)&lt;&gt;7),IF(B175='SOC priorities'!$E$11,IF(ISBLANK(H175),$AI175,""),""),"")</f>
        <v/>
      </c>
      <c r="Q175" s="25" t="str">
        <f t="shared" si="28"/>
        <v/>
      </c>
      <c r="R175" s="25" t="str">
        <f t="shared" si="25"/>
        <v/>
      </c>
      <c r="S175" s="25" t="str">
        <f t="shared" si="26"/>
        <v/>
      </c>
      <c r="U175" s="159">
        <f t="shared" si="29"/>
        <v>0</v>
      </c>
      <c r="V175" s="25">
        <f t="shared" si="30"/>
        <v>0</v>
      </c>
      <c r="W175" s="25">
        <f t="shared" si="31"/>
        <v>0</v>
      </c>
      <c r="X175" s="25">
        <f t="shared" si="32"/>
        <v>0</v>
      </c>
      <c r="Y175" s="25">
        <f t="shared" si="33"/>
        <v>0</v>
      </c>
      <c r="Z175" s="25">
        <f t="shared" si="34"/>
        <v>0</v>
      </c>
      <c r="AA175" s="25">
        <f t="shared" si="35"/>
        <v>0</v>
      </c>
      <c r="AC175" s="25">
        <f t="shared" si="36"/>
        <v>0</v>
      </c>
      <c r="AG175" s="25" t="s">
        <v>393</v>
      </c>
      <c r="AH175" s="25" t="s">
        <v>394</v>
      </c>
      <c r="AI175" s="160" t="s">
        <v>395</v>
      </c>
      <c r="AK175" s="25">
        <f>IF(COUNTIFS('SOC priorities'!$E$4:$E$12,$B175)&lt;&gt;1,1,0)</f>
        <v>1</v>
      </c>
      <c r="AL175" s="25" cm="1">
        <f t="array" ref="AL175">_xlfn.IFNA(IF(ISBLANK(C175),0,_xlfn.IFNA(IF(NOT(OR(_xlfn.XLOOKUP(VLOOKUP(B175,'SOC priorities'!$E$4:$F$12,2),'SOC priorities'!$H$1:$P$1,'SOC priorities'!$H$1:$P$413)=C175)),1,0),1)),1)</f>
        <v>0</v>
      </c>
      <c r="AM175" s="25" cm="1">
        <f t="array" ref="AM175">_xlfn.IFNA(IF(ISBLANK(D175),0,IF(NOT(OR(_xlfn.XLOOKUP(VLOOKUP(B175,'SSA DD'!$E$32:$F$40,2),'SSA DD'!$E$1:$M$1,'SSA DD'!$E$1:$M$22)=D175)),1,0)),0)</f>
        <v>0</v>
      </c>
      <c r="AO175" t="s">
        <v>396</v>
      </c>
      <c r="AP175" s="25" t="s">
        <v>397</v>
      </c>
      <c r="AQ175" s="160" t="s">
        <v>398</v>
      </c>
    </row>
    <row r="176" spans="1:43" ht="30" customHeight="1" x14ac:dyDescent="0.45">
      <c r="A176" s="395">
        <v>164</v>
      </c>
      <c r="B176" s="396"/>
      <c r="C176" s="397"/>
      <c r="D176" s="397"/>
      <c r="E176" s="398"/>
      <c r="F176" s="399"/>
      <c r="G176" s="399"/>
      <c r="H176" s="400"/>
      <c r="I176" s="367" t="str">
        <f t="shared" si="27"/>
        <v/>
      </c>
      <c r="J176" s="365"/>
      <c r="K176" s="365"/>
      <c r="L176" s="365"/>
      <c r="O176" s="25" t="str">
        <f>IF(AND(SUM($U176:$Z176)&lt;&gt;0,SUM($U176:$Z176)&lt;&gt;6), IF($B176&lt;&gt;'SOC priorities'!$E$11,$AG176,$AH176),"")</f>
        <v/>
      </c>
      <c r="P176" s="25" t="str">
        <f>IF(AND(SUM(U176:AA176)&lt;&gt;0,SUM(U176:AA176)&lt;&gt;7),IF(B176='SOC priorities'!$E$11,IF(ISBLANK(H176),$AI176,""),""),"")</f>
        <v/>
      </c>
      <c r="Q176" s="25" t="str">
        <f t="shared" si="28"/>
        <v/>
      </c>
      <c r="R176" s="25" t="str">
        <f t="shared" si="25"/>
        <v/>
      </c>
      <c r="S176" s="25" t="str">
        <f t="shared" si="26"/>
        <v/>
      </c>
      <c r="U176" s="159">
        <f t="shared" si="29"/>
        <v>0</v>
      </c>
      <c r="V176" s="25">
        <f t="shared" si="30"/>
        <v>0</v>
      </c>
      <c r="W176" s="25">
        <f t="shared" si="31"/>
        <v>0</v>
      </c>
      <c r="X176" s="25">
        <f t="shared" si="32"/>
        <v>0</v>
      </c>
      <c r="Y176" s="25">
        <f t="shared" si="33"/>
        <v>0</v>
      </c>
      <c r="Z176" s="25">
        <f t="shared" si="34"/>
        <v>0</v>
      </c>
      <c r="AA176" s="25">
        <f t="shared" si="35"/>
        <v>0</v>
      </c>
      <c r="AC176" s="25">
        <f t="shared" si="36"/>
        <v>0</v>
      </c>
      <c r="AG176" s="25" t="s">
        <v>393</v>
      </c>
      <c r="AH176" s="25" t="s">
        <v>394</v>
      </c>
      <c r="AI176" s="160" t="s">
        <v>395</v>
      </c>
      <c r="AK176" s="25">
        <f>IF(COUNTIFS('SOC priorities'!$E$4:$E$12,$B176)&lt;&gt;1,1,0)</f>
        <v>1</v>
      </c>
      <c r="AL176" s="25" cm="1">
        <f t="array" ref="AL176">_xlfn.IFNA(IF(ISBLANK(C176),0,_xlfn.IFNA(IF(NOT(OR(_xlfn.XLOOKUP(VLOOKUP(B176,'SOC priorities'!$E$4:$F$12,2),'SOC priorities'!$H$1:$P$1,'SOC priorities'!$H$1:$P$413)=C176)),1,0),1)),1)</f>
        <v>0</v>
      </c>
      <c r="AM176" s="25" cm="1">
        <f t="array" ref="AM176">_xlfn.IFNA(IF(ISBLANK(D176),0,IF(NOT(OR(_xlfn.XLOOKUP(VLOOKUP(B176,'SSA DD'!$E$32:$F$40,2),'SSA DD'!$E$1:$M$1,'SSA DD'!$E$1:$M$22)=D176)),1,0)),0)</f>
        <v>0</v>
      </c>
      <c r="AO176" t="s">
        <v>396</v>
      </c>
      <c r="AP176" s="25" t="s">
        <v>397</v>
      </c>
      <c r="AQ176" s="160" t="s">
        <v>398</v>
      </c>
    </row>
    <row r="177" spans="1:43" ht="30" customHeight="1" x14ac:dyDescent="0.45">
      <c r="A177" s="395">
        <v>165</v>
      </c>
      <c r="B177" s="396"/>
      <c r="C177" s="397"/>
      <c r="D177" s="397"/>
      <c r="E177" s="398"/>
      <c r="F177" s="399"/>
      <c r="G177" s="399"/>
      <c r="H177" s="400"/>
      <c r="I177" s="367" t="str">
        <f t="shared" si="27"/>
        <v/>
      </c>
      <c r="J177" s="365"/>
      <c r="K177" s="365"/>
      <c r="L177" s="365"/>
      <c r="O177" s="25" t="str">
        <f>IF(AND(SUM($U177:$Z177)&lt;&gt;0,SUM($U177:$Z177)&lt;&gt;6), IF($B177&lt;&gt;'SOC priorities'!$E$11,$AG177,$AH177),"")</f>
        <v/>
      </c>
      <c r="P177" s="25" t="str">
        <f>IF(AND(SUM(U177:AA177)&lt;&gt;0,SUM(U177:AA177)&lt;&gt;7),IF(B177='SOC priorities'!$E$11,IF(ISBLANK(H177),$AI177,""),""),"")</f>
        <v/>
      </c>
      <c r="Q177" s="25" t="str">
        <f t="shared" si="28"/>
        <v/>
      </c>
      <c r="R177" s="25" t="str">
        <f t="shared" si="25"/>
        <v/>
      </c>
      <c r="S177" s="25" t="str">
        <f t="shared" si="26"/>
        <v/>
      </c>
      <c r="U177" s="159">
        <f t="shared" si="29"/>
        <v>0</v>
      </c>
      <c r="V177" s="25">
        <f t="shared" si="30"/>
        <v>0</v>
      </c>
      <c r="W177" s="25">
        <f t="shared" si="31"/>
        <v>0</v>
      </c>
      <c r="X177" s="25">
        <f t="shared" si="32"/>
        <v>0</v>
      </c>
      <c r="Y177" s="25">
        <f t="shared" si="33"/>
        <v>0</v>
      </c>
      <c r="Z177" s="25">
        <f t="shared" si="34"/>
        <v>0</v>
      </c>
      <c r="AA177" s="25">
        <f t="shared" si="35"/>
        <v>0</v>
      </c>
      <c r="AC177" s="25">
        <f t="shared" si="36"/>
        <v>0</v>
      </c>
      <c r="AG177" s="25" t="s">
        <v>393</v>
      </c>
      <c r="AH177" s="25" t="s">
        <v>394</v>
      </c>
      <c r="AI177" s="160" t="s">
        <v>395</v>
      </c>
      <c r="AK177" s="25">
        <f>IF(COUNTIFS('SOC priorities'!$E$4:$E$12,$B177)&lt;&gt;1,1,0)</f>
        <v>1</v>
      </c>
      <c r="AL177" s="25" cm="1">
        <f t="array" ref="AL177">_xlfn.IFNA(IF(ISBLANK(C177),0,_xlfn.IFNA(IF(NOT(OR(_xlfn.XLOOKUP(VLOOKUP(B177,'SOC priorities'!$E$4:$F$12,2),'SOC priorities'!$H$1:$P$1,'SOC priorities'!$H$1:$P$413)=C177)),1,0),1)),1)</f>
        <v>0</v>
      </c>
      <c r="AM177" s="25" cm="1">
        <f t="array" ref="AM177">_xlfn.IFNA(IF(ISBLANK(D177),0,IF(NOT(OR(_xlfn.XLOOKUP(VLOOKUP(B177,'SSA DD'!$E$32:$F$40,2),'SSA DD'!$E$1:$M$1,'SSA DD'!$E$1:$M$22)=D177)),1,0)),0)</f>
        <v>0</v>
      </c>
      <c r="AO177" t="s">
        <v>396</v>
      </c>
      <c r="AP177" s="25" t="s">
        <v>397</v>
      </c>
      <c r="AQ177" s="160" t="s">
        <v>398</v>
      </c>
    </row>
    <row r="178" spans="1:43" ht="30" customHeight="1" x14ac:dyDescent="0.45">
      <c r="A178" s="395">
        <v>166</v>
      </c>
      <c r="B178" s="396"/>
      <c r="C178" s="397"/>
      <c r="D178" s="397"/>
      <c r="E178" s="398"/>
      <c r="F178" s="399"/>
      <c r="G178" s="399"/>
      <c r="H178" s="400"/>
      <c r="I178" s="367" t="str">
        <f t="shared" si="27"/>
        <v/>
      </c>
      <c r="J178" s="365"/>
      <c r="K178" s="365"/>
      <c r="L178" s="365"/>
      <c r="O178" s="25" t="str">
        <f>IF(AND(SUM($U178:$Z178)&lt;&gt;0,SUM($U178:$Z178)&lt;&gt;6), IF($B178&lt;&gt;'SOC priorities'!$E$11,$AG178,$AH178),"")</f>
        <v/>
      </c>
      <c r="P178" s="25" t="str">
        <f>IF(AND(SUM(U178:AA178)&lt;&gt;0,SUM(U178:AA178)&lt;&gt;7),IF(B178='SOC priorities'!$E$11,IF(ISBLANK(H178),$AI178,""),""),"")</f>
        <v/>
      </c>
      <c r="Q178" s="25" t="str">
        <f t="shared" si="28"/>
        <v/>
      </c>
      <c r="R178" s="25" t="str">
        <f t="shared" si="25"/>
        <v/>
      </c>
      <c r="S178" s="25" t="str">
        <f t="shared" si="26"/>
        <v/>
      </c>
      <c r="U178" s="159">
        <f t="shared" si="29"/>
        <v>0</v>
      </c>
      <c r="V178" s="25">
        <f t="shared" si="30"/>
        <v>0</v>
      </c>
      <c r="W178" s="25">
        <f t="shared" si="31"/>
        <v>0</v>
      </c>
      <c r="X178" s="25">
        <f t="shared" si="32"/>
        <v>0</v>
      </c>
      <c r="Y178" s="25">
        <f t="shared" si="33"/>
        <v>0</v>
      </c>
      <c r="Z178" s="25">
        <f t="shared" si="34"/>
        <v>0</v>
      </c>
      <c r="AA178" s="25">
        <f t="shared" si="35"/>
        <v>0</v>
      </c>
      <c r="AC178" s="25">
        <f t="shared" si="36"/>
        <v>0</v>
      </c>
      <c r="AG178" s="25" t="s">
        <v>393</v>
      </c>
      <c r="AH178" s="25" t="s">
        <v>394</v>
      </c>
      <c r="AI178" s="160" t="s">
        <v>395</v>
      </c>
      <c r="AK178" s="25">
        <f>IF(COUNTIFS('SOC priorities'!$E$4:$E$12,$B178)&lt;&gt;1,1,0)</f>
        <v>1</v>
      </c>
      <c r="AL178" s="25" cm="1">
        <f t="array" ref="AL178">_xlfn.IFNA(IF(ISBLANK(C178),0,_xlfn.IFNA(IF(NOT(OR(_xlfn.XLOOKUP(VLOOKUP(B178,'SOC priorities'!$E$4:$F$12,2),'SOC priorities'!$H$1:$P$1,'SOC priorities'!$H$1:$P$413)=C178)),1,0),1)),1)</f>
        <v>0</v>
      </c>
      <c r="AM178" s="25" cm="1">
        <f t="array" ref="AM178">_xlfn.IFNA(IF(ISBLANK(D178),0,IF(NOT(OR(_xlfn.XLOOKUP(VLOOKUP(B178,'SSA DD'!$E$32:$F$40,2),'SSA DD'!$E$1:$M$1,'SSA DD'!$E$1:$M$22)=D178)),1,0)),0)</f>
        <v>0</v>
      </c>
      <c r="AO178" t="s">
        <v>396</v>
      </c>
      <c r="AP178" s="25" t="s">
        <v>397</v>
      </c>
      <c r="AQ178" s="160" t="s">
        <v>398</v>
      </c>
    </row>
    <row r="179" spans="1:43" ht="30" customHeight="1" x14ac:dyDescent="0.45">
      <c r="A179" s="395">
        <v>167</v>
      </c>
      <c r="B179" s="396"/>
      <c r="C179" s="397"/>
      <c r="D179" s="397"/>
      <c r="E179" s="398"/>
      <c r="F179" s="399"/>
      <c r="G179" s="399"/>
      <c r="H179" s="400"/>
      <c r="I179" s="367" t="str">
        <f t="shared" si="27"/>
        <v/>
      </c>
      <c r="J179" s="365"/>
      <c r="K179" s="365"/>
      <c r="L179" s="365"/>
      <c r="O179" s="25" t="str">
        <f>IF(AND(SUM($U179:$Z179)&lt;&gt;0,SUM($U179:$Z179)&lt;&gt;6), IF($B179&lt;&gt;'SOC priorities'!$E$11,$AG179,$AH179),"")</f>
        <v/>
      </c>
      <c r="P179" s="25" t="str">
        <f>IF(AND(SUM(U179:AA179)&lt;&gt;0,SUM(U179:AA179)&lt;&gt;7),IF(B179='SOC priorities'!$E$11,IF(ISBLANK(H179),$AI179,""),""),"")</f>
        <v/>
      </c>
      <c r="Q179" s="25" t="str">
        <f t="shared" si="28"/>
        <v/>
      </c>
      <c r="R179" s="25" t="str">
        <f t="shared" si="25"/>
        <v/>
      </c>
      <c r="S179" s="25" t="str">
        <f t="shared" si="26"/>
        <v/>
      </c>
      <c r="U179" s="159">
        <f t="shared" si="29"/>
        <v>0</v>
      </c>
      <c r="V179" s="25">
        <f t="shared" si="30"/>
        <v>0</v>
      </c>
      <c r="W179" s="25">
        <f t="shared" si="31"/>
        <v>0</v>
      </c>
      <c r="X179" s="25">
        <f t="shared" si="32"/>
        <v>0</v>
      </c>
      <c r="Y179" s="25">
        <f t="shared" si="33"/>
        <v>0</v>
      </c>
      <c r="Z179" s="25">
        <f t="shared" si="34"/>
        <v>0</v>
      </c>
      <c r="AA179" s="25">
        <f t="shared" si="35"/>
        <v>0</v>
      </c>
      <c r="AC179" s="25">
        <f t="shared" si="36"/>
        <v>0</v>
      </c>
      <c r="AG179" s="25" t="s">
        <v>393</v>
      </c>
      <c r="AH179" s="25" t="s">
        <v>394</v>
      </c>
      <c r="AI179" s="160" t="s">
        <v>395</v>
      </c>
      <c r="AK179" s="25">
        <f>IF(COUNTIFS('SOC priorities'!$E$4:$E$12,$B179)&lt;&gt;1,1,0)</f>
        <v>1</v>
      </c>
      <c r="AL179" s="25" cm="1">
        <f t="array" ref="AL179">_xlfn.IFNA(IF(ISBLANK(C179),0,_xlfn.IFNA(IF(NOT(OR(_xlfn.XLOOKUP(VLOOKUP(B179,'SOC priorities'!$E$4:$F$12,2),'SOC priorities'!$H$1:$P$1,'SOC priorities'!$H$1:$P$413)=C179)),1,0),1)),1)</f>
        <v>0</v>
      </c>
      <c r="AM179" s="25" cm="1">
        <f t="array" ref="AM179">_xlfn.IFNA(IF(ISBLANK(D179),0,IF(NOT(OR(_xlfn.XLOOKUP(VLOOKUP(B179,'SSA DD'!$E$32:$F$40,2),'SSA DD'!$E$1:$M$1,'SSA DD'!$E$1:$M$22)=D179)),1,0)),0)</f>
        <v>0</v>
      </c>
      <c r="AO179" t="s">
        <v>396</v>
      </c>
      <c r="AP179" s="25" t="s">
        <v>397</v>
      </c>
      <c r="AQ179" s="160" t="s">
        <v>398</v>
      </c>
    </row>
    <row r="180" spans="1:43" ht="30" customHeight="1" x14ac:dyDescent="0.45">
      <c r="A180" s="395">
        <v>168</v>
      </c>
      <c r="B180" s="396"/>
      <c r="C180" s="397"/>
      <c r="D180" s="397"/>
      <c r="E180" s="398"/>
      <c r="F180" s="399"/>
      <c r="G180" s="399"/>
      <c r="H180" s="400"/>
      <c r="I180" s="367" t="str">
        <f t="shared" si="27"/>
        <v/>
      </c>
      <c r="J180" s="365"/>
      <c r="K180" s="365"/>
      <c r="L180" s="365"/>
      <c r="O180" s="25" t="str">
        <f>IF(AND(SUM($U180:$Z180)&lt;&gt;0,SUM($U180:$Z180)&lt;&gt;6), IF($B180&lt;&gt;'SOC priorities'!$E$11,$AG180,$AH180),"")</f>
        <v/>
      </c>
      <c r="P180" s="25" t="str">
        <f>IF(AND(SUM(U180:AA180)&lt;&gt;0,SUM(U180:AA180)&lt;&gt;7),IF(B180='SOC priorities'!$E$11,IF(ISBLANK(H180),$AI180,""),""),"")</f>
        <v/>
      </c>
      <c r="Q180" s="25" t="str">
        <f t="shared" si="28"/>
        <v/>
      </c>
      <c r="R180" s="25" t="str">
        <f t="shared" si="25"/>
        <v/>
      </c>
      <c r="S180" s="25" t="str">
        <f t="shared" si="26"/>
        <v/>
      </c>
      <c r="U180" s="159">
        <f t="shared" si="29"/>
        <v>0</v>
      </c>
      <c r="V180" s="25">
        <f t="shared" si="30"/>
        <v>0</v>
      </c>
      <c r="W180" s="25">
        <f t="shared" si="31"/>
        <v>0</v>
      </c>
      <c r="X180" s="25">
        <f t="shared" si="32"/>
        <v>0</v>
      </c>
      <c r="Y180" s="25">
        <f t="shared" si="33"/>
        <v>0</v>
      </c>
      <c r="Z180" s="25">
        <f t="shared" si="34"/>
        <v>0</v>
      </c>
      <c r="AA180" s="25">
        <f t="shared" si="35"/>
        <v>0</v>
      </c>
      <c r="AC180" s="25">
        <f t="shared" si="36"/>
        <v>0</v>
      </c>
      <c r="AG180" s="25" t="s">
        <v>393</v>
      </c>
      <c r="AH180" s="25" t="s">
        <v>394</v>
      </c>
      <c r="AI180" s="160" t="s">
        <v>395</v>
      </c>
      <c r="AK180" s="25">
        <f>IF(COUNTIFS('SOC priorities'!$E$4:$E$12,$B180)&lt;&gt;1,1,0)</f>
        <v>1</v>
      </c>
      <c r="AL180" s="25" cm="1">
        <f t="array" ref="AL180">_xlfn.IFNA(IF(ISBLANK(C180),0,_xlfn.IFNA(IF(NOT(OR(_xlfn.XLOOKUP(VLOOKUP(B180,'SOC priorities'!$E$4:$F$12,2),'SOC priorities'!$H$1:$P$1,'SOC priorities'!$H$1:$P$413)=C180)),1,0),1)),1)</f>
        <v>0</v>
      </c>
      <c r="AM180" s="25" cm="1">
        <f t="array" ref="AM180">_xlfn.IFNA(IF(ISBLANK(D180),0,IF(NOT(OR(_xlfn.XLOOKUP(VLOOKUP(B180,'SSA DD'!$E$32:$F$40,2),'SSA DD'!$E$1:$M$1,'SSA DD'!$E$1:$M$22)=D180)),1,0)),0)</f>
        <v>0</v>
      </c>
      <c r="AO180" t="s">
        <v>396</v>
      </c>
      <c r="AP180" s="25" t="s">
        <v>397</v>
      </c>
      <c r="AQ180" s="160" t="s">
        <v>398</v>
      </c>
    </row>
    <row r="181" spans="1:43" ht="30" customHeight="1" x14ac:dyDescent="0.45">
      <c r="A181" s="395">
        <v>169</v>
      </c>
      <c r="B181" s="396"/>
      <c r="C181" s="397"/>
      <c r="D181" s="397"/>
      <c r="E181" s="398"/>
      <c r="F181" s="399"/>
      <c r="G181" s="399"/>
      <c r="H181" s="400"/>
      <c r="I181" s="367" t="str">
        <f t="shared" si="27"/>
        <v/>
      </c>
      <c r="J181" s="365"/>
      <c r="K181" s="365"/>
      <c r="L181" s="365"/>
      <c r="O181" s="25" t="str">
        <f>IF(AND(SUM($U181:$Z181)&lt;&gt;0,SUM($U181:$Z181)&lt;&gt;6), IF($B181&lt;&gt;'SOC priorities'!$E$11,$AG181,$AH181),"")</f>
        <v/>
      </c>
      <c r="P181" s="25" t="str">
        <f>IF(AND(SUM(U181:AA181)&lt;&gt;0,SUM(U181:AA181)&lt;&gt;7),IF(B181='SOC priorities'!$E$11,IF(ISBLANK(H181),$AI181,""),""),"")</f>
        <v/>
      </c>
      <c r="Q181" s="25" t="str">
        <f t="shared" si="28"/>
        <v/>
      </c>
      <c r="R181" s="25" t="str">
        <f t="shared" si="25"/>
        <v/>
      </c>
      <c r="S181" s="25" t="str">
        <f t="shared" si="26"/>
        <v/>
      </c>
      <c r="U181" s="159">
        <f t="shared" si="29"/>
        <v>0</v>
      </c>
      <c r="V181" s="25">
        <f t="shared" si="30"/>
        <v>0</v>
      </c>
      <c r="W181" s="25">
        <f t="shared" si="31"/>
        <v>0</v>
      </c>
      <c r="X181" s="25">
        <f t="shared" si="32"/>
        <v>0</v>
      </c>
      <c r="Y181" s="25">
        <f t="shared" si="33"/>
        <v>0</v>
      </c>
      <c r="Z181" s="25">
        <f t="shared" si="34"/>
        <v>0</v>
      </c>
      <c r="AA181" s="25">
        <f t="shared" si="35"/>
        <v>0</v>
      </c>
      <c r="AC181" s="25">
        <f t="shared" si="36"/>
        <v>0</v>
      </c>
      <c r="AG181" s="25" t="s">
        <v>393</v>
      </c>
      <c r="AH181" s="25" t="s">
        <v>394</v>
      </c>
      <c r="AI181" s="160" t="s">
        <v>395</v>
      </c>
      <c r="AK181" s="25">
        <f>IF(COUNTIFS('SOC priorities'!$E$4:$E$12,$B181)&lt;&gt;1,1,0)</f>
        <v>1</v>
      </c>
      <c r="AL181" s="25" cm="1">
        <f t="array" ref="AL181">_xlfn.IFNA(IF(ISBLANK(C181),0,_xlfn.IFNA(IF(NOT(OR(_xlfn.XLOOKUP(VLOOKUP(B181,'SOC priorities'!$E$4:$F$12,2),'SOC priorities'!$H$1:$P$1,'SOC priorities'!$H$1:$P$413)=C181)),1,0),1)),1)</f>
        <v>0</v>
      </c>
      <c r="AM181" s="25" cm="1">
        <f t="array" ref="AM181">_xlfn.IFNA(IF(ISBLANK(D181),0,IF(NOT(OR(_xlfn.XLOOKUP(VLOOKUP(B181,'SSA DD'!$E$32:$F$40,2),'SSA DD'!$E$1:$M$1,'SSA DD'!$E$1:$M$22)=D181)),1,0)),0)</f>
        <v>0</v>
      </c>
      <c r="AO181" t="s">
        <v>396</v>
      </c>
      <c r="AP181" s="25" t="s">
        <v>397</v>
      </c>
      <c r="AQ181" s="160" t="s">
        <v>398</v>
      </c>
    </row>
    <row r="182" spans="1:43" ht="30" customHeight="1" x14ac:dyDescent="0.45">
      <c r="A182" s="395">
        <v>170</v>
      </c>
      <c r="B182" s="396"/>
      <c r="C182" s="397"/>
      <c r="D182" s="397"/>
      <c r="E182" s="398"/>
      <c r="F182" s="399"/>
      <c r="G182" s="399"/>
      <c r="H182" s="400"/>
      <c r="I182" s="367" t="str">
        <f t="shared" si="27"/>
        <v/>
      </c>
      <c r="J182" s="365"/>
      <c r="K182" s="365"/>
      <c r="L182" s="365"/>
      <c r="O182" s="25" t="str">
        <f>IF(AND(SUM($U182:$Z182)&lt;&gt;0,SUM($U182:$Z182)&lt;&gt;6), IF($B182&lt;&gt;'SOC priorities'!$E$11,$AG182,$AH182),"")</f>
        <v/>
      </c>
      <c r="P182" s="25" t="str">
        <f>IF(AND(SUM(U182:AA182)&lt;&gt;0,SUM(U182:AA182)&lt;&gt;7),IF(B182='SOC priorities'!$E$11,IF(ISBLANK(H182),$AI182,""),""),"")</f>
        <v/>
      </c>
      <c r="Q182" s="25" t="str">
        <f t="shared" si="28"/>
        <v/>
      </c>
      <c r="R182" s="25" t="str">
        <f t="shared" si="25"/>
        <v/>
      </c>
      <c r="S182" s="25" t="str">
        <f t="shared" si="26"/>
        <v/>
      </c>
      <c r="U182" s="159">
        <f t="shared" si="29"/>
        <v>0</v>
      </c>
      <c r="V182" s="25">
        <f t="shared" si="30"/>
        <v>0</v>
      </c>
      <c r="W182" s="25">
        <f t="shared" si="31"/>
        <v>0</v>
      </c>
      <c r="X182" s="25">
        <f t="shared" si="32"/>
        <v>0</v>
      </c>
      <c r="Y182" s="25">
        <f t="shared" si="33"/>
        <v>0</v>
      </c>
      <c r="Z182" s="25">
        <f t="shared" si="34"/>
        <v>0</v>
      </c>
      <c r="AA182" s="25">
        <f t="shared" si="35"/>
        <v>0</v>
      </c>
      <c r="AC182" s="25">
        <f t="shared" si="36"/>
        <v>0</v>
      </c>
      <c r="AG182" s="25" t="s">
        <v>393</v>
      </c>
      <c r="AH182" s="25" t="s">
        <v>394</v>
      </c>
      <c r="AI182" s="160" t="s">
        <v>395</v>
      </c>
      <c r="AK182" s="25">
        <f>IF(COUNTIFS('SOC priorities'!$E$4:$E$12,$B182)&lt;&gt;1,1,0)</f>
        <v>1</v>
      </c>
      <c r="AL182" s="25" cm="1">
        <f t="array" ref="AL182">_xlfn.IFNA(IF(ISBLANK(C182),0,_xlfn.IFNA(IF(NOT(OR(_xlfn.XLOOKUP(VLOOKUP(B182,'SOC priorities'!$E$4:$F$12,2),'SOC priorities'!$H$1:$P$1,'SOC priorities'!$H$1:$P$413)=C182)),1,0),1)),1)</f>
        <v>0</v>
      </c>
      <c r="AM182" s="25" cm="1">
        <f t="array" ref="AM182">_xlfn.IFNA(IF(ISBLANK(D182),0,IF(NOT(OR(_xlfn.XLOOKUP(VLOOKUP(B182,'SSA DD'!$E$32:$F$40,2),'SSA DD'!$E$1:$M$1,'SSA DD'!$E$1:$M$22)=D182)),1,0)),0)</f>
        <v>0</v>
      </c>
      <c r="AO182" t="s">
        <v>396</v>
      </c>
      <c r="AP182" s="25" t="s">
        <v>397</v>
      </c>
      <c r="AQ182" s="160" t="s">
        <v>398</v>
      </c>
    </row>
    <row r="183" spans="1:43" ht="30" customHeight="1" x14ac:dyDescent="0.45">
      <c r="A183" s="395">
        <v>171</v>
      </c>
      <c r="B183" s="396"/>
      <c r="C183" s="397"/>
      <c r="D183" s="397"/>
      <c r="E183" s="398"/>
      <c r="F183" s="399"/>
      <c r="G183" s="399"/>
      <c r="H183" s="400"/>
      <c r="I183" s="367" t="str">
        <f t="shared" si="27"/>
        <v/>
      </c>
      <c r="J183" s="365"/>
      <c r="K183" s="365"/>
      <c r="L183" s="365"/>
      <c r="O183" s="25" t="str">
        <f>IF(AND(SUM($U183:$Z183)&lt;&gt;0,SUM($U183:$Z183)&lt;&gt;6), IF($B183&lt;&gt;'SOC priorities'!$E$11,$AG183,$AH183),"")</f>
        <v/>
      </c>
      <c r="P183" s="25" t="str">
        <f>IF(AND(SUM(U183:AA183)&lt;&gt;0,SUM(U183:AA183)&lt;&gt;7),IF(B183='SOC priorities'!$E$11,IF(ISBLANK(H183),$AI183,""),""),"")</f>
        <v/>
      </c>
      <c r="Q183" s="25" t="str">
        <f t="shared" si="28"/>
        <v/>
      </c>
      <c r="R183" s="25" t="str">
        <f t="shared" si="25"/>
        <v/>
      </c>
      <c r="S183" s="25" t="str">
        <f t="shared" si="26"/>
        <v/>
      </c>
      <c r="U183" s="159">
        <f t="shared" si="29"/>
        <v>0</v>
      </c>
      <c r="V183" s="25">
        <f t="shared" si="30"/>
        <v>0</v>
      </c>
      <c r="W183" s="25">
        <f t="shared" si="31"/>
        <v>0</v>
      </c>
      <c r="X183" s="25">
        <f t="shared" si="32"/>
        <v>0</v>
      </c>
      <c r="Y183" s="25">
        <f t="shared" si="33"/>
        <v>0</v>
      </c>
      <c r="Z183" s="25">
        <f t="shared" si="34"/>
        <v>0</v>
      </c>
      <c r="AA183" s="25">
        <f t="shared" si="35"/>
        <v>0</v>
      </c>
      <c r="AC183" s="25">
        <f t="shared" si="36"/>
        <v>0</v>
      </c>
      <c r="AG183" s="25" t="s">
        <v>393</v>
      </c>
      <c r="AH183" s="25" t="s">
        <v>394</v>
      </c>
      <c r="AI183" s="160" t="s">
        <v>395</v>
      </c>
      <c r="AK183" s="25">
        <f>IF(COUNTIFS('SOC priorities'!$E$4:$E$12,$B183)&lt;&gt;1,1,0)</f>
        <v>1</v>
      </c>
      <c r="AL183" s="25" cm="1">
        <f t="array" ref="AL183">_xlfn.IFNA(IF(ISBLANK(C183),0,_xlfn.IFNA(IF(NOT(OR(_xlfn.XLOOKUP(VLOOKUP(B183,'SOC priorities'!$E$4:$F$12,2),'SOC priorities'!$H$1:$P$1,'SOC priorities'!$H$1:$P$413)=C183)),1,0),1)),1)</f>
        <v>0</v>
      </c>
      <c r="AM183" s="25" cm="1">
        <f t="array" ref="AM183">_xlfn.IFNA(IF(ISBLANK(D183),0,IF(NOT(OR(_xlfn.XLOOKUP(VLOOKUP(B183,'SSA DD'!$E$32:$F$40,2),'SSA DD'!$E$1:$M$1,'SSA DD'!$E$1:$M$22)=D183)),1,0)),0)</f>
        <v>0</v>
      </c>
      <c r="AO183" t="s">
        <v>396</v>
      </c>
      <c r="AP183" s="25" t="s">
        <v>397</v>
      </c>
      <c r="AQ183" s="160" t="s">
        <v>398</v>
      </c>
    </row>
    <row r="184" spans="1:43" ht="30" customHeight="1" x14ac:dyDescent="0.45">
      <c r="A184" s="395">
        <v>172</v>
      </c>
      <c r="B184" s="396"/>
      <c r="C184" s="397"/>
      <c r="D184" s="397"/>
      <c r="E184" s="398"/>
      <c r="F184" s="399"/>
      <c r="G184" s="399"/>
      <c r="H184" s="400"/>
      <c r="I184" s="367" t="str">
        <f t="shared" si="27"/>
        <v/>
      </c>
      <c r="J184" s="365"/>
      <c r="K184" s="365"/>
      <c r="L184" s="365"/>
      <c r="O184" s="25" t="str">
        <f>IF(AND(SUM($U184:$Z184)&lt;&gt;0,SUM($U184:$Z184)&lt;&gt;6), IF($B184&lt;&gt;'SOC priorities'!$E$11,$AG184,$AH184),"")</f>
        <v/>
      </c>
      <c r="P184" s="25" t="str">
        <f>IF(AND(SUM(U184:AA184)&lt;&gt;0,SUM(U184:AA184)&lt;&gt;7),IF(B184='SOC priorities'!$E$11,IF(ISBLANK(H184),$AI184,""),""),"")</f>
        <v/>
      </c>
      <c r="Q184" s="25" t="str">
        <f t="shared" si="28"/>
        <v/>
      </c>
      <c r="R184" s="25" t="str">
        <f t="shared" si="25"/>
        <v/>
      </c>
      <c r="S184" s="25" t="str">
        <f t="shared" si="26"/>
        <v/>
      </c>
      <c r="U184" s="159">
        <f t="shared" si="29"/>
        <v>0</v>
      </c>
      <c r="V184" s="25">
        <f t="shared" si="30"/>
        <v>0</v>
      </c>
      <c r="W184" s="25">
        <f t="shared" si="31"/>
        <v>0</v>
      </c>
      <c r="X184" s="25">
        <f t="shared" si="32"/>
        <v>0</v>
      </c>
      <c r="Y184" s="25">
        <f t="shared" si="33"/>
        <v>0</v>
      </c>
      <c r="Z184" s="25">
        <f t="shared" si="34"/>
        <v>0</v>
      </c>
      <c r="AA184" s="25">
        <f t="shared" si="35"/>
        <v>0</v>
      </c>
      <c r="AC184" s="25">
        <f t="shared" si="36"/>
        <v>0</v>
      </c>
      <c r="AG184" s="25" t="s">
        <v>393</v>
      </c>
      <c r="AH184" s="25" t="s">
        <v>394</v>
      </c>
      <c r="AI184" s="160" t="s">
        <v>395</v>
      </c>
      <c r="AK184" s="25">
        <f>IF(COUNTIFS('SOC priorities'!$E$4:$E$12,$B184)&lt;&gt;1,1,0)</f>
        <v>1</v>
      </c>
      <c r="AL184" s="25" cm="1">
        <f t="array" ref="AL184">_xlfn.IFNA(IF(ISBLANK(C184),0,_xlfn.IFNA(IF(NOT(OR(_xlfn.XLOOKUP(VLOOKUP(B184,'SOC priorities'!$E$4:$F$12,2),'SOC priorities'!$H$1:$P$1,'SOC priorities'!$H$1:$P$413)=C184)),1,0),1)),1)</f>
        <v>0</v>
      </c>
      <c r="AM184" s="25" cm="1">
        <f t="array" ref="AM184">_xlfn.IFNA(IF(ISBLANK(D184),0,IF(NOT(OR(_xlfn.XLOOKUP(VLOOKUP(B184,'SSA DD'!$E$32:$F$40,2),'SSA DD'!$E$1:$M$1,'SSA DD'!$E$1:$M$22)=D184)),1,0)),0)</f>
        <v>0</v>
      </c>
      <c r="AO184" t="s">
        <v>396</v>
      </c>
      <c r="AP184" s="25" t="s">
        <v>397</v>
      </c>
      <c r="AQ184" s="160" t="s">
        <v>398</v>
      </c>
    </row>
    <row r="185" spans="1:43" ht="30" customHeight="1" x14ac:dyDescent="0.45">
      <c r="A185" s="395">
        <v>173</v>
      </c>
      <c r="B185" s="396"/>
      <c r="C185" s="397"/>
      <c r="D185" s="397"/>
      <c r="E185" s="398"/>
      <c r="F185" s="399"/>
      <c r="G185" s="399"/>
      <c r="H185" s="400"/>
      <c r="I185" s="367" t="str">
        <f t="shared" si="27"/>
        <v/>
      </c>
      <c r="J185" s="365"/>
      <c r="K185" s="365"/>
      <c r="L185" s="365"/>
      <c r="O185" s="25" t="str">
        <f>IF(AND(SUM($U185:$Z185)&lt;&gt;0,SUM($U185:$Z185)&lt;&gt;6), IF($B185&lt;&gt;'SOC priorities'!$E$11,$AG185,$AH185),"")</f>
        <v/>
      </c>
      <c r="P185" s="25" t="str">
        <f>IF(AND(SUM(U185:AA185)&lt;&gt;0,SUM(U185:AA185)&lt;&gt;7),IF(B185='SOC priorities'!$E$11,IF(ISBLANK(H185),$AI185,""),""),"")</f>
        <v/>
      </c>
      <c r="Q185" s="25" t="str">
        <f t="shared" si="28"/>
        <v/>
      </c>
      <c r="R185" s="25" t="str">
        <f t="shared" si="25"/>
        <v/>
      </c>
      <c r="S185" s="25" t="str">
        <f t="shared" si="26"/>
        <v/>
      </c>
      <c r="U185" s="159">
        <f t="shared" si="29"/>
        <v>0</v>
      </c>
      <c r="V185" s="25">
        <f t="shared" si="30"/>
        <v>0</v>
      </c>
      <c r="W185" s="25">
        <f t="shared" si="31"/>
        <v>0</v>
      </c>
      <c r="X185" s="25">
        <f t="shared" si="32"/>
        <v>0</v>
      </c>
      <c r="Y185" s="25">
        <f t="shared" si="33"/>
        <v>0</v>
      </c>
      <c r="Z185" s="25">
        <f t="shared" si="34"/>
        <v>0</v>
      </c>
      <c r="AA185" s="25">
        <f t="shared" si="35"/>
        <v>0</v>
      </c>
      <c r="AC185" s="25">
        <f t="shared" si="36"/>
        <v>0</v>
      </c>
      <c r="AG185" s="25" t="s">
        <v>393</v>
      </c>
      <c r="AH185" s="25" t="s">
        <v>394</v>
      </c>
      <c r="AI185" s="160" t="s">
        <v>395</v>
      </c>
      <c r="AK185" s="25">
        <f>IF(COUNTIFS('SOC priorities'!$E$4:$E$12,$B185)&lt;&gt;1,1,0)</f>
        <v>1</v>
      </c>
      <c r="AL185" s="25" cm="1">
        <f t="array" ref="AL185">_xlfn.IFNA(IF(ISBLANK(C185),0,_xlfn.IFNA(IF(NOT(OR(_xlfn.XLOOKUP(VLOOKUP(B185,'SOC priorities'!$E$4:$F$12,2),'SOC priorities'!$H$1:$P$1,'SOC priorities'!$H$1:$P$413)=C185)),1,0),1)),1)</f>
        <v>0</v>
      </c>
      <c r="AM185" s="25" cm="1">
        <f t="array" ref="AM185">_xlfn.IFNA(IF(ISBLANK(D185),0,IF(NOT(OR(_xlfn.XLOOKUP(VLOOKUP(B185,'SSA DD'!$E$32:$F$40,2),'SSA DD'!$E$1:$M$1,'SSA DD'!$E$1:$M$22)=D185)),1,0)),0)</f>
        <v>0</v>
      </c>
      <c r="AO185" t="s">
        <v>396</v>
      </c>
      <c r="AP185" s="25" t="s">
        <v>397</v>
      </c>
      <c r="AQ185" s="160" t="s">
        <v>398</v>
      </c>
    </row>
    <row r="186" spans="1:43" ht="30" customHeight="1" x14ac:dyDescent="0.45">
      <c r="A186" s="395">
        <v>174</v>
      </c>
      <c r="B186" s="396"/>
      <c r="C186" s="397"/>
      <c r="D186" s="397"/>
      <c r="E186" s="398"/>
      <c r="F186" s="399"/>
      <c r="G186" s="399"/>
      <c r="H186" s="400"/>
      <c r="I186" s="367" t="str">
        <f t="shared" si="27"/>
        <v/>
      </c>
      <c r="J186" s="365"/>
      <c r="K186" s="365"/>
      <c r="L186" s="365"/>
      <c r="O186" s="25" t="str">
        <f>IF(AND(SUM($U186:$Z186)&lt;&gt;0,SUM($U186:$Z186)&lt;&gt;6), IF($B186&lt;&gt;'SOC priorities'!$E$11,$AG186,$AH186),"")</f>
        <v/>
      </c>
      <c r="P186" s="25" t="str">
        <f>IF(AND(SUM(U186:AA186)&lt;&gt;0,SUM(U186:AA186)&lt;&gt;7),IF(B186='SOC priorities'!$E$11,IF(ISBLANK(H186),$AI186,""),""),"")</f>
        <v/>
      </c>
      <c r="Q186" s="25" t="str">
        <f t="shared" si="28"/>
        <v/>
      </c>
      <c r="R186" s="25" t="str">
        <f t="shared" si="25"/>
        <v/>
      </c>
      <c r="S186" s="25" t="str">
        <f t="shared" si="26"/>
        <v/>
      </c>
      <c r="U186" s="159">
        <f t="shared" si="29"/>
        <v>0</v>
      </c>
      <c r="V186" s="25">
        <f t="shared" si="30"/>
        <v>0</v>
      </c>
      <c r="W186" s="25">
        <f t="shared" si="31"/>
        <v>0</v>
      </c>
      <c r="X186" s="25">
        <f t="shared" si="32"/>
        <v>0</v>
      </c>
      <c r="Y186" s="25">
        <f t="shared" si="33"/>
        <v>0</v>
      </c>
      <c r="Z186" s="25">
        <f t="shared" si="34"/>
        <v>0</v>
      </c>
      <c r="AA186" s="25">
        <f t="shared" si="35"/>
        <v>0</v>
      </c>
      <c r="AC186" s="25">
        <f t="shared" si="36"/>
        <v>0</v>
      </c>
      <c r="AG186" s="25" t="s">
        <v>393</v>
      </c>
      <c r="AH186" s="25" t="s">
        <v>394</v>
      </c>
      <c r="AI186" s="160" t="s">
        <v>395</v>
      </c>
      <c r="AK186" s="25">
        <f>IF(COUNTIFS('SOC priorities'!$E$4:$E$12,$B186)&lt;&gt;1,1,0)</f>
        <v>1</v>
      </c>
      <c r="AL186" s="25" cm="1">
        <f t="array" ref="AL186">_xlfn.IFNA(IF(ISBLANK(C186),0,_xlfn.IFNA(IF(NOT(OR(_xlfn.XLOOKUP(VLOOKUP(B186,'SOC priorities'!$E$4:$F$12,2),'SOC priorities'!$H$1:$P$1,'SOC priorities'!$H$1:$P$413)=C186)),1,0),1)),1)</f>
        <v>0</v>
      </c>
      <c r="AM186" s="25" cm="1">
        <f t="array" ref="AM186">_xlfn.IFNA(IF(ISBLANK(D186),0,IF(NOT(OR(_xlfn.XLOOKUP(VLOOKUP(B186,'SSA DD'!$E$32:$F$40,2),'SSA DD'!$E$1:$M$1,'SSA DD'!$E$1:$M$22)=D186)),1,0)),0)</f>
        <v>0</v>
      </c>
      <c r="AO186" t="s">
        <v>396</v>
      </c>
      <c r="AP186" s="25" t="s">
        <v>397</v>
      </c>
      <c r="AQ186" s="160" t="s">
        <v>398</v>
      </c>
    </row>
    <row r="187" spans="1:43" ht="30" customHeight="1" x14ac:dyDescent="0.45">
      <c r="A187" s="395">
        <v>175</v>
      </c>
      <c r="B187" s="396"/>
      <c r="C187" s="397"/>
      <c r="D187" s="397"/>
      <c r="E187" s="398"/>
      <c r="F187" s="399"/>
      <c r="G187" s="399"/>
      <c r="H187" s="400"/>
      <c r="I187" s="367" t="str">
        <f t="shared" si="27"/>
        <v/>
      </c>
      <c r="J187" s="365"/>
      <c r="K187" s="365"/>
      <c r="L187" s="365"/>
      <c r="O187" s="25" t="str">
        <f>IF(AND(SUM($U187:$Z187)&lt;&gt;0,SUM($U187:$Z187)&lt;&gt;6), IF($B187&lt;&gt;'SOC priorities'!$E$11,$AG187,$AH187),"")</f>
        <v/>
      </c>
      <c r="P187" s="25" t="str">
        <f>IF(AND(SUM(U187:AA187)&lt;&gt;0,SUM(U187:AA187)&lt;&gt;7),IF(B187='SOC priorities'!$E$11,IF(ISBLANK(H187),$AI187,""),""),"")</f>
        <v/>
      </c>
      <c r="Q187" s="25" t="str">
        <f t="shared" si="28"/>
        <v/>
      </c>
      <c r="R187" s="25" t="str">
        <f t="shared" si="25"/>
        <v/>
      </c>
      <c r="S187" s="25" t="str">
        <f t="shared" si="26"/>
        <v/>
      </c>
      <c r="U187" s="159">
        <f t="shared" si="29"/>
        <v>0</v>
      </c>
      <c r="V187" s="25">
        <f t="shared" si="30"/>
        <v>0</v>
      </c>
      <c r="W187" s="25">
        <f t="shared" si="31"/>
        <v>0</v>
      </c>
      <c r="X187" s="25">
        <f t="shared" si="32"/>
        <v>0</v>
      </c>
      <c r="Y187" s="25">
        <f t="shared" si="33"/>
        <v>0</v>
      </c>
      <c r="Z187" s="25">
        <f t="shared" si="34"/>
        <v>0</v>
      </c>
      <c r="AA187" s="25">
        <f t="shared" si="35"/>
        <v>0</v>
      </c>
      <c r="AC187" s="25">
        <f t="shared" si="36"/>
        <v>0</v>
      </c>
      <c r="AG187" s="25" t="s">
        <v>393</v>
      </c>
      <c r="AH187" s="25" t="s">
        <v>394</v>
      </c>
      <c r="AI187" s="160" t="s">
        <v>395</v>
      </c>
      <c r="AK187" s="25">
        <f>IF(COUNTIFS('SOC priorities'!$E$4:$E$12,$B187)&lt;&gt;1,1,0)</f>
        <v>1</v>
      </c>
      <c r="AL187" s="25" cm="1">
        <f t="array" ref="AL187">_xlfn.IFNA(IF(ISBLANK(C187),0,_xlfn.IFNA(IF(NOT(OR(_xlfn.XLOOKUP(VLOOKUP(B187,'SOC priorities'!$E$4:$F$12,2),'SOC priorities'!$H$1:$P$1,'SOC priorities'!$H$1:$P$413)=C187)),1,0),1)),1)</f>
        <v>0</v>
      </c>
      <c r="AM187" s="25" cm="1">
        <f t="array" ref="AM187">_xlfn.IFNA(IF(ISBLANK(D187),0,IF(NOT(OR(_xlfn.XLOOKUP(VLOOKUP(B187,'SSA DD'!$E$32:$F$40,2),'SSA DD'!$E$1:$M$1,'SSA DD'!$E$1:$M$22)=D187)),1,0)),0)</f>
        <v>0</v>
      </c>
      <c r="AO187" t="s">
        <v>396</v>
      </c>
      <c r="AP187" s="25" t="s">
        <v>397</v>
      </c>
      <c r="AQ187" s="160" t="s">
        <v>398</v>
      </c>
    </row>
    <row r="188" spans="1:43" ht="30" customHeight="1" x14ac:dyDescent="0.45">
      <c r="A188" s="395">
        <v>176</v>
      </c>
      <c r="B188" s="396"/>
      <c r="C188" s="397"/>
      <c r="D188" s="397"/>
      <c r="E188" s="398"/>
      <c r="F188" s="399"/>
      <c r="G188" s="399"/>
      <c r="H188" s="400"/>
      <c r="I188" s="367" t="str">
        <f t="shared" si="27"/>
        <v/>
      </c>
      <c r="J188" s="365"/>
      <c r="K188" s="365"/>
      <c r="L188" s="365"/>
      <c r="O188" s="25" t="str">
        <f>IF(AND(SUM($U188:$Z188)&lt;&gt;0,SUM($U188:$Z188)&lt;&gt;6), IF($B188&lt;&gt;'SOC priorities'!$E$11,$AG188,$AH188),"")</f>
        <v/>
      </c>
      <c r="P188" s="25" t="str">
        <f>IF(AND(SUM(U188:AA188)&lt;&gt;0,SUM(U188:AA188)&lt;&gt;7),IF(B188='SOC priorities'!$E$11,IF(ISBLANK(H188),$AI188,""),""),"")</f>
        <v/>
      </c>
      <c r="Q188" s="25" t="str">
        <f t="shared" si="28"/>
        <v/>
      </c>
      <c r="R188" s="25" t="str">
        <f t="shared" si="25"/>
        <v/>
      </c>
      <c r="S188" s="25" t="str">
        <f t="shared" si="26"/>
        <v/>
      </c>
      <c r="U188" s="159">
        <f t="shared" si="29"/>
        <v>0</v>
      </c>
      <c r="V188" s="25">
        <f t="shared" si="30"/>
        <v>0</v>
      </c>
      <c r="W188" s="25">
        <f t="shared" si="31"/>
        <v>0</v>
      </c>
      <c r="X188" s="25">
        <f t="shared" si="32"/>
        <v>0</v>
      </c>
      <c r="Y188" s="25">
        <f t="shared" si="33"/>
        <v>0</v>
      </c>
      <c r="Z188" s="25">
        <f t="shared" si="34"/>
        <v>0</v>
      </c>
      <c r="AA188" s="25">
        <f t="shared" si="35"/>
        <v>0</v>
      </c>
      <c r="AC188" s="25">
        <f t="shared" si="36"/>
        <v>0</v>
      </c>
      <c r="AG188" s="25" t="s">
        <v>393</v>
      </c>
      <c r="AH188" s="25" t="s">
        <v>394</v>
      </c>
      <c r="AI188" s="160" t="s">
        <v>395</v>
      </c>
      <c r="AK188" s="25">
        <f>IF(COUNTIFS('SOC priorities'!$E$4:$E$12,$B188)&lt;&gt;1,1,0)</f>
        <v>1</v>
      </c>
      <c r="AL188" s="25" cm="1">
        <f t="array" ref="AL188">_xlfn.IFNA(IF(ISBLANK(C188),0,_xlfn.IFNA(IF(NOT(OR(_xlfn.XLOOKUP(VLOOKUP(B188,'SOC priorities'!$E$4:$F$12,2),'SOC priorities'!$H$1:$P$1,'SOC priorities'!$H$1:$P$413)=C188)),1,0),1)),1)</f>
        <v>0</v>
      </c>
      <c r="AM188" s="25" cm="1">
        <f t="array" ref="AM188">_xlfn.IFNA(IF(ISBLANK(D188),0,IF(NOT(OR(_xlfn.XLOOKUP(VLOOKUP(B188,'SSA DD'!$E$32:$F$40,2),'SSA DD'!$E$1:$M$1,'SSA DD'!$E$1:$M$22)=D188)),1,0)),0)</f>
        <v>0</v>
      </c>
      <c r="AO188" t="s">
        <v>396</v>
      </c>
      <c r="AP188" s="25" t="s">
        <v>397</v>
      </c>
      <c r="AQ188" s="160" t="s">
        <v>398</v>
      </c>
    </row>
    <row r="189" spans="1:43" ht="30" customHeight="1" x14ac:dyDescent="0.45">
      <c r="A189" s="395">
        <v>177</v>
      </c>
      <c r="B189" s="396"/>
      <c r="C189" s="397"/>
      <c r="D189" s="397"/>
      <c r="E189" s="398"/>
      <c r="F189" s="399"/>
      <c r="G189" s="399"/>
      <c r="H189" s="400"/>
      <c r="I189" s="367" t="str">
        <f t="shared" si="27"/>
        <v/>
      </c>
      <c r="J189" s="365"/>
      <c r="K189" s="365"/>
      <c r="L189" s="365"/>
      <c r="O189" s="25" t="str">
        <f>IF(AND(SUM($U189:$Z189)&lt;&gt;0,SUM($U189:$Z189)&lt;&gt;6), IF($B189&lt;&gt;'SOC priorities'!$E$11,$AG189,$AH189),"")</f>
        <v/>
      </c>
      <c r="P189" s="25" t="str">
        <f>IF(AND(SUM(U189:AA189)&lt;&gt;0,SUM(U189:AA189)&lt;&gt;7),IF(B189='SOC priorities'!$E$11,IF(ISBLANK(H189),$AI189,""),""),"")</f>
        <v/>
      </c>
      <c r="Q189" s="25" t="str">
        <f t="shared" si="28"/>
        <v/>
      </c>
      <c r="R189" s="25" t="str">
        <f t="shared" si="25"/>
        <v/>
      </c>
      <c r="S189" s="25" t="str">
        <f t="shared" si="26"/>
        <v/>
      </c>
      <c r="U189" s="159">
        <f t="shared" si="29"/>
        <v>0</v>
      </c>
      <c r="V189" s="25">
        <f t="shared" si="30"/>
        <v>0</v>
      </c>
      <c r="W189" s="25">
        <f t="shared" si="31"/>
        <v>0</v>
      </c>
      <c r="X189" s="25">
        <f t="shared" si="32"/>
        <v>0</v>
      </c>
      <c r="Y189" s="25">
        <f t="shared" si="33"/>
        <v>0</v>
      </c>
      <c r="Z189" s="25">
        <f t="shared" si="34"/>
        <v>0</v>
      </c>
      <c r="AA189" s="25">
        <f t="shared" si="35"/>
        <v>0</v>
      </c>
      <c r="AC189" s="25">
        <f t="shared" si="36"/>
        <v>0</v>
      </c>
      <c r="AG189" s="25" t="s">
        <v>393</v>
      </c>
      <c r="AH189" s="25" t="s">
        <v>394</v>
      </c>
      <c r="AI189" s="160" t="s">
        <v>395</v>
      </c>
      <c r="AK189" s="25">
        <f>IF(COUNTIFS('SOC priorities'!$E$4:$E$12,$B189)&lt;&gt;1,1,0)</f>
        <v>1</v>
      </c>
      <c r="AL189" s="25" cm="1">
        <f t="array" ref="AL189">_xlfn.IFNA(IF(ISBLANK(C189),0,_xlfn.IFNA(IF(NOT(OR(_xlfn.XLOOKUP(VLOOKUP(B189,'SOC priorities'!$E$4:$F$12,2),'SOC priorities'!$H$1:$P$1,'SOC priorities'!$H$1:$P$413)=C189)),1,0),1)),1)</f>
        <v>0</v>
      </c>
      <c r="AM189" s="25" cm="1">
        <f t="array" ref="AM189">_xlfn.IFNA(IF(ISBLANK(D189),0,IF(NOT(OR(_xlfn.XLOOKUP(VLOOKUP(B189,'SSA DD'!$E$32:$F$40,2),'SSA DD'!$E$1:$M$1,'SSA DD'!$E$1:$M$22)=D189)),1,0)),0)</f>
        <v>0</v>
      </c>
      <c r="AO189" t="s">
        <v>396</v>
      </c>
      <c r="AP189" s="25" t="s">
        <v>397</v>
      </c>
      <c r="AQ189" s="160" t="s">
        <v>398</v>
      </c>
    </row>
    <row r="190" spans="1:43" ht="30" customHeight="1" x14ac:dyDescent="0.45">
      <c r="A190" s="395">
        <v>178</v>
      </c>
      <c r="B190" s="396"/>
      <c r="C190" s="397"/>
      <c r="D190" s="397"/>
      <c r="E190" s="398"/>
      <c r="F190" s="399"/>
      <c r="G190" s="399"/>
      <c r="H190" s="400"/>
      <c r="I190" s="367" t="str">
        <f t="shared" si="27"/>
        <v/>
      </c>
      <c r="J190" s="365"/>
      <c r="K190" s="365"/>
      <c r="L190" s="365"/>
      <c r="O190" s="25" t="str">
        <f>IF(AND(SUM($U190:$Z190)&lt;&gt;0,SUM($U190:$Z190)&lt;&gt;6), IF($B190&lt;&gt;'SOC priorities'!$E$11,$AG190,$AH190),"")</f>
        <v/>
      </c>
      <c r="P190" s="25" t="str">
        <f>IF(AND(SUM(U190:AA190)&lt;&gt;0,SUM(U190:AA190)&lt;&gt;7),IF(B190='SOC priorities'!$E$11,IF(ISBLANK(H190),$AI190,""),""),"")</f>
        <v/>
      </c>
      <c r="Q190" s="25" t="str">
        <f t="shared" si="28"/>
        <v/>
      </c>
      <c r="R190" s="25" t="str">
        <f t="shared" si="25"/>
        <v/>
      </c>
      <c r="S190" s="25" t="str">
        <f t="shared" si="26"/>
        <v/>
      </c>
      <c r="U190" s="159">
        <f t="shared" si="29"/>
        <v>0</v>
      </c>
      <c r="V190" s="25">
        <f t="shared" si="30"/>
        <v>0</v>
      </c>
      <c r="W190" s="25">
        <f t="shared" si="31"/>
        <v>0</v>
      </c>
      <c r="X190" s="25">
        <f t="shared" si="32"/>
        <v>0</v>
      </c>
      <c r="Y190" s="25">
        <f t="shared" si="33"/>
        <v>0</v>
      </c>
      <c r="Z190" s="25">
        <f t="shared" si="34"/>
        <v>0</v>
      </c>
      <c r="AA190" s="25">
        <f t="shared" si="35"/>
        <v>0</v>
      </c>
      <c r="AC190" s="25">
        <f t="shared" si="36"/>
        <v>0</v>
      </c>
      <c r="AG190" s="25" t="s">
        <v>393</v>
      </c>
      <c r="AH190" s="25" t="s">
        <v>394</v>
      </c>
      <c r="AI190" s="160" t="s">
        <v>395</v>
      </c>
      <c r="AK190" s="25">
        <f>IF(COUNTIFS('SOC priorities'!$E$4:$E$12,$B190)&lt;&gt;1,1,0)</f>
        <v>1</v>
      </c>
      <c r="AL190" s="25" cm="1">
        <f t="array" ref="AL190">_xlfn.IFNA(IF(ISBLANK(C190),0,_xlfn.IFNA(IF(NOT(OR(_xlfn.XLOOKUP(VLOOKUP(B190,'SOC priorities'!$E$4:$F$12,2),'SOC priorities'!$H$1:$P$1,'SOC priorities'!$H$1:$P$413)=C190)),1,0),1)),1)</f>
        <v>0</v>
      </c>
      <c r="AM190" s="25" cm="1">
        <f t="array" ref="AM190">_xlfn.IFNA(IF(ISBLANK(D190),0,IF(NOT(OR(_xlfn.XLOOKUP(VLOOKUP(B190,'SSA DD'!$E$32:$F$40,2),'SSA DD'!$E$1:$M$1,'SSA DD'!$E$1:$M$22)=D190)),1,0)),0)</f>
        <v>0</v>
      </c>
      <c r="AO190" t="s">
        <v>396</v>
      </c>
      <c r="AP190" s="25" t="s">
        <v>397</v>
      </c>
      <c r="AQ190" s="160" t="s">
        <v>398</v>
      </c>
    </row>
    <row r="191" spans="1:43" ht="30" customHeight="1" x14ac:dyDescent="0.45">
      <c r="A191" s="395">
        <v>179</v>
      </c>
      <c r="B191" s="396"/>
      <c r="C191" s="397"/>
      <c r="D191" s="397"/>
      <c r="E191" s="398"/>
      <c r="F191" s="399"/>
      <c r="G191" s="399"/>
      <c r="H191" s="400"/>
      <c r="I191" s="367" t="str">
        <f t="shared" si="27"/>
        <v/>
      </c>
      <c r="J191" s="365"/>
      <c r="K191" s="365"/>
      <c r="L191" s="365"/>
      <c r="O191" s="25" t="str">
        <f>IF(AND(SUM($U191:$Z191)&lt;&gt;0,SUM($U191:$Z191)&lt;&gt;6), IF($B191&lt;&gt;'SOC priorities'!$E$11,$AG191,$AH191),"")</f>
        <v/>
      </c>
      <c r="P191" s="25" t="str">
        <f>IF(AND(SUM(U191:AA191)&lt;&gt;0,SUM(U191:AA191)&lt;&gt;7),IF(B191='SOC priorities'!$E$11,IF(ISBLANK(H191),$AI191,""),""),"")</f>
        <v/>
      </c>
      <c r="Q191" s="25" t="str">
        <f t="shared" si="28"/>
        <v/>
      </c>
      <c r="R191" s="25" t="str">
        <f t="shared" si="25"/>
        <v/>
      </c>
      <c r="S191" s="25" t="str">
        <f t="shared" si="26"/>
        <v/>
      </c>
      <c r="U191" s="159">
        <f t="shared" si="29"/>
        <v>0</v>
      </c>
      <c r="V191" s="25">
        <f t="shared" si="30"/>
        <v>0</v>
      </c>
      <c r="W191" s="25">
        <f t="shared" si="31"/>
        <v>0</v>
      </c>
      <c r="X191" s="25">
        <f t="shared" si="32"/>
        <v>0</v>
      </c>
      <c r="Y191" s="25">
        <f t="shared" si="33"/>
        <v>0</v>
      </c>
      <c r="Z191" s="25">
        <f t="shared" si="34"/>
        <v>0</v>
      </c>
      <c r="AA191" s="25">
        <f t="shared" si="35"/>
        <v>0</v>
      </c>
      <c r="AC191" s="25">
        <f t="shared" si="36"/>
        <v>0</v>
      </c>
      <c r="AG191" s="25" t="s">
        <v>393</v>
      </c>
      <c r="AH191" s="25" t="s">
        <v>394</v>
      </c>
      <c r="AI191" s="160" t="s">
        <v>395</v>
      </c>
      <c r="AK191" s="25">
        <f>IF(COUNTIFS('SOC priorities'!$E$4:$E$12,$B191)&lt;&gt;1,1,0)</f>
        <v>1</v>
      </c>
      <c r="AL191" s="25" cm="1">
        <f t="array" ref="AL191">_xlfn.IFNA(IF(ISBLANK(C191),0,_xlfn.IFNA(IF(NOT(OR(_xlfn.XLOOKUP(VLOOKUP(B191,'SOC priorities'!$E$4:$F$12,2),'SOC priorities'!$H$1:$P$1,'SOC priorities'!$H$1:$P$413)=C191)),1,0),1)),1)</f>
        <v>0</v>
      </c>
      <c r="AM191" s="25" cm="1">
        <f t="array" ref="AM191">_xlfn.IFNA(IF(ISBLANK(D191),0,IF(NOT(OR(_xlfn.XLOOKUP(VLOOKUP(B191,'SSA DD'!$E$32:$F$40,2),'SSA DD'!$E$1:$M$1,'SSA DD'!$E$1:$M$22)=D191)),1,0)),0)</f>
        <v>0</v>
      </c>
      <c r="AO191" t="s">
        <v>396</v>
      </c>
      <c r="AP191" s="25" t="s">
        <v>397</v>
      </c>
      <c r="AQ191" s="160" t="s">
        <v>398</v>
      </c>
    </row>
    <row r="192" spans="1:43" ht="30" customHeight="1" x14ac:dyDescent="0.45">
      <c r="A192" s="395">
        <v>180</v>
      </c>
      <c r="B192" s="396"/>
      <c r="C192" s="397"/>
      <c r="D192" s="397"/>
      <c r="E192" s="398"/>
      <c r="F192" s="399"/>
      <c r="G192" s="399"/>
      <c r="H192" s="400"/>
      <c r="I192" s="367" t="str">
        <f t="shared" si="27"/>
        <v/>
      </c>
      <c r="J192" s="365"/>
      <c r="K192" s="365"/>
      <c r="L192" s="365"/>
      <c r="O192" s="25" t="str">
        <f>IF(AND(SUM($U192:$Z192)&lt;&gt;0,SUM($U192:$Z192)&lt;&gt;6), IF($B192&lt;&gt;'SOC priorities'!$E$11,$AG192,$AH192),"")</f>
        <v/>
      </c>
      <c r="P192" s="25" t="str">
        <f>IF(AND(SUM(U192:AA192)&lt;&gt;0,SUM(U192:AA192)&lt;&gt;7),IF(B192='SOC priorities'!$E$11,IF(ISBLANK(H192),$AI192,""),""),"")</f>
        <v/>
      </c>
      <c r="Q192" s="25" t="str">
        <f t="shared" si="28"/>
        <v/>
      </c>
      <c r="R192" s="25" t="str">
        <f t="shared" si="25"/>
        <v/>
      </c>
      <c r="S192" s="25" t="str">
        <f t="shared" si="26"/>
        <v/>
      </c>
      <c r="U192" s="159">
        <f t="shared" si="29"/>
        <v>0</v>
      </c>
      <c r="V192" s="25">
        <f t="shared" si="30"/>
        <v>0</v>
      </c>
      <c r="W192" s="25">
        <f t="shared" si="31"/>
        <v>0</v>
      </c>
      <c r="X192" s="25">
        <f t="shared" si="32"/>
        <v>0</v>
      </c>
      <c r="Y192" s="25">
        <f t="shared" si="33"/>
        <v>0</v>
      </c>
      <c r="Z192" s="25">
        <f t="shared" si="34"/>
        <v>0</v>
      </c>
      <c r="AA192" s="25">
        <f t="shared" si="35"/>
        <v>0</v>
      </c>
      <c r="AC192" s="25">
        <f t="shared" si="36"/>
        <v>0</v>
      </c>
      <c r="AG192" s="25" t="s">
        <v>393</v>
      </c>
      <c r="AH192" s="25" t="s">
        <v>394</v>
      </c>
      <c r="AI192" s="160" t="s">
        <v>395</v>
      </c>
      <c r="AK192" s="25">
        <f>IF(COUNTIFS('SOC priorities'!$E$4:$E$12,$B192)&lt;&gt;1,1,0)</f>
        <v>1</v>
      </c>
      <c r="AL192" s="25" cm="1">
        <f t="array" ref="AL192">_xlfn.IFNA(IF(ISBLANK(C192),0,_xlfn.IFNA(IF(NOT(OR(_xlfn.XLOOKUP(VLOOKUP(B192,'SOC priorities'!$E$4:$F$12,2),'SOC priorities'!$H$1:$P$1,'SOC priorities'!$H$1:$P$413)=C192)),1,0),1)),1)</f>
        <v>0</v>
      </c>
      <c r="AM192" s="25" cm="1">
        <f t="array" ref="AM192">_xlfn.IFNA(IF(ISBLANK(D192),0,IF(NOT(OR(_xlfn.XLOOKUP(VLOOKUP(B192,'SSA DD'!$E$32:$F$40,2),'SSA DD'!$E$1:$M$1,'SSA DD'!$E$1:$M$22)=D192)),1,0)),0)</f>
        <v>0</v>
      </c>
      <c r="AO192" t="s">
        <v>396</v>
      </c>
      <c r="AP192" s="25" t="s">
        <v>397</v>
      </c>
      <c r="AQ192" s="160" t="s">
        <v>398</v>
      </c>
    </row>
    <row r="193" spans="1:43" ht="30" customHeight="1" x14ac:dyDescent="0.45">
      <c r="A193" s="395">
        <v>181</v>
      </c>
      <c r="B193" s="396"/>
      <c r="C193" s="397"/>
      <c r="D193" s="397"/>
      <c r="E193" s="398"/>
      <c r="F193" s="399"/>
      <c r="G193" s="399"/>
      <c r="H193" s="400"/>
      <c r="I193" s="367" t="str">
        <f t="shared" si="27"/>
        <v/>
      </c>
      <c r="J193" s="365"/>
      <c r="K193" s="365"/>
      <c r="L193" s="365"/>
      <c r="O193" s="25" t="str">
        <f>IF(AND(SUM($U193:$Z193)&lt;&gt;0,SUM($U193:$Z193)&lt;&gt;6), IF($B193&lt;&gt;'SOC priorities'!$E$11,$AG193,$AH193),"")</f>
        <v/>
      </c>
      <c r="P193" s="25" t="str">
        <f>IF(AND(SUM(U193:AA193)&lt;&gt;0,SUM(U193:AA193)&lt;&gt;7),IF(B193='SOC priorities'!$E$11,IF(ISBLANK(H193),$AI193,""),""),"")</f>
        <v/>
      </c>
      <c r="Q193" s="25" t="str">
        <f t="shared" si="28"/>
        <v/>
      </c>
      <c r="R193" s="25" t="str">
        <f t="shared" si="25"/>
        <v/>
      </c>
      <c r="S193" s="25" t="str">
        <f t="shared" si="26"/>
        <v/>
      </c>
      <c r="U193" s="159">
        <f t="shared" si="29"/>
        <v>0</v>
      </c>
      <c r="V193" s="25">
        <f t="shared" si="30"/>
        <v>0</v>
      </c>
      <c r="W193" s="25">
        <f t="shared" si="31"/>
        <v>0</v>
      </c>
      <c r="X193" s="25">
        <f t="shared" si="32"/>
        <v>0</v>
      </c>
      <c r="Y193" s="25">
        <f t="shared" si="33"/>
        <v>0</v>
      </c>
      <c r="Z193" s="25">
        <f t="shared" si="34"/>
        <v>0</v>
      </c>
      <c r="AA193" s="25">
        <f t="shared" si="35"/>
        <v>0</v>
      </c>
      <c r="AC193" s="25">
        <f t="shared" si="36"/>
        <v>0</v>
      </c>
      <c r="AG193" s="25" t="s">
        <v>393</v>
      </c>
      <c r="AH193" s="25" t="s">
        <v>394</v>
      </c>
      <c r="AI193" s="160" t="s">
        <v>395</v>
      </c>
      <c r="AK193" s="25">
        <f>IF(COUNTIFS('SOC priorities'!$E$4:$E$12,$B193)&lt;&gt;1,1,0)</f>
        <v>1</v>
      </c>
      <c r="AL193" s="25" cm="1">
        <f t="array" ref="AL193">_xlfn.IFNA(IF(ISBLANK(C193),0,_xlfn.IFNA(IF(NOT(OR(_xlfn.XLOOKUP(VLOOKUP(B193,'SOC priorities'!$E$4:$F$12,2),'SOC priorities'!$H$1:$P$1,'SOC priorities'!$H$1:$P$413)=C193)),1,0),1)),1)</f>
        <v>0</v>
      </c>
      <c r="AM193" s="25" cm="1">
        <f t="array" ref="AM193">_xlfn.IFNA(IF(ISBLANK(D193),0,IF(NOT(OR(_xlfn.XLOOKUP(VLOOKUP(B193,'SSA DD'!$E$32:$F$40,2),'SSA DD'!$E$1:$M$1,'SSA DD'!$E$1:$M$22)=D193)),1,0)),0)</f>
        <v>0</v>
      </c>
      <c r="AO193" t="s">
        <v>396</v>
      </c>
      <c r="AP193" s="25" t="s">
        <v>397</v>
      </c>
      <c r="AQ193" s="160" t="s">
        <v>398</v>
      </c>
    </row>
    <row r="194" spans="1:43" ht="30" customHeight="1" x14ac:dyDescent="0.45">
      <c r="A194" s="395">
        <v>182</v>
      </c>
      <c r="B194" s="396"/>
      <c r="C194" s="397"/>
      <c r="D194" s="397"/>
      <c r="E194" s="398"/>
      <c r="F194" s="399"/>
      <c r="G194" s="399"/>
      <c r="H194" s="400"/>
      <c r="I194" s="367" t="str">
        <f t="shared" si="27"/>
        <v/>
      </c>
      <c r="J194" s="365"/>
      <c r="K194" s="365"/>
      <c r="L194" s="365"/>
      <c r="O194" s="25" t="str">
        <f>IF(AND(SUM($U194:$Z194)&lt;&gt;0,SUM($U194:$Z194)&lt;&gt;6), IF($B194&lt;&gt;'SOC priorities'!$E$11,$AG194,$AH194),"")</f>
        <v/>
      </c>
      <c r="P194" s="25" t="str">
        <f>IF(AND(SUM(U194:AA194)&lt;&gt;0,SUM(U194:AA194)&lt;&gt;7),IF(B194='SOC priorities'!$E$11,IF(ISBLANK(H194),$AI194,""),""),"")</f>
        <v/>
      </c>
      <c r="Q194" s="25" t="str">
        <f t="shared" si="28"/>
        <v/>
      </c>
      <c r="R194" s="25" t="str">
        <f t="shared" si="25"/>
        <v/>
      </c>
      <c r="S194" s="25" t="str">
        <f t="shared" si="26"/>
        <v/>
      </c>
      <c r="U194" s="159">
        <f t="shared" si="29"/>
        <v>0</v>
      </c>
      <c r="V194" s="25">
        <f t="shared" si="30"/>
        <v>0</v>
      </c>
      <c r="W194" s="25">
        <f t="shared" si="31"/>
        <v>0</v>
      </c>
      <c r="X194" s="25">
        <f t="shared" si="32"/>
        <v>0</v>
      </c>
      <c r="Y194" s="25">
        <f t="shared" si="33"/>
        <v>0</v>
      </c>
      <c r="Z194" s="25">
        <f t="shared" si="34"/>
        <v>0</v>
      </c>
      <c r="AA194" s="25">
        <f t="shared" si="35"/>
        <v>0</v>
      </c>
      <c r="AC194" s="25">
        <f t="shared" si="36"/>
        <v>0</v>
      </c>
      <c r="AG194" s="25" t="s">
        <v>393</v>
      </c>
      <c r="AH194" s="25" t="s">
        <v>394</v>
      </c>
      <c r="AI194" s="160" t="s">
        <v>395</v>
      </c>
      <c r="AK194" s="25">
        <f>IF(COUNTIFS('SOC priorities'!$E$4:$E$12,$B194)&lt;&gt;1,1,0)</f>
        <v>1</v>
      </c>
      <c r="AL194" s="25" cm="1">
        <f t="array" ref="AL194">_xlfn.IFNA(IF(ISBLANK(C194),0,_xlfn.IFNA(IF(NOT(OR(_xlfn.XLOOKUP(VLOOKUP(B194,'SOC priorities'!$E$4:$F$12,2),'SOC priorities'!$H$1:$P$1,'SOC priorities'!$H$1:$P$413)=C194)),1,0),1)),1)</f>
        <v>0</v>
      </c>
      <c r="AM194" s="25" cm="1">
        <f t="array" ref="AM194">_xlfn.IFNA(IF(ISBLANK(D194),0,IF(NOT(OR(_xlfn.XLOOKUP(VLOOKUP(B194,'SSA DD'!$E$32:$F$40,2),'SSA DD'!$E$1:$M$1,'SSA DD'!$E$1:$M$22)=D194)),1,0)),0)</f>
        <v>0</v>
      </c>
      <c r="AO194" t="s">
        <v>396</v>
      </c>
      <c r="AP194" s="25" t="s">
        <v>397</v>
      </c>
      <c r="AQ194" s="160" t="s">
        <v>398</v>
      </c>
    </row>
    <row r="195" spans="1:43" ht="30" customHeight="1" x14ac:dyDescent="0.45">
      <c r="A195" s="395">
        <v>183</v>
      </c>
      <c r="B195" s="396"/>
      <c r="C195" s="397"/>
      <c r="D195" s="397"/>
      <c r="E195" s="398"/>
      <c r="F195" s="399"/>
      <c r="G195" s="399"/>
      <c r="H195" s="400"/>
      <c r="I195" s="367" t="str">
        <f t="shared" si="27"/>
        <v/>
      </c>
      <c r="J195" s="365"/>
      <c r="K195" s="365"/>
      <c r="L195" s="365"/>
      <c r="O195" s="25" t="str">
        <f>IF(AND(SUM($U195:$Z195)&lt;&gt;0,SUM($U195:$Z195)&lt;&gt;6), IF($B195&lt;&gt;'SOC priorities'!$E$11,$AG195,$AH195),"")</f>
        <v/>
      </c>
      <c r="P195" s="25" t="str">
        <f>IF(AND(SUM(U195:AA195)&lt;&gt;0,SUM(U195:AA195)&lt;&gt;7),IF(B195='SOC priorities'!$E$11,IF(ISBLANK(H195),$AI195,""),""),"")</f>
        <v/>
      </c>
      <c r="Q195" s="25" t="str">
        <f t="shared" si="28"/>
        <v/>
      </c>
      <c r="R195" s="25" t="str">
        <f t="shared" si="25"/>
        <v/>
      </c>
      <c r="S195" s="25" t="str">
        <f t="shared" si="26"/>
        <v/>
      </c>
      <c r="U195" s="159">
        <f t="shared" si="29"/>
        <v>0</v>
      </c>
      <c r="V195" s="25">
        <f t="shared" si="30"/>
        <v>0</v>
      </c>
      <c r="W195" s="25">
        <f t="shared" si="31"/>
        <v>0</v>
      </c>
      <c r="X195" s="25">
        <f t="shared" si="32"/>
        <v>0</v>
      </c>
      <c r="Y195" s="25">
        <f t="shared" si="33"/>
        <v>0</v>
      </c>
      <c r="Z195" s="25">
        <f t="shared" si="34"/>
        <v>0</v>
      </c>
      <c r="AA195" s="25">
        <f t="shared" si="35"/>
        <v>0</v>
      </c>
      <c r="AC195" s="25">
        <f t="shared" si="36"/>
        <v>0</v>
      </c>
      <c r="AG195" s="25" t="s">
        <v>393</v>
      </c>
      <c r="AH195" s="25" t="s">
        <v>394</v>
      </c>
      <c r="AI195" s="160" t="s">
        <v>395</v>
      </c>
      <c r="AK195" s="25">
        <f>IF(COUNTIFS('SOC priorities'!$E$4:$E$12,$B195)&lt;&gt;1,1,0)</f>
        <v>1</v>
      </c>
      <c r="AL195" s="25" cm="1">
        <f t="array" ref="AL195">_xlfn.IFNA(IF(ISBLANK(C195),0,_xlfn.IFNA(IF(NOT(OR(_xlfn.XLOOKUP(VLOOKUP(B195,'SOC priorities'!$E$4:$F$12,2),'SOC priorities'!$H$1:$P$1,'SOC priorities'!$H$1:$P$413)=C195)),1,0),1)),1)</f>
        <v>0</v>
      </c>
      <c r="AM195" s="25" cm="1">
        <f t="array" ref="AM195">_xlfn.IFNA(IF(ISBLANK(D195),0,IF(NOT(OR(_xlfn.XLOOKUP(VLOOKUP(B195,'SSA DD'!$E$32:$F$40,2),'SSA DD'!$E$1:$M$1,'SSA DD'!$E$1:$M$22)=D195)),1,0)),0)</f>
        <v>0</v>
      </c>
      <c r="AO195" t="s">
        <v>396</v>
      </c>
      <c r="AP195" s="25" t="s">
        <v>397</v>
      </c>
      <c r="AQ195" s="160" t="s">
        <v>398</v>
      </c>
    </row>
    <row r="196" spans="1:43" ht="30" customHeight="1" x14ac:dyDescent="0.45">
      <c r="A196" s="395">
        <v>184</v>
      </c>
      <c r="B196" s="396"/>
      <c r="C196" s="397"/>
      <c r="D196" s="397"/>
      <c r="E196" s="398"/>
      <c r="F196" s="399"/>
      <c r="G196" s="399"/>
      <c r="H196" s="400"/>
      <c r="I196" s="367" t="str">
        <f t="shared" si="27"/>
        <v/>
      </c>
      <c r="J196" s="365"/>
      <c r="K196" s="365"/>
      <c r="L196" s="365"/>
      <c r="O196" s="25" t="str">
        <f>IF(AND(SUM($U196:$Z196)&lt;&gt;0,SUM($U196:$Z196)&lt;&gt;6), IF($B196&lt;&gt;'SOC priorities'!$E$11,$AG196,$AH196),"")</f>
        <v/>
      </c>
      <c r="P196" s="25" t="str">
        <f>IF(AND(SUM(U196:AA196)&lt;&gt;0,SUM(U196:AA196)&lt;&gt;7),IF(B196='SOC priorities'!$E$11,IF(ISBLANK(H196),$AI196,""),""),"")</f>
        <v/>
      </c>
      <c r="Q196" s="25" t="str">
        <f t="shared" si="28"/>
        <v/>
      </c>
      <c r="R196" s="25" t="str">
        <f t="shared" si="25"/>
        <v/>
      </c>
      <c r="S196" s="25" t="str">
        <f t="shared" si="26"/>
        <v/>
      </c>
      <c r="U196" s="159">
        <f t="shared" si="29"/>
        <v>0</v>
      </c>
      <c r="V196" s="25">
        <f t="shared" si="30"/>
        <v>0</v>
      </c>
      <c r="W196" s="25">
        <f t="shared" si="31"/>
        <v>0</v>
      </c>
      <c r="X196" s="25">
        <f t="shared" si="32"/>
        <v>0</v>
      </c>
      <c r="Y196" s="25">
        <f t="shared" si="33"/>
        <v>0</v>
      </c>
      <c r="Z196" s="25">
        <f t="shared" si="34"/>
        <v>0</v>
      </c>
      <c r="AA196" s="25">
        <f t="shared" si="35"/>
        <v>0</v>
      </c>
      <c r="AC196" s="25">
        <f t="shared" si="36"/>
        <v>0</v>
      </c>
      <c r="AG196" s="25" t="s">
        <v>393</v>
      </c>
      <c r="AH196" s="25" t="s">
        <v>394</v>
      </c>
      <c r="AI196" s="160" t="s">
        <v>395</v>
      </c>
      <c r="AK196" s="25">
        <f>IF(COUNTIFS('SOC priorities'!$E$4:$E$12,$B196)&lt;&gt;1,1,0)</f>
        <v>1</v>
      </c>
      <c r="AL196" s="25" cm="1">
        <f t="array" ref="AL196">_xlfn.IFNA(IF(ISBLANK(C196),0,_xlfn.IFNA(IF(NOT(OR(_xlfn.XLOOKUP(VLOOKUP(B196,'SOC priorities'!$E$4:$F$12,2),'SOC priorities'!$H$1:$P$1,'SOC priorities'!$H$1:$P$413)=C196)),1,0),1)),1)</f>
        <v>0</v>
      </c>
      <c r="AM196" s="25" cm="1">
        <f t="array" ref="AM196">_xlfn.IFNA(IF(ISBLANK(D196),0,IF(NOT(OR(_xlfn.XLOOKUP(VLOOKUP(B196,'SSA DD'!$E$32:$F$40,2),'SSA DD'!$E$1:$M$1,'SSA DD'!$E$1:$M$22)=D196)),1,0)),0)</f>
        <v>0</v>
      </c>
      <c r="AO196" t="s">
        <v>396</v>
      </c>
      <c r="AP196" s="25" t="s">
        <v>397</v>
      </c>
      <c r="AQ196" s="160" t="s">
        <v>398</v>
      </c>
    </row>
    <row r="197" spans="1:43" ht="30" customHeight="1" x14ac:dyDescent="0.45">
      <c r="A197" s="395">
        <v>185</v>
      </c>
      <c r="B197" s="396"/>
      <c r="C197" s="397"/>
      <c r="D197" s="397"/>
      <c r="E197" s="398"/>
      <c r="F197" s="399"/>
      <c r="G197" s="399"/>
      <c r="H197" s="400"/>
      <c r="I197" s="367" t="str">
        <f t="shared" si="27"/>
        <v/>
      </c>
      <c r="J197" s="365"/>
      <c r="K197" s="365"/>
      <c r="L197" s="365"/>
      <c r="O197" s="25" t="str">
        <f>IF(AND(SUM($U197:$Z197)&lt;&gt;0,SUM($U197:$Z197)&lt;&gt;6), IF($B197&lt;&gt;'SOC priorities'!$E$11,$AG197,$AH197),"")</f>
        <v/>
      </c>
      <c r="P197" s="25" t="str">
        <f>IF(AND(SUM(U197:AA197)&lt;&gt;0,SUM(U197:AA197)&lt;&gt;7),IF(B197='SOC priorities'!$E$11,IF(ISBLANK(H197),$AI197,""),""),"")</f>
        <v/>
      </c>
      <c r="Q197" s="25" t="str">
        <f t="shared" si="28"/>
        <v/>
      </c>
      <c r="R197" s="25" t="str">
        <f t="shared" si="25"/>
        <v/>
      </c>
      <c r="S197" s="25" t="str">
        <f t="shared" si="26"/>
        <v/>
      </c>
      <c r="U197" s="159">
        <f t="shared" si="29"/>
        <v>0</v>
      </c>
      <c r="V197" s="25">
        <f t="shared" si="30"/>
        <v>0</v>
      </c>
      <c r="W197" s="25">
        <f t="shared" si="31"/>
        <v>0</v>
      </c>
      <c r="X197" s="25">
        <f t="shared" si="32"/>
        <v>0</v>
      </c>
      <c r="Y197" s="25">
        <f t="shared" si="33"/>
        <v>0</v>
      </c>
      <c r="Z197" s="25">
        <f t="shared" si="34"/>
        <v>0</v>
      </c>
      <c r="AA197" s="25">
        <f t="shared" si="35"/>
        <v>0</v>
      </c>
      <c r="AC197" s="25">
        <f t="shared" si="36"/>
        <v>0</v>
      </c>
      <c r="AG197" s="25" t="s">
        <v>393</v>
      </c>
      <c r="AH197" s="25" t="s">
        <v>394</v>
      </c>
      <c r="AI197" s="160" t="s">
        <v>395</v>
      </c>
      <c r="AK197" s="25">
        <f>IF(COUNTIFS('SOC priorities'!$E$4:$E$12,$B197)&lt;&gt;1,1,0)</f>
        <v>1</v>
      </c>
      <c r="AL197" s="25" cm="1">
        <f t="array" ref="AL197">_xlfn.IFNA(IF(ISBLANK(C197),0,_xlfn.IFNA(IF(NOT(OR(_xlfn.XLOOKUP(VLOOKUP(B197,'SOC priorities'!$E$4:$F$12,2),'SOC priorities'!$H$1:$P$1,'SOC priorities'!$H$1:$P$413)=C197)),1,0),1)),1)</f>
        <v>0</v>
      </c>
      <c r="AM197" s="25" cm="1">
        <f t="array" ref="AM197">_xlfn.IFNA(IF(ISBLANK(D197),0,IF(NOT(OR(_xlfn.XLOOKUP(VLOOKUP(B197,'SSA DD'!$E$32:$F$40,2),'SSA DD'!$E$1:$M$1,'SSA DD'!$E$1:$M$22)=D197)),1,0)),0)</f>
        <v>0</v>
      </c>
      <c r="AO197" t="s">
        <v>396</v>
      </c>
      <c r="AP197" s="25" t="s">
        <v>397</v>
      </c>
      <c r="AQ197" s="160" t="s">
        <v>398</v>
      </c>
    </row>
    <row r="198" spans="1:43" ht="30" customHeight="1" x14ac:dyDescent="0.45">
      <c r="A198" s="395">
        <v>186</v>
      </c>
      <c r="B198" s="396"/>
      <c r="C198" s="397"/>
      <c r="D198" s="397"/>
      <c r="E198" s="398"/>
      <c r="F198" s="399"/>
      <c r="G198" s="399"/>
      <c r="H198" s="400"/>
      <c r="I198" s="367" t="str">
        <f t="shared" si="27"/>
        <v/>
      </c>
      <c r="J198" s="365"/>
      <c r="K198" s="365"/>
      <c r="L198" s="365"/>
      <c r="O198" s="25" t="str">
        <f>IF(AND(SUM($U198:$Z198)&lt;&gt;0,SUM($U198:$Z198)&lt;&gt;6), IF($B198&lt;&gt;'SOC priorities'!$E$11,$AG198,$AH198),"")</f>
        <v/>
      </c>
      <c r="P198" s="25" t="str">
        <f>IF(AND(SUM(U198:AA198)&lt;&gt;0,SUM(U198:AA198)&lt;&gt;7),IF(B198='SOC priorities'!$E$11,IF(ISBLANK(H198),$AI198,""),""),"")</f>
        <v/>
      </c>
      <c r="Q198" s="25" t="str">
        <f t="shared" si="28"/>
        <v/>
      </c>
      <c r="R198" s="25" t="str">
        <f t="shared" si="25"/>
        <v/>
      </c>
      <c r="S198" s="25" t="str">
        <f t="shared" si="26"/>
        <v/>
      </c>
      <c r="U198" s="159">
        <f t="shared" si="29"/>
        <v>0</v>
      </c>
      <c r="V198" s="25">
        <f t="shared" si="30"/>
        <v>0</v>
      </c>
      <c r="W198" s="25">
        <f t="shared" si="31"/>
        <v>0</v>
      </c>
      <c r="X198" s="25">
        <f t="shared" si="32"/>
        <v>0</v>
      </c>
      <c r="Y198" s="25">
        <f t="shared" si="33"/>
        <v>0</v>
      </c>
      <c r="Z198" s="25">
        <f t="shared" si="34"/>
        <v>0</v>
      </c>
      <c r="AA198" s="25">
        <f t="shared" si="35"/>
        <v>0</v>
      </c>
      <c r="AC198" s="25">
        <f t="shared" si="36"/>
        <v>0</v>
      </c>
      <c r="AG198" s="25" t="s">
        <v>393</v>
      </c>
      <c r="AH198" s="25" t="s">
        <v>394</v>
      </c>
      <c r="AI198" s="160" t="s">
        <v>395</v>
      </c>
      <c r="AK198" s="25">
        <f>IF(COUNTIFS('SOC priorities'!$E$4:$E$12,$B198)&lt;&gt;1,1,0)</f>
        <v>1</v>
      </c>
      <c r="AL198" s="25" cm="1">
        <f t="array" ref="AL198">_xlfn.IFNA(IF(ISBLANK(C198),0,_xlfn.IFNA(IF(NOT(OR(_xlfn.XLOOKUP(VLOOKUP(B198,'SOC priorities'!$E$4:$F$12,2),'SOC priorities'!$H$1:$P$1,'SOC priorities'!$H$1:$P$413)=C198)),1,0),1)),1)</f>
        <v>0</v>
      </c>
      <c r="AM198" s="25" cm="1">
        <f t="array" ref="AM198">_xlfn.IFNA(IF(ISBLANK(D198),0,IF(NOT(OR(_xlfn.XLOOKUP(VLOOKUP(B198,'SSA DD'!$E$32:$F$40,2),'SSA DD'!$E$1:$M$1,'SSA DD'!$E$1:$M$22)=D198)),1,0)),0)</f>
        <v>0</v>
      </c>
      <c r="AO198" t="s">
        <v>396</v>
      </c>
      <c r="AP198" s="25" t="s">
        <v>397</v>
      </c>
      <c r="AQ198" s="160" t="s">
        <v>398</v>
      </c>
    </row>
    <row r="199" spans="1:43" ht="30" customHeight="1" x14ac:dyDescent="0.45">
      <c r="A199" s="395">
        <v>187</v>
      </c>
      <c r="B199" s="396"/>
      <c r="C199" s="397"/>
      <c r="D199" s="397"/>
      <c r="E199" s="398"/>
      <c r="F199" s="399"/>
      <c r="G199" s="399"/>
      <c r="H199" s="400"/>
      <c r="I199" s="367" t="str">
        <f t="shared" si="27"/>
        <v/>
      </c>
      <c r="J199" s="365"/>
      <c r="K199" s="365"/>
      <c r="L199" s="365"/>
      <c r="O199" s="25" t="str">
        <f>IF(AND(SUM($U199:$Z199)&lt;&gt;0,SUM($U199:$Z199)&lt;&gt;6), IF($B199&lt;&gt;'SOC priorities'!$E$11,$AG199,$AH199),"")</f>
        <v/>
      </c>
      <c r="P199" s="25" t="str">
        <f>IF(AND(SUM(U199:AA199)&lt;&gt;0,SUM(U199:AA199)&lt;&gt;7),IF(B199='SOC priorities'!$E$11,IF(ISBLANK(H199),$AI199,""),""),"")</f>
        <v/>
      </c>
      <c r="Q199" s="25" t="str">
        <f t="shared" si="28"/>
        <v/>
      </c>
      <c r="R199" s="25" t="str">
        <f t="shared" si="25"/>
        <v/>
      </c>
      <c r="S199" s="25" t="str">
        <f t="shared" si="26"/>
        <v/>
      </c>
      <c r="U199" s="159">
        <f t="shared" si="29"/>
        <v>0</v>
      </c>
      <c r="V199" s="25">
        <f t="shared" si="30"/>
        <v>0</v>
      </c>
      <c r="W199" s="25">
        <f t="shared" si="31"/>
        <v>0</v>
      </c>
      <c r="X199" s="25">
        <f t="shared" si="32"/>
        <v>0</v>
      </c>
      <c r="Y199" s="25">
        <f t="shared" si="33"/>
        <v>0</v>
      </c>
      <c r="Z199" s="25">
        <f t="shared" si="34"/>
        <v>0</v>
      </c>
      <c r="AA199" s="25">
        <f t="shared" si="35"/>
        <v>0</v>
      </c>
      <c r="AC199" s="25">
        <f t="shared" si="36"/>
        <v>0</v>
      </c>
      <c r="AG199" s="25" t="s">
        <v>393</v>
      </c>
      <c r="AH199" s="25" t="s">
        <v>394</v>
      </c>
      <c r="AI199" s="160" t="s">
        <v>395</v>
      </c>
      <c r="AK199" s="25">
        <f>IF(COUNTIFS('SOC priorities'!$E$4:$E$12,$B199)&lt;&gt;1,1,0)</f>
        <v>1</v>
      </c>
      <c r="AL199" s="25" cm="1">
        <f t="array" ref="AL199">_xlfn.IFNA(IF(ISBLANK(C199),0,_xlfn.IFNA(IF(NOT(OR(_xlfn.XLOOKUP(VLOOKUP(B199,'SOC priorities'!$E$4:$F$12,2),'SOC priorities'!$H$1:$P$1,'SOC priorities'!$H$1:$P$413)=C199)),1,0),1)),1)</f>
        <v>0</v>
      </c>
      <c r="AM199" s="25" cm="1">
        <f t="array" ref="AM199">_xlfn.IFNA(IF(ISBLANK(D199),0,IF(NOT(OR(_xlfn.XLOOKUP(VLOOKUP(B199,'SSA DD'!$E$32:$F$40,2),'SSA DD'!$E$1:$M$1,'SSA DD'!$E$1:$M$22)=D199)),1,0)),0)</f>
        <v>0</v>
      </c>
      <c r="AO199" t="s">
        <v>396</v>
      </c>
      <c r="AP199" s="25" t="s">
        <v>397</v>
      </c>
      <c r="AQ199" s="160" t="s">
        <v>398</v>
      </c>
    </row>
    <row r="200" spans="1:43" ht="30" customHeight="1" x14ac:dyDescent="0.45">
      <c r="A200" s="395">
        <v>188</v>
      </c>
      <c r="B200" s="396"/>
      <c r="C200" s="397"/>
      <c r="D200" s="397"/>
      <c r="E200" s="398"/>
      <c r="F200" s="399"/>
      <c r="G200" s="399"/>
      <c r="H200" s="400"/>
      <c r="I200" s="367" t="str">
        <f t="shared" si="27"/>
        <v/>
      </c>
      <c r="J200" s="365"/>
      <c r="K200" s="365"/>
      <c r="L200" s="365"/>
      <c r="O200" s="25" t="str">
        <f>IF(AND(SUM($U200:$Z200)&lt;&gt;0,SUM($U200:$Z200)&lt;&gt;6), IF($B200&lt;&gt;'SOC priorities'!$E$11,$AG200,$AH200),"")</f>
        <v/>
      </c>
      <c r="P200" s="25" t="str">
        <f>IF(AND(SUM(U200:AA200)&lt;&gt;0,SUM(U200:AA200)&lt;&gt;7),IF(B200='SOC priorities'!$E$11,IF(ISBLANK(H200),$AI200,""),""),"")</f>
        <v/>
      </c>
      <c r="Q200" s="25" t="str">
        <f t="shared" si="28"/>
        <v/>
      </c>
      <c r="R200" s="25" t="str">
        <f t="shared" si="25"/>
        <v/>
      </c>
      <c r="S200" s="25" t="str">
        <f t="shared" si="26"/>
        <v/>
      </c>
      <c r="U200" s="159">
        <f t="shared" si="29"/>
        <v>0</v>
      </c>
      <c r="V200" s="25">
        <f t="shared" si="30"/>
        <v>0</v>
      </c>
      <c r="W200" s="25">
        <f t="shared" si="31"/>
        <v>0</v>
      </c>
      <c r="X200" s="25">
        <f t="shared" si="32"/>
        <v>0</v>
      </c>
      <c r="Y200" s="25">
        <f t="shared" si="33"/>
        <v>0</v>
      </c>
      <c r="Z200" s="25">
        <f t="shared" si="34"/>
        <v>0</v>
      </c>
      <c r="AA200" s="25">
        <f t="shared" si="35"/>
        <v>0</v>
      </c>
      <c r="AC200" s="25">
        <f t="shared" si="36"/>
        <v>0</v>
      </c>
      <c r="AG200" s="25" t="s">
        <v>393</v>
      </c>
      <c r="AH200" s="25" t="s">
        <v>394</v>
      </c>
      <c r="AI200" s="160" t="s">
        <v>395</v>
      </c>
      <c r="AK200" s="25">
        <f>IF(COUNTIFS('SOC priorities'!$E$4:$E$12,$B200)&lt;&gt;1,1,0)</f>
        <v>1</v>
      </c>
      <c r="AL200" s="25" cm="1">
        <f t="array" ref="AL200">_xlfn.IFNA(IF(ISBLANK(C200),0,_xlfn.IFNA(IF(NOT(OR(_xlfn.XLOOKUP(VLOOKUP(B200,'SOC priorities'!$E$4:$F$12,2),'SOC priorities'!$H$1:$P$1,'SOC priorities'!$H$1:$P$413)=C200)),1,0),1)),1)</f>
        <v>0</v>
      </c>
      <c r="AM200" s="25" cm="1">
        <f t="array" ref="AM200">_xlfn.IFNA(IF(ISBLANK(D200),0,IF(NOT(OR(_xlfn.XLOOKUP(VLOOKUP(B200,'SSA DD'!$E$32:$F$40,2),'SSA DD'!$E$1:$M$1,'SSA DD'!$E$1:$M$22)=D200)),1,0)),0)</f>
        <v>0</v>
      </c>
      <c r="AO200" t="s">
        <v>396</v>
      </c>
      <c r="AP200" s="25" t="s">
        <v>397</v>
      </c>
      <c r="AQ200" s="160" t="s">
        <v>398</v>
      </c>
    </row>
    <row r="201" spans="1:43" ht="30" customHeight="1" x14ac:dyDescent="0.45">
      <c r="A201" s="395">
        <v>189</v>
      </c>
      <c r="B201" s="396"/>
      <c r="C201" s="397"/>
      <c r="D201" s="397"/>
      <c r="E201" s="398"/>
      <c r="F201" s="399"/>
      <c r="G201" s="399"/>
      <c r="H201" s="400"/>
      <c r="I201" s="367" t="str">
        <f t="shared" si="27"/>
        <v/>
      </c>
      <c r="J201" s="365"/>
      <c r="K201" s="365"/>
      <c r="L201" s="365"/>
      <c r="O201" s="25" t="str">
        <f>IF(AND(SUM($U201:$Z201)&lt;&gt;0,SUM($U201:$Z201)&lt;&gt;6), IF($B201&lt;&gt;'SOC priorities'!$E$11,$AG201,$AH201),"")</f>
        <v/>
      </c>
      <c r="P201" s="25" t="str">
        <f>IF(AND(SUM(U201:AA201)&lt;&gt;0,SUM(U201:AA201)&lt;&gt;7),IF(B201='SOC priorities'!$E$11,IF(ISBLANK(H201),$AI201,""),""),"")</f>
        <v/>
      </c>
      <c r="Q201" s="25" t="str">
        <f t="shared" si="28"/>
        <v/>
      </c>
      <c r="R201" s="25" t="str">
        <f t="shared" si="25"/>
        <v/>
      </c>
      <c r="S201" s="25" t="str">
        <f t="shared" si="26"/>
        <v/>
      </c>
      <c r="U201" s="159">
        <f t="shared" si="29"/>
        <v>0</v>
      </c>
      <c r="V201" s="25">
        <f t="shared" si="30"/>
        <v>0</v>
      </c>
      <c r="W201" s="25">
        <f t="shared" si="31"/>
        <v>0</v>
      </c>
      <c r="X201" s="25">
        <f t="shared" si="32"/>
        <v>0</v>
      </c>
      <c r="Y201" s="25">
        <f t="shared" si="33"/>
        <v>0</v>
      </c>
      <c r="Z201" s="25">
        <f t="shared" si="34"/>
        <v>0</v>
      </c>
      <c r="AA201" s="25">
        <f t="shared" si="35"/>
        <v>0</v>
      </c>
      <c r="AC201" s="25">
        <f t="shared" si="36"/>
        <v>0</v>
      </c>
      <c r="AG201" s="25" t="s">
        <v>393</v>
      </c>
      <c r="AH201" s="25" t="s">
        <v>394</v>
      </c>
      <c r="AI201" s="160" t="s">
        <v>395</v>
      </c>
      <c r="AK201" s="25">
        <f>IF(COUNTIFS('SOC priorities'!$E$4:$E$12,$B201)&lt;&gt;1,1,0)</f>
        <v>1</v>
      </c>
      <c r="AL201" s="25" cm="1">
        <f t="array" ref="AL201">_xlfn.IFNA(IF(ISBLANK(C201),0,_xlfn.IFNA(IF(NOT(OR(_xlfn.XLOOKUP(VLOOKUP(B201,'SOC priorities'!$E$4:$F$12,2),'SOC priorities'!$H$1:$P$1,'SOC priorities'!$H$1:$P$413)=C201)),1,0),1)),1)</f>
        <v>0</v>
      </c>
      <c r="AM201" s="25" cm="1">
        <f t="array" ref="AM201">_xlfn.IFNA(IF(ISBLANK(D201),0,IF(NOT(OR(_xlfn.XLOOKUP(VLOOKUP(B201,'SSA DD'!$E$32:$F$40,2),'SSA DD'!$E$1:$M$1,'SSA DD'!$E$1:$M$22)=D201)),1,0)),0)</f>
        <v>0</v>
      </c>
      <c r="AO201" t="s">
        <v>396</v>
      </c>
      <c r="AP201" s="25" t="s">
        <v>397</v>
      </c>
      <c r="AQ201" s="160" t="s">
        <v>398</v>
      </c>
    </row>
    <row r="202" spans="1:43" ht="30" customHeight="1" x14ac:dyDescent="0.45">
      <c r="A202" s="395">
        <v>190</v>
      </c>
      <c r="B202" s="396"/>
      <c r="C202" s="397"/>
      <c r="D202" s="397"/>
      <c r="E202" s="398"/>
      <c r="F202" s="399"/>
      <c r="G202" s="399"/>
      <c r="H202" s="400"/>
      <c r="I202" s="367" t="str">
        <f t="shared" si="27"/>
        <v/>
      </c>
      <c r="J202" s="365"/>
      <c r="K202" s="365"/>
      <c r="L202" s="365"/>
      <c r="O202" s="25" t="str">
        <f>IF(AND(SUM($U202:$Z202)&lt;&gt;0,SUM($U202:$Z202)&lt;&gt;6), IF($B202&lt;&gt;'SOC priorities'!$E$11,$AG202,$AH202),"")</f>
        <v/>
      </c>
      <c r="P202" s="25" t="str">
        <f>IF(AND(SUM(U202:AA202)&lt;&gt;0,SUM(U202:AA202)&lt;&gt;7),IF(B202='SOC priorities'!$E$11,IF(ISBLANK(H202),$AI202,""),""),"")</f>
        <v/>
      </c>
      <c r="Q202" s="25" t="str">
        <f t="shared" si="28"/>
        <v/>
      </c>
      <c r="R202" s="25" t="str">
        <f t="shared" si="25"/>
        <v/>
      </c>
      <c r="S202" s="25" t="str">
        <f t="shared" si="26"/>
        <v/>
      </c>
      <c r="U202" s="159">
        <f t="shared" si="29"/>
        <v>0</v>
      </c>
      <c r="V202" s="25">
        <f t="shared" si="30"/>
        <v>0</v>
      </c>
      <c r="W202" s="25">
        <f t="shared" si="31"/>
        <v>0</v>
      </c>
      <c r="X202" s="25">
        <f t="shared" si="32"/>
        <v>0</v>
      </c>
      <c r="Y202" s="25">
        <f t="shared" si="33"/>
        <v>0</v>
      </c>
      <c r="Z202" s="25">
        <f t="shared" si="34"/>
        <v>0</v>
      </c>
      <c r="AA202" s="25">
        <f t="shared" si="35"/>
        <v>0</v>
      </c>
      <c r="AC202" s="25">
        <f t="shared" si="36"/>
        <v>0</v>
      </c>
      <c r="AG202" s="25" t="s">
        <v>393</v>
      </c>
      <c r="AH202" s="25" t="s">
        <v>394</v>
      </c>
      <c r="AI202" s="160" t="s">
        <v>395</v>
      </c>
      <c r="AK202" s="25">
        <f>IF(COUNTIFS('SOC priorities'!$E$4:$E$12,$B202)&lt;&gt;1,1,0)</f>
        <v>1</v>
      </c>
      <c r="AL202" s="25" cm="1">
        <f t="array" ref="AL202">_xlfn.IFNA(IF(ISBLANK(C202),0,_xlfn.IFNA(IF(NOT(OR(_xlfn.XLOOKUP(VLOOKUP(B202,'SOC priorities'!$E$4:$F$12,2),'SOC priorities'!$H$1:$P$1,'SOC priorities'!$H$1:$P$413)=C202)),1,0),1)),1)</f>
        <v>0</v>
      </c>
      <c r="AM202" s="25" cm="1">
        <f t="array" ref="AM202">_xlfn.IFNA(IF(ISBLANK(D202),0,IF(NOT(OR(_xlfn.XLOOKUP(VLOOKUP(B202,'SSA DD'!$E$32:$F$40,2),'SSA DD'!$E$1:$M$1,'SSA DD'!$E$1:$M$22)=D202)),1,0)),0)</f>
        <v>0</v>
      </c>
      <c r="AO202" t="s">
        <v>396</v>
      </c>
      <c r="AP202" s="25" t="s">
        <v>397</v>
      </c>
      <c r="AQ202" s="160" t="s">
        <v>398</v>
      </c>
    </row>
    <row r="203" spans="1:43" ht="30" customHeight="1" x14ac:dyDescent="0.45">
      <c r="A203" s="395">
        <v>191</v>
      </c>
      <c r="B203" s="396"/>
      <c r="C203" s="397"/>
      <c r="D203" s="397"/>
      <c r="E203" s="398"/>
      <c r="F203" s="399"/>
      <c r="G203" s="399"/>
      <c r="H203" s="400"/>
      <c r="I203" s="367" t="str">
        <f t="shared" si="27"/>
        <v/>
      </c>
      <c r="J203" s="365"/>
      <c r="K203" s="365"/>
      <c r="L203" s="365"/>
      <c r="O203" s="25" t="str">
        <f>IF(AND(SUM($U203:$Z203)&lt;&gt;0,SUM($U203:$Z203)&lt;&gt;6), IF($B203&lt;&gt;'SOC priorities'!$E$11,$AG203,$AH203),"")</f>
        <v/>
      </c>
      <c r="P203" s="25" t="str">
        <f>IF(AND(SUM(U203:AA203)&lt;&gt;0,SUM(U203:AA203)&lt;&gt;7),IF(B203='SOC priorities'!$E$11,IF(ISBLANK(H203),$AI203,""),""),"")</f>
        <v/>
      </c>
      <c r="Q203" s="25" t="str">
        <f t="shared" si="28"/>
        <v/>
      </c>
      <c r="R203" s="25" t="str">
        <f t="shared" si="25"/>
        <v/>
      </c>
      <c r="S203" s="25" t="str">
        <f t="shared" si="26"/>
        <v/>
      </c>
      <c r="U203" s="159">
        <f t="shared" si="29"/>
        <v>0</v>
      </c>
      <c r="V203" s="25">
        <f t="shared" si="30"/>
        <v>0</v>
      </c>
      <c r="W203" s="25">
        <f t="shared" si="31"/>
        <v>0</v>
      </c>
      <c r="X203" s="25">
        <f t="shared" si="32"/>
        <v>0</v>
      </c>
      <c r="Y203" s="25">
        <f t="shared" si="33"/>
        <v>0</v>
      </c>
      <c r="Z203" s="25">
        <f t="shared" si="34"/>
        <v>0</v>
      </c>
      <c r="AA203" s="25">
        <f t="shared" si="35"/>
        <v>0</v>
      </c>
      <c r="AC203" s="25">
        <f t="shared" si="36"/>
        <v>0</v>
      </c>
      <c r="AG203" s="25" t="s">
        <v>393</v>
      </c>
      <c r="AH203" s="25" t="s">
        <v>394</v>
      </c>
      <c r="AI203" s="160" t="s">
        <v>395</v>
      </c>
      <c r="AK203" s="25">
        <f>IF(COUNTIFS('SOC priorities'!$E$4:$E$12,$B203)&lt;&gt;1,1,0)</f>
        <v>1</v>
      </c>
      <c r="AL203" s="25" cm="1">
        <f t="array" ref="AL203">_xlfn.IFNA(IF(ISBLANK(C203),0,_xlfn.IFNA(IF(NOT(OR(_xlfn.XLOOKUP(VLOOKUP(B203,'SOC priorities'!$E$4:$F$12,2),'SOC priorities'!$H$1:$P$1,'SOC priorities'!$H$1:$P$413)=C203)),1,0),1)),1)</f>
        <v>0</v>
      </c>
      <c r="AM203" s="25" cm="1">
        <f t="array" ref="AM203">_xlfn.IFNA(IF(ISBLANK(D203),0,IF(NOT(OR(_xlfn.XLOOKUP(VLOOKUP(B203,'SSA DD'!$E$32:$F$40,2),'SSA DD'!$E$1:$M$1,'SSA DD'!$E$1:$M$22)=D203)),1,0)),0)</f>
        <v>0</v>
      </c>
      <c r="AO203" t="s">
        <v>396</v>
      </c>
      <c r="AP203" s="25" t="s">
        <v>397</v>
      </c>
      <c r="AQ203" s="160" t="s">
        <v>398</v>
      </c>
    </row>
    <row r="204" spans="1:43" ht="30" customHeight="1" x14ac:dyDescent="0.45">
      <c r="A204" s="395">
        <v>192</v>
      </c>
      <c r="B204" s="396"/>
      <c r="C204" s="397"/>
      <c r="D204" s="397"/>
      <c r="E204" s="398"/>
      <c r="F204" s="399"/>
      <c r="G204" s="399"/>
      <c r="H204" s="400"/>
      <c r="I204" s="367" t="str">
        <f t="shared" si="27"/>
        <v/>
      </c>
      <c r="J204" s="365"/>
      <c r="K204" s="365"/>
      <c r="L204" s="365"/>
      <c r="O204" s="25" t="str">
        <f>IF(AND(SUM($U204:$Z204)&lt;&gt;0,SUM($U204:$Z204)&lt;&gt;6), IF($B204&lt;&gt;'SOC priorities'!$E$11,$AG204,$AH204),"")</f>
        <v/>
      </c>
      <c r="P204" s="25" t="str">
        <f>IF(AND(SUM(U204:AA204)&lt;&gt;0,SUM(U204:AA204)&lt;&gt;7),IF(B204='SOC priorities'!$E$11,IF(ISBLANK(H204),$AI204,""),""),"")</f>
        <v/>
      </c>
      <c r="Q204" s="25" t="str">
        <f t="shared" si="28"/>
        <v/>
      </c>
      <c r="R204" s="25" t="str">
        <f t="shared" si="25"/>
        <v/>
      </c>
      <c r="S204" s="25" t="str">
        <f t="shared" si="26"/>
        <v/>
      </c>
      <c r="U204" s="159">
        <f t="shared" si="29"/>
        <v>0</v>
      </c>
      <c r="V204" s="25">
        <f t="shared" si="30"/>
        <v>0</v>
      </c>
      <c r="W204" s="25">
        <f t="shared" si="31"/>
        <v>0</v>
      </c>
      <c r="X204" s="25">
        <f t="shared" si="32"/>
        <v>0</v>
      </c>
      <c r="Y204" s="25">
        <f t="shared" si="33"/>
        <v>0</v>
      </c>
      <c r="Z204" s="25">
        <f t="shared" si="34"/>
        <v>0</v>
      </c>
      <c r="AA204" s="25">
        <f t="shared" si="35"/>
        <v>0</v>
      </c>
      <c r="AC204" s="25">
        <f t="shared" si="36"/>
        <v>0</v>
      </c>
      <c r="AG204" s="25" t="s">
        <v>393</v>
      </c>
      <c r="AH204" s="25" t="s">
        <v>394</v>
      </c>
      <c r="AI204" s="160" t="s">
        <v>395</v>
      </c>
      <c r="AK204" s="25">
        <f>IF(COUNTIFS('SOC priorities'!$E$4:$E$12,$B204)&lt;&gt;1,1,0)</f>
        <v>1</v>
      </c>
      <c r="AL204" s="25" cm="1">
        <f t="array" ref="AL204">_xlfn.IFNA(IF(ISBLANK(C204),0,_xlfn.IFNA(IF(NOT(OR(_xlfn.XLOOKUP(VLOOKUP(B204,'SOC priorities'!$E$4:$F$12,2),'SOC priorities'!$H$1:$P$1,'SOC priorities'!$H$1:$P$413)=C204)),1,0),1)),1)</f>
        <v>0</v>
      </c>
      <c r="AM204" s="25" cm="1">
        <f t="array" ref="AM204">_xlfn.IFNA(IF(ISBLANK(D204),0,IF(NOT(OR(_xlfn.XLOOKUP(VLOOKUP(B204,'SSA DD'!$E$32:$F$40,2),'SSA DD'!$E$1:$M$1,'SSA DD'!$E$1:$M$22)=D204)),1,0)),0)</f>
        <v>0</v>
      </c>
      <c r="AO204" t="s">
        <v>396</v>
      </c>
      <c r="AP204" s="25" t="s">
        <v>397</v>
      </c>
      <c r="AQ204" s="160" t="s">
        <v>398</v>
      </c>
    </row>
    <row r="205" spans="1:43" ht="30" customHeight="1" x14ac:dyDescent="0.45">
      <c r="A205" s="395">
        <v>193</v>
      </c>
      <c r="B205" s="396"/>
      <c r="C205" s="397"/>
      <c r="D205" s="397"/>
      <c r="E205" s="398"/>
      <c r="F205" s="399"/>
      <c r="G205" s="399"/>
      <c r="H205" s="400"/>
      <c r="I205" s="367" t="str">
        <f t="shared" si="27"/>
        <v/>
      </c>
      <c r="J205" s="365"/>
      <c r="K205" s="365"/>
      <c r="L205" s="365"/>
      <c r="O205" s="25" t="str">
        <f>IF(AND(SUM($U205:$Z205)&lt;&gt;0,SUM($U205:$Z205)&lt;&gt;6), IF($B205&lt;&gt;'SOC priorities'!$E$11,$AG205,$AH205),"")</f>
        <v/>
      </c>
      <c r="P205" s="25" t="str">
        <f>IF(AND(SUM(U205:AA205)&lt;&gt;0,SUM(U205:AA205)&lt;&gt;7),IF(B205='SOC priorities'!$E$11,IF(ISBLANK(H205),$AI205,""),""),"")</f>
        <v/>
      </c>
      <c r="Q205" s="25" t="str">
        <f t="shared" si="28"/>
        <v/>
      </c>
      <c r="R205" s="25" t="str">
        <f t="shared" ref="R205:R268" si="37">IF(AL205=1,AP205,"")</f>
        <v/>
      </c>
      <c r="S205" s="25" t="str">
        <f t="shared" ref="S205:S268" si="38">IF(AM205=1,AQ205,"")</f>
        <v/>
      </c>
      <c r="U205" s="159">
        <f t="shared" si="29"/>
        <v>0</v>
      </c>
      <c r="V205" s="25">
        <f t="shared" si="30"/>
        <v>0</v>
      </c>
      <c r="W205" s="25">
        <f t="shared" si="31"/>
        <v>0</v>
      </c>
      <c r="X205" s="25">
        <f t="shared" si="32"/>
        <v>0</v>
      </c>
      <c r="Y205" s="25">
        <f t="shared" si="33"/>
        <v>0</v>
      </c>
      <c r="Z205" s="25">
        <f t="shared" si="34"/>
        <v>0</v>
      </c>
      <c r="AA205" s="25">
        <f t="shared" si="35"/>
        <v>0</v>
      </c>
      <c r="AC205" s="25">
        <f t="shared" si="36"/>
        <v>0</v>
      </c>
      <c r="AG205" s="25" t="s">
        <v>393</v>
      </c>
      <c r="AH205" s="25" t="s">
        <v>394</v>
      </c>
      <c r="AI205" s="160" t="s">
        <v>395</v>
      </c>
      <c r="AK205" s="25">
        <f>IF(COUNTIFS('SOC priorities'!$E$4:$E$12,$B205)&lt;&gt;1,1,0)</f>
        <v>1</v>
      </c>
      <c r="AL205" s="25" cm="1">
        <f t="array" ref="AL205">_xlfn.IFNA(IF(ISBLANK(C205),0,_xlfn.IFNA(IF(NOT(OR(_xlfn.XLOOKUP(VLOOKUP(B205,'SOC priorities'!$E$4:$F$12,2),'SOC priorities'!$H$1:$P$1,'SOC priorities'!$H$1:$P$413)=C205)),1,0),1)),1)</f>
        <v>0</v>
      </c>
      <c r="AM205" s="25" cm="1">
        <f t="array" ref="AM205">_xlfn.IFNA(IF(ISBLANK(D205),0,IF(NOT(OR(_xlfn.XLOOKUP(VLOOKUP(B205,'SSA DD'!$E$32:$F$40,2),'SSA DD'!$E$1:$M$1,'SSA DD'!$E$1:$M$22)=D205)),1,0)),0)</f>
        <v>0</v>
      </c>
      <c r="AO205" t="s">
        <v>396</v>
      </c>
      <c r="AP205" s="25" t="s">
        <v>397</v>
      </c>
      <c r="AQ205" s="160" t="s">
        <v>398</v>
      </c>
    </row>
    <row r="206" spans="1:43" ht="30" customHeight="1" x14ac:dyDescent="0.45">
      <c r="A206" s="395">
        <v>194</v>
      </c>
      <c r="B206" s="396"/>
      <c r="C206" s="397"/>
      <c r="D206" s="397"/>
      <c r="E206" s="398"/>
      <c r="F206" s="399"/>
      <c r="G206" s="399"/>
      <c r="H206" s="400"/>
      <c r="I206" s="367" t="str">
        <f t="shared" ref="I206:I269" si="39">O206&amp;P206&amp;Q206&amp;R206&amp;S206</f>
        <v/>
      </c>
      <c r="J206" s="365"/>
      <c r="K206" s="365"/>
      <c r="L206" s="365"/>
      <c r="O206" s="25" t="str">
        <f>IF(AND(SUM($U206:$Z206)&lt;&gt;0,SUM($U206:$Z206)&lt;&gt;6), IF($B206&lt;&gt;'SOC priorities'!$E$11,$AG206,$AH206),"")</f>
        <v/>
      </c>
      <c r="P206" s="25" t="str">
        <f>IF(AND(SUM(U206:AA206)&lt;&gt;0,SUM(U206:AA206)&lt;&gt;7),IF(B206='SOC priorities'!$E$11,IF(ISBLANK(H206),$AI206,""),""),"")</f>
        <v/>
      </c>
      <c r="Q206" s="25" t="str">
        <f t="shared" ref="Q206:Q269" si="40">IF(U206*AK206=1,AO206,"")</f>
        <v/>
      </c>
      <c r="R206" s="25" t="str">
        <f t="shared" si="37"/>
        <v/>
      </c>
      <c r="S206" s="25" t="str">
        <f t="shared" si="38"/>
        <v/>
      </c>
      <c r="U206" s="159">
        <f t="shared" ref="U206:U269" si="41">IF(ISBLANK(B206),0,1)</f>
        <v>0</v>
      </c>
      <c r="V206" s="25">
        <f t="shared" ref="V206:V269" si="42">IF(ISBLANK(C206),0,1)</f>
        <v>0</v>
      </c>
      <c r="W206" s="25">
        <f t="shared" ref="W206:W269" si="43">IF(ISBLANK(D206),0,1)</f>
        <v>0</v>
      </c>
      <c r="X206" s="25">
        <f t="shared" ref="X206:X269" si="44">IF(ISBLANK(E206),0,1)</f>
        <v>0</v>
      </c>
      <c r="Y206" s="25">
        <f t="shared" ref="Y206:Y269" si="45">IF(ISBLANK(F206),0,1)</f>
        <v>0</v>
      </c>
      <c r="Z206" s="25">
        <f t="shared" ref="Z206:Z269" si="46">IF(ISBLANK(G206),0,1)</f>
        <v>0</v>
      </c>
      <c r="AA206" s="25">
        <f t="shared" ref="AA206:AA269" si="47">IF(ISBLANK(H206),0,1)</f>
        <v>0</v>
      </c>
      <c r="AC206" s="25">
        <f t="shared" ref="AC206:AC269" si="48">IF(SUM($U$13:$Z$13)&lt;&gt;0,1,0)</f>
        <v>0</v>
      </c>
      <c r="AG206" s="25" t="s">
        <v>393</v>
      </c>
      <c r="AH206" s="25" t="s">
        <v>394</v>
      </c>
      <c r="AI206" s="160" t="s">
        <v>395</v>
      </c>
      <c r="AK206" s="25">
        <f>IF(COUNTIFS('SOC priorities'!$E$4:$E$12,$B206)&lt;&gt;1,1,0)</f>
        <v>1</v>
      </c>
      <c r="AL206" s="25" cm="1">
        <f t="array" ref="AL206">_xlfn.IFNA(IF(ISBLANK(C206),0,_xlfn.IFNA(IF(NOT(OR(_xlfn.XLOOKUP(VLOOKUP(B206,'SOC priorities'!$E$4:$F$12,2),'SOC priorities'!$H$1:$P$1,'SOC priorities'!$H$1:$P$413)=C206)),1,0),1)),1)</f>
        <v>0</v>
      </c>
      <c r="AM206" s="25" cm="1">
        <f t="array" ref="AM206">_xlfn.IFNA(IF(ISBLANK(D206),0,IF(NOT(OR(_xlfn.XLOOKUP(VLOOKUP(B206,'SSA DD'!$E$32:$F$40,2),'SSA DD'!$E$1:$M$1,'SSA DD'!$E$1:$M$22)=D206)),1,0)),0)</f>
        <v>0</v>
      </c>
      <c r="AO206" t="s">
        <v>396</v>
      </c>
      <c r="AP206" s="25" t="s">
        <v>397</v>
      </c>
      <c r="AQ206" s="160" t="s">
        <v>398</v>
      </c>
    </row>
    <row r="207" spans="1:43" ht="30" customHeight="1" x14ac:dyDescent="0.45">
      <c r="A207" s="395">
        <v>195</v>
      </c>
      <c r="B207" s="396"/>
      <c r="C207" s="397"/>
      <c r="D207" s="397"/>
      <c r="E207" s="398"/>
      <c r="F207" s="399"/>
      <c r="G207" s="399"/>
      <c r="H207" s="400"/>
      <c r="I207" s="367" t="str">
        <f t="shared" si="39"/>
        <v/>
      </c>
      <c r="J207" s="365"/>
      <c r="K207" s="365"/>
      <c r="L207" s="365"/>
      <c r="O207" s="25" t="str">
        <f>IF(AND(SUM($U207:$Z207)&lt;&gt;0,SUM($U207:$Z207)&lt;&gt;6), IF($B207&lt;&gt;'SOC priorities'!$E$11,$AG207,$AH207),"")</f>
        <v/>
      </c>
      <c r="P207" s="25" t="str">
        <f>IF(AND(SUM(U207:AA207)&lt;&gt;0,SUM(U207:AA207)&lt;&gt;7),IF(B207='SOC priorities'!$E$11,IF(ISBLANK(H207),$AI207,""),""),"")</f>
        <v/>
      </c>
      <c r="Q207" s="25" t="str">
        <f t="shared" si="40"/>
        <v/>
      </c>
      <c r="R207" s="25" t="str">
        <f t="shared" si="37"/>
        <v/>
      </c>
      <c r="S207" s="25" t="str">
        <f t="shared" si="38"/>
        <v/>
      </c>
      <c r="U207" s="159">
        <f t="shared" si="41"/>
        <v>0</v>
      </c>
      <c r="V207" s="25">
        <f t="shared" si="42"/>
        <v>0</v>
      </c>
      <c r="W207" s="25">
        <f t="shared" si="43"/>
        <v>0</v>
      </c>
      <c r="X207" s="25">
        <f t="shared" si="44"/>
        <v>0</v>
      </c>
      <c r="Y207" s="25">
        <f t="shared" si="45"/>
        <v>0</v>
      </c>
      <c r="Z207" s="25">
        <f t="shared" si="46"/>
        <v>0</v>
      </c>
      <c r="AA207" s="25">
        <f t="shared" si="47"/>
        <v>0</v>
      </c>
      <c r="AC207" s="25">
        <f t="shared" si="48"/>
        <v>0</v>
      </c>
      <c r="AG207" s="25" t="s">
        <v>393</v>
      </c>
      <c r="AH207" s="25" t="s">
        <v>394</v>
      </c>
      <c r="AI207" s="160" t="s">
        <v>395</v>
      </c>
      <c r="AK207" s="25">
        <f>IF(COUNTIFS('SOC priorities'!$E$4:$E$12,$B207)&lt;&gt;1,1,0)</f>
        <v>1</v>
      </c>
      <c r="AL207" s="25" cm="1">
        <f t="array" ref="AL207">_xlfn.IFNA(IF(ISBLANK(C207),0,_xlfn.IFNA(IF(NOT(OR(_xlfn.XLOOKUP(VLOOKUP(B207,'SOC priorities'!$E$4:$F$12,2),'SOC priorities'!$H$1:$P$1,'SOC priorities'!$H$1:$P$413)=C207)),1,0),1)),1)</f>
        <v>0</v>
      </c>
      <c r="AM207" s="25" cm="1">
        <f t="array" ref="AM207">_xlfn.IFNA(IF(ISBLANK(D207),0,IF(NOT(OR(_xlfn.XLOOKUP(VLOOKUP(B207,'SSA DD'!$E$32:$F$40,2),'SSA DD'!$E$1:$M$1,'SSA DD'!$E$1:$M$22)=D207)),1,0)),0)</f>
        <v>0</v>
      </c>
      <c r="AO207" t="s">
        <v>396</v>
      </c>
      <c r="AP207" s="25" t="s">
        <v>397</v>
      </c>
      <c r="AQ207" s="160" t="s">
        <v>398</v>
      </c>
    </row>
    <row r="208" spans="1:43" ht="30" customHeight="1" x14ac:dyDescent="0.45">
      <c r="A208" s="395">
        <v>196</v>
      </c>
      <c r="B208" s="396"/>
      <c r="C208" s="397"/>
      <c r="D208" s="397"/>
      <c r="E208" s="398"/>
      <c r="F208" s="399"/>
      <c r="G208" s="399"/>
      <c r="H208" s="400"/>
      <c r="I208" s="367" t="str">
        <f t="shared" si="39"/>
        <v/>
      </c>
      <c r="J208" s="365"/>
      <c r="K208" s="365"/>
      <c r="L208" s="365"/>
      <c r="O208" s="25" t="str">
        <f>IF(AND(SUM($U208:$Z208)&lt;&gt;0,SUM($U208:$Z208)&lt;&gt;6), IF($B208&lt;&gt;'SOC priorities'!$E$11,$AG208,$AH208),"")</f>
        <v/>
      </c>
      <c r="P208" s="25" t="str">
        <f>IF(AND(SUM(U208:AA208)&lt;&gt;0,SUM(U208:AA208)&lt;&gt;7),IF(B208='SOC priorities'!$E$11,IF(ISBLANK(H208),$AI208,""),""),"")</f>
        <v/>
      </c>
      <c r="Q208" s="25" t="str">
        <f t="shared" si="40"/>
        <v/>
      </c>
      <c r="R208" s="25" t="str">
        <f t="shared" si="37"/>
        <v/>
      </c>
      <c r="S208" s="25" t="str">
        <f t="shared" si="38"/>
        <v/>
      </c>
      <c r="U208" s="159">
        <f t="shared" si="41"/>
        <v>0</v>
      </c>
      <c r="V208" s="25">
        <f t="shared" si="42"/>
        <v>0</v>
      </c>
      <c r="W208" s="25">
        <f t="shared" si="43"/>
        <v>0</v>
      </c>
      <c r="X208" s="25">
        <f t="shared" si="44"/>
        <v>0</v>
      </c>
      <c r="Y208" s="25">
        <f t="shared" si="45"/>
        <v>0</v>
      </c>
      <c r="Z208" s="25">
        <f t="shared" si="46"/>
        <v>0</v>
      </c>
      <c r="AA208" s="25">
        <f t="shared" si="47"/>
        <v>0</v>
      </c>
      <c r="AC208" s="25">
        <f t="shared" si="48"/>
        <v>0</v>
      </c>
      <c r="AG208" s="25" t="s">
        <v>393</v>
      </c>
      <c r="AH208" s="25" t="s">
        <v>394</v>
      </c>
      <c r="AI208" s="160" t="s">
        <v>395</v>
      </c>
      <c r="AK208" s="25">
        <f>IF(COUNTIFS('SOC priorities'!$E$4:$E$12,$B208)&lt;&gt;1,1,0)</f>
        <v>1</v>
      </c>
      <c r="AL208" s="25" cm="1">
        <f t="array" ref="AL208">_xlfn.IFNA(IF(ISBLANK(C208),0,_xlfn.IFNA(IF(NOT(OR(_xlfn.XLOOKUP(VLOOKUP(B208,'SOC priorities'!$E$4:$F$12,2),'SOC priorities'!$H$1:$P$1,'SOC priorities'!$H$1:$P$413)=C208)),1,0),1)),1)</f>
        <v>0</v>
      </c>
      <c r="AM208" s="25" cm="1">
        <f t="array" ref="AM208">_xlfn.IFNA(IF(ISBLANK(D208),0,IF(NOT(OR(_xlfn.XLOOKUP(VLOOKUP(B208,'SSA DD'!$E$32:$F$40,2),'SSA DD'!$E$1:$M$1,'SSA DD'!$E$1:$M$22)=D208)),1,0)),0)</f>
        <v>0</v>
      </c>
      <c r="AO208" t="s">
        <v>396</v>
      </c>
      <c r="AP208" s="25" t="s">
        <v>397</v>
      </c>
      <c r="AQ208" s="160" t="s">
        <v>398</v>
      </c>
    </row>
    <row r="209" spans="1:43" ht="30" customHeight="1" x14ac:dyDescent="0.45">
      <c r="A209" s="395">
        <v>197</v>
      </c>
      <c r="B209" s="396"/>
      <c r="C209" s="397"/>
      <c r="D209" s="397"/>
      <c r="E209" s="398"/>
      <c r="F209" s="399"/>
      <c r="G209" s="399"/>
      <c r="H209" s="400"/>
      <c r="I209" s="367" t="str">
        <f t="shared" si="39"/>
        <v/>
      </c>
      <c r="J209" s="365"/>
      <c r="K209" s="365"/>
      <c r="L209" s="365"/>
      <c r="O209" s="25" t="str">
        <f>IF(AND(SUM($U209:$Z209)&lt;&gt;0,SUM($U209:$Z209)&lt;&gt;6), IF($B209&lt;&gt;'SOC priorities'!$E$11,$AG209,$AH209),"")</f>
        <v/>
      </c>
      <c r="P209" s="25" t="str">
        <f>IF(AND(SUM(U209:AA209)&lt;&gt;0,SUM(U209:AA209)&lt;&gt;7),IF(B209='SOC priorities'!$E$11,IF(ISBLANK(H209),$AI209,""),""),"")</f>
        <v/>
      </c>
      <c r="Q209" s="25" t="str">
        <f t="shared" si="40"/>
        <v/>
      </c>
      <c r="R209" s="25" t="str">
        <f t="shared" si="37"/>
        <v/>
      </c>
      <c r="S209" s="25" t="str">
        <f t="shared" si="38"/>
        <v/>
      </c>
      <c r="U209" s="159">
        <f t="shared" si="41"/>
        <v>0</v>
      </c>
      <c r="V209" s="25">
        <f t="shared" si="42"/>
        <v>0</v>
      </c>
      <c r="W209" s="25">
        <f t="shared" si="43"/>
        <v>0</v>
      </c>
      <c r="X209" s="25">
        <f t="shared" si="44"/>
        <v>0</v>
      </c>
      <c r="Y209" s="25">
        <f t="shared" si="45"/>
        <v>0</v>
      </c>
      <c r="Z209" s="25">
        <f t="shared" si="46"/>
        <v>0</v>
      </c>
      <c r="AA209" s="25">
        <f t="shared" si="47"/>
        <v>0</v>
      </c>
      <c r="AC209" s="25">
        <f t="shared" si="48"/>
        <v>0</v>
      </c>
      <c r="AG209" s="25" t="s">
        <v>393</v>
      </c>
      <c r="AH209" s="25" t="s">
        <v>394</v>
      </c>
      <c r="AI209" s="160" t="s">
        <v>395</v>
      </c>
      <c r="AK209" s="25">
        <f>IF(COUNTIFS('SOC priorities'!$E$4:$E$12,$B209)&lt;&gt;1,1,0)</f>
        <v>1</v>
      </c>
      <c r="AL209" s="25" cm="1">
        <f t="array" ref="AL209">_xlfn.IFNA(IF(ISBLANK(C209),0,_xlfn.IFNA(IF(NOT(OR(_xlfn.XLOOKUP(VLOOKUP(B209,'SOC priorities'!$E$4:$F$12,2),'SOC priorities'!$H$1:$P$1,'SOC priorities'!$H$1:$P$413)=C209)),1,0),1)),1)</f>
        <v>0</v>
      </c>
      <c r="AM209" s="25" cm="1">
        <f t="array" ref="AM209">_xlfn.IFNA(IF(ISBLANK(D209),0,IF(NOT(OR(_xlfn.XLOOKUP(VLOOKUP(B209,'SSA DD'!$E$32:$F$40,2),'SSA DD'!$E$1:$M$1,'SSA DD'!$E$1:$M$22)=D209)),1,0)),0)</f>
        <v>0</v>
      </c>
      <c r="AO209" t="s">
        <v>396</v>
      </c>
      <c r="AP209" s="25" t="s">
        <v>397</v>
      </c>
      <c r="AQ209" s="160" t="s">
        <v>398</v>
      </c>
    </row>
    <row r="210" spans="1:43" ht="30" customHeight="1" x14ac:dyDescent="0.45">
      <c r="A210" s="395">
        <v>198</v>
      </c>
      <c r="B210" s="396"/>
      <c r="C210" s="397"/>
      <c r="D210" s="397"/>
      <c r="E210" s="398"/>
      <c r="F210" s="399"/>
      <c r="G210" s="399"/>
      <c r="H210" s="400"/>
      <c r="I210" s="367" t="str">
        <f t="shared" si="39"/>
        <v/>
      </c>
      <c r="J210" s="365"/>
      <c r="K210" s="365"/>
      <c r="L210" s="365"/>
      <c r="O210" s="25" t="str">
        <f>IF(AND(SUM($U210:$Z210)&lt;&gt;0,SUM($U210:$Z210)&lt;&gt;6), IF($B210&lt;&gt;'SOC priorities'!$E$11,$AG210,$AH210),"")</f>
        <v/>
      </c>
      <c r="P210" s="25" t="str">
        <f>IF(AND(SUM(U210:AA210)&lt;&gt;0,SUM(U210:AA210)&lt;&gt;7),IF(B210='SOC priorities'!$E$11,IF(ISBLANK(H210),$AI210,""),""),"")</f>
        <v/>
      </c>
      <c r="Q210" s="25" t="str">
        <f t="shared" si="40"/>
        <v/>
      </c>
      <c r="R210" s="25" t="str">
        <f t="shared" si="37"/>
        <v/>
      </c>
      <c r="S210" s="25" t="str">
        <f t="shared" si="38"/>
        <v/>
      </c>
      <c r="U210" s="159">
        <f t="shared" si="41"/>
        <v>0</v>
      </c>
      <c r="V210" s="25">
        <f t="shared" si="42"/>
        <v>0</v>
      </c>
      <c r="W210" s="25">
        <f t="shared" si="43"/>
        <v>0</v>
      </c>
      <c r="X210" s="25">
        <f t="shared" si="44"/>
        <v>0</v>
      </c>
      <c r="Y210" s="25">
        <f t="shared" si="45"/>
        <v>0</v>
      </c>
      <c r="Z210" s="25">
        <f t="shared" si="46"/>
        <v>0</v>
      </c>
      <c r="AA210" s="25">
        <f t="shared" si="47"/>
        <v>0</v>
      </c>
      <c r="AC210" s="25">
        <f t="shared" si="48"/>
        <v>0</v>
      </c>
      <c r="AG210" s="25" t="s">
        <v>393</v>
      </c>
      <c r="AH210" s="25" t="s">
        <v>394</v>
      </c>
      <c r="AI210" s="160" t="s">
        <v>395</v>
      </c>
      <c r="AK210" s="25">
        <f>IF(COUNTIFS('SOC priorities'!$E$4:$E$12,$B210)&lt;&gt;1,1,0)</f>
        <v>1</v>
      </c>
      <c r="AL210" s="25" cm="1">
        <f t="array" ref="AL210">_xlfn.IFNA(IF(ISBLANK(C210),0,_xlfn.IFNA(IF(NOT(OR(_xlfn.XLOOKUP(VLOOKUP(B210,'SOC priorities'!$E$4:$F$12,2),'SOC priorities'!$H$1:$P$1,'SOC priorities'!$H$1:$P$413)=C210)),1,0),1)),1)</f>
        <v>0</v>
      </c>
      <c r="AM210" s="25" cm="1">
        <f t="array" ref="AM210">_xlfn.IFNA(IF(ISBLANK(D210),0,IF(NOT(OR(_xlfn.XLOOKUP(VLOOKUP(B210,'SSA DD'!$E$32:$F$40,2),'SSA DD'!$E$1:$M$1,'SSA DD'!$E$1:$M$22)=D210)),1,0)),0)</f>
        <v>0</v>
      </c>
      <c r="AO210" t="s">
        <v>396</v>
      </c>
      <c r="AP210" s="25" t="s">
        <v>397</v>
      </c>
      <c r="AQ210" s="160" t="s">
        <v>398</v>
      </c>
    </row>
    <row r="211" spans="1:43" ht="30" customHeight="1" x14ac:dyDescent="0.45">
      <c r="A211" s="395">
        <v>199</v>
      </c>
      <c r="B211" s="396"/>
      <c r="C211" s="397"/>
      <c r="D211" s="397"/>
      <c r="E211" s="398"/>
      <c r="F211" s="399"/>
      <c r="G211" s="399"/>
      <c r="H211" s="400"/>
      <c r="I211" s="367" t="str">
        <f t="shared" si="39"/>
        <v/>
      </c>
      <c r="J211" s="365"/>
      <c r="K211" s="365"/>
      <c r="L211" s="365"/>
      <c r="O211" s="25" t="str">
        <f>IF(AND(SUM($U211:$Z211)&lt;&gt;0,SUM($U211:$Z211)&lt;&gt;6), IF($B211&lt;&gt;'SOC priorities'!$E$11,$AG211,$AH211),"")</f>
        <v/>
      </c>
      <c r="P211" s="25" t="str">
        <f>IF(AND(SUM(U211:AA211)&lt;&gt;0,SUM(U211:AA211)&lt;&gt;7),IF(B211='SOC priorities'!$E$11,IF(ISBLANK(H211),$AI211,""),""),"")</f>
        <v/>
      </c>
      <c r="Q211" s="25" t="str">
        <f t="shared" si="40"/>
        <v/>
      </c>
      <c r="R211" s="25" t="str">
        <f t="shared" si="37"/>
        <v/>
      </c>
      <c r="S211" s="25" t="str">
        <f t="shared" si="38"/>
        <v/>
      </c>
      <c r="U211" s="159">
        <f t="shared" si="41"/>
        <v>0</v>
      </c>
      <c r="V211" s="25">
        <f t="shared" si="42"/>
        <v>0</v>
      </c>
      <c r="W211" s="25">
        <f t="shared" si="43"/>
        <v>0</v>
      </c>
      <c r="X211" s="25">
        <f t="shared" si="44"/>
        <v>0</v>
      </c>
      <c r="Y211" s="25">
        <f t="shared" si="45"/>
        <v>0</v>
      </c>
      <c r="Z211" s="25">
        <f t="shared" si="46"/>
        <v>0</v>
      </c>
      <c r="AA211" s="25">
        <f t="shared" si="47"/>
        <v>0</v>
      </c>
      <c r="AC211" s="25">
        <f t="shared" si="48"/>
        <v>0</v>
      </c>
      <c r="AG211" s="25" t="s">
        <v>393</v>
      </c>
      <c r="AH211" s="25" t="s">
        <v>394</v>
      </c>
      <c r="AI211" s="160" t="s">
        <v>395</v>
      </c>
      <c r="AK211" s="25">
        <f>IF(COUNTIFS('SOC priorities'!$E$4:$E$12,$B211)&lt;&gt;1,1,0)</f>
        <v>1</v>
      </c>
      <c r="AL211" s="25" cm="1">
        <f t="array" ref="AL211">_xlfn.IFNA(IF(ISBLANK(C211),0,_xlfn.IFNA(IF(NOT(OR(_xlfn.XLOOKUP(VLOOKUP(B211,'SOC priorities'!$E$4:$F$12,2),'SOC priorities'!$H$1:$P$1,'SOC priorities'!$H$1:$P$413)=C211)),1,0),1)),1)</f>
        <v>0</v>
      </c>
      <c r="AM211" s="25" cm="1">
        <f t="array" ref="AM211">_xlfn.IFNA(IF(ISBLANK(D211),0,IF(NOT(OR(_xlfn.XLOOKUP(VLOOKUP(B211,'SSA DD'!$E$32:$F$40,2),'SSA DD'!$E$1:$M$1,'SSA DD'!$E$1:$M$22)=D211)),1,0)),0)</f>
        <v>0</v>
      </c>
      <c r="AO211" t="s">
        <v>396</v>
      </c>
      <c r="AP211" s="25" t="s">
        <v>397</v>
      </c>
      <c r="AQ211" s="160" t="s">
        <v>398</v>
      </c>
    </row>
    <row r="212" spans="1:43" ht="30" customHeight="1" x14ac:dyDescent="0.45">
      <c r="A212" s="395">
        <v>200</v>
      </c>
      <c r="B212" s="396"/>
      <c r="C212" s="397"/>
      <c r="D212" s="397"/>
      <c r="E212" s="398"/>
      <c r="F212" s="399"/>
      <c r="G212" s="399"/>
      <c r="H212" s="400"/>
      <c r="I212" s="367" t="str">
        <f t="shared" si="39"/>
        <v/>
      </c>
      <c r="J212" s="365"/>
      <c r="K212" s="365"/>
      <c r="L212" s="365"/>
      <c r="O212" s="25" t="str">
        <f>IF(AND(SUM($U212:$Z212)&lt;&gt;0,SUM($U212:$Z212)&lt;&gt;6), IF($B212&lt;&gt;'SOC priorities'!$E$11,$AG212,$AH212),"")</f>
        <v/>
      </c>
      <c r="P212" s="25" t="str">
        <f>IF(AND(SUM(U212:AA212)&lt;&gt;0,SUM(U212:AA212)&lt;&gt;7),IF(B212='SOC priorities'!$E$11,IF(ISBLANK(H212),$AI212,""),""),"")</f>
        <v/>
      </c>
      <c r="Q212" s="25" t="str">
        <f t="shared" si="40"/>
        <v/>
      </c>
      <c r="R212" s="25" t="str">
        <f t="shared" si="37"/>
        <v/>
      </c>
      <c r="S212" s="25" t="str">
        <f t="shared" si="38"/>
        <v/>
      </c>
      <c r="U212" s="159">
        <f t="shared" si="41"/>
        <v>0</v>
      </c>
      <c r="V212" s="25">
        <f t="shared" si="42"/>
        <v>0</v>
      </c>
      <c r="W212" s="25">
        <f t="shared" si="43"/>
        <v>0</v>
      </c>
      <c r="X212" s="25">
        <f t="shared" si="44"/>
        <v>0</v>
      </c>
      <c r="Y212" s="25">
        <f t="shared" si="45"/>
        <v>0</v>
      </c>
      <c r="Z212" s="25">
        <f t="shared" si="46"/>
        <v>0</v>
      </c>
      <c r="AA212" s="25">
        <f t="shared" si="47"/>
        <v>0</v>
      </c>
      <c r="AC212" s="25">
        <f t="shared" si="48"/>
        <v>0</v>
      </c>
      <c r="AG212" s="25" t="s">
        <v>393</v>
      </c>
      <c r="AH212" s="25" t="s">
        <v>394</v>
      </c>
      <c r="AI212" s="160" t="s">
        <v>395</v>
      </c>
      <c r="AK212" s="25">
        <f>IF(COUNTIFS('SOC priorities'!$E$4:$E$12,$B212)&lt;&gt;1,1,0)</f>
        <v>1</v>
      </c>
      <c r="AL212" s="25" cm="1">
        <f t="array" ref="AL212">_xlfn.IFNA(IF(ISBLANK(C212),0,_xlfn.IFNA(IF(NOT(OR(_xlfn.XLOOKUP(VLOOKUP(B212,'SOC priorities'!$E$4:$F$12,2),'SOC priorities'!$H$1:$P$1,'SOC priorities'!$H$1:$P$413)=C212)),1,0),1)),1)</f>
        <v>0</v>
      </c>
      <c r="AM212" s="25" cm="1">
        <f t="array" ref="AM212">_xlfn.IFNA(IF(ISBLANK(D212),0,IF(NOT(OR(_xlfn.XLOOKUP(VLOOKUP(B212,'SSA DD'!$E$32:$F$40,2),'SSA DD'!$E$1:$M$1,'SSA DD'!$E$1:$M$22)=D212)),1,0)),0)</f>
        <v>0</v>
      </c>
      <c r="AO212" t="s">
        <v>396</v>
      </c>
      <c r="AP212" s="25" t="s">
        <v>397</v>
      </c>
      <c r="AQ212" s="160" t="s">
        <v>398</v>
      </c>
    </row>
    <row r="213" spans="1:43" ht="30" customHeight="1" x14ac:dyDescent="0.45">
      <c r="A213" s="395">
        <v>201</v>
      </c>
      <c r="B213" s="396"/>
      <c r="C213" s="397"/>
      <c r="D213" s="397"/>
      <c r="E213" s="398"/>
      <c r="F213" s="399"/>
      <c r="G213" s="399"/>
      <c r="H213" s="400"/>
      <c r="I213" s="367" t="str">
        <f t="shared" si="39"/>
        <v/>
      </c>
      <c r="J213" s="365"/>
      <c r="K213" s="365"/>
      <c r="L213" s="365"/>
      <c r="O213" s="25" t="str">
        <f>IF(AND(SUM($U213:$Z213)&lt;&gt;0,SUM($U213:$Z213)&lt;&gt;6), IF($B213&lt;&gt;'SOC priorities'!$E$11,$AG213,$AH213),"")</f>
        <v/>
      </c>
      <c r="P213" s="25" t="str">
        <f>IF(AND(SUM(U213:AA213)&lt;&gt;0,SUM(U213:AA213)&lt;&gt;7),IF(B213='SOC priorities'!$E$11,IF(ISBLANK(H213),$AI213,""),""),"")</f>
        <v/>
      </c>
      <c r="Q213" s="25" t="str">
        <f t="shared" si="40"/>
        <v/>
      </c>
      <c r="R213" s="25" t="str">
        <f t="shared" si="37"/>
        <v/>
      </c>
      <c r="S213" s="25" t="str">
        <f t="shared" si="38"/>
        <v/>
      </c>
      <c r="U213" s="159">
        <f t="shared" si="41"/>
        <v>0</v>
      </c>
      <c r="V213" s="25">
        <f t="shared" si="42"/>
        <v>0</v>
      </c>
      <c r="W213" s="25">
        <f t="shared" si="43"/>
        <v>0</v>
      </c>
      <c r="X213" s="25">
        <f t="shared" si="44"/>
        <v>0</v>
      </c>
      <c r="Y213" s="25">
        <f t="shared" si="45"/>
        <v>0</v>
      </c>
      <c r="Z213" s="25">
        <f t="shared" si="46"/>
        <v>0</v>
      </c>
      <c r="AA213" s="25">
        <f t="shared" si="47"/>
        <v>0</v>
      </c>
      <c r="AC213" s="25">
        <f t="shared" si="48"/>
        <v>0</v>
      </c>
      <c r="AG213" s="25" t="s">
        <v>393</v>
      </c>
      <c r="AH213" s="25" t="s">
        <v>394</v>
      </c>
      <c r="AI213" s="160" t="s">
        <v>395</v>
      </c>
      <c r="AK213" s="25">
        <f>IF(COUNTIFS('SOC priorities'!$E$4:$E$12,$B213)&lt;&gt;1,1,0)</f>
        <v>1</v>
      </c>
      <c r="AL213" s="25" cm="1">
        <f t="array" ref="AL213">_xlfn.IFNA(IF(ISBLANK(C213),0,_xlfn.IFNA(IF(NOT(OR(_xlfn.XLOOKUP(VLOOKUP(B213,'SOC priorities'!$E$4:$F$12,2),'SOC priorities'!$H$1:$P$1,'SOC priorities'!$H$1:$P$413)=C213)),1,0),1)),1)</f>
        <v>0</v>
      </c>
      <c r="AM213" s="25" cm="1">
        <f t="array" ref="AM213">_xlfn.IFNA(IF(ISBLANK(D213),0,IF(NOT(OR(_xlfn.XLOOKUP(VLOOKUP(B213,'SSA DD'!$E$32:$F$40,2),'SSA DD'!$E$1:$M$1,'SSA DD'!$E$1:$M$22)=D213)),1,0)),0)</f>
        <v>0</v>
      </c>
      <c r="AO213" t="s">
        <v>396</v>
      </c>
      <c r="AP213" s="25" t="s">
        <v>397</v>
      </c>
      <c r="AQ213" s="160" t="s">
        <v>398</v>
      </c>
    </row>
    <row r="214" spans="1:43" ht="30" customHeight="1" x14ac:dyDescent="0.45">
      <c r="A214" s="395">
        <v>202</v>
      </c>
      <c r="B214" s="396"/>
      <c r="C214" s="397"/>
      <c r="D214" s="397"/>
      <c r="E214" s="398"/>
      <c r="F214" s="399"/>
      <c r="G214" s="399"/>
      <c r="H214" s="400"/>
      <c r="I214" s="367" t="str">
        <f t="shared" si="39"/>
        <v/>
      </c>
      <c r="J214" s="365"/>
      <c r="K214" s="365"/>
      <c r="L214" s="365"/>
      <c r="O214" s="25" t="str">
        <f>IF(AND(SUM($U214:$Z214)&lt;&gt;0,SUM($U214:$Z214)&lt;&gt;6), IF($B214&lt;&gt;'SOC priorities'!$E$11,$AG214,$AH214),"")</f>
        <v/>
      </c>
      <c r="P214" s="25" t="str">
        <f>IF(AND(SUM(U214:AA214)&lt;&gt;0,SUM(U214:AA214)&lt;&gt;7),IF(B214='SOC priorities'!$E$11,IF(ISBLANK(H214),$AI214,""),""),"")</f>
        <v/>
      </c>
      <c r="Q214" s="25" t="str">
        <f t="shared" si="40"/>
        <v/>
      </c>
      <c r="R214" s="25" t="str">
        <f t="shared" si="37"/>
        <v/>
      </c>
      <c r="S214" s="25" t="str">
        <f t="shared" si="38"/>
        <v/>
      </c>
      <c r="U214" s="159">
        <f t="shared" si="41"/>
        <v>0</v>
      </c>
      <c r="V214" s="25">
        <f t="shared" si="42"/>
        <v>0</v>
      </c>
      <c r="W214" s="25">
        <f t="shared" si="43"/>
        <v>0</v>
      </c>
      <c r="X214" s="25">
        <f t="shared" si="44"/>
        <v>0</v>
      </c>
      <c r="Y214" s="25">
        <f t="shared" si="45"/>
        <v>0</v>
      </c>
      <c r="Z214" s="25">
        <f t="shared" si="46"/>
        <v>0</v>
      </c>
      <c r="AA214" s="25">
        <f t="shared" si="47"/>
        <v>0</v>
      </c>
      <c r="AC214" s="25">
        <f t="shared" si="48"/>
        <v>0</v>
      </c>
      <c r="AG214" s="25" t="s">
        <v>393</v>
      </c>
      <c r="AH214" s="25" t="s">
        <v>394</v>
      </c>
      <c r="AI214" s="160" t="s">
        <v>395</v>
      </c>
      <c r="AK214" s="25">
        <f>IF(COUNTIFS('SOC priorities'!$E$4:$E$12,$B214)&lt;&gt;1,1,0)</f>
        <v>1</v>
      </c>
      <c r="AL214" s="25" cm="1">
        <f t="array" ref="AL214">_xlfn.IFNA(IF(ISBLANK(C214),0,_xlfn.IFNA(IF(NOT(OR(_xlfn.XLOOKUP(VLOOKUP(B214,'SOC priorities'!$E$4:$F$12,2),'SOC priorities'!$H$1:$P$1,'SOC priorities'!$H$1:$P$413)=C214)),1,0),1)),1)</f>
        <v>0</v>
      </c>
      <c r="AM214" s="25" cm="1">
        <f t="array" ref="AM214">_xlfn.IFNA(IF(ISBLANK(D214),0,IF(NOT(OR(_xlfn.XLOOKUP(VLOOKUP(B214,'SSA DD'!$E$32:$F$40,2),'SSA DD'!$E$1:$M$1,'SSA DD'!$E$1:$M$22)=D214)),1,0)),0)</f>
        <v>0</v>
      </c>
      <c r="AO214" t="s">
        <v>396</v>
      </c>
      <c r="AP214" s="25" t="s">
        <v>397</v>
      </c>
      <c r="AQ214" s="160" t="s">
        <v>398</v>
      </c>
    </row>
    <row r="215" spans="1:43" ht="30" customHeight="1" x14ac:dyDescent="0.45">
      <c r="A215" s="395">
        <v>203</v>
      </c>
      <c r="B215" s="396"/>
      <c r="C215" s="397"/>
      <c r="D215" s="397"/>
      <c r="E215" s="398"/>
      <c r="F215" s="399"/>
      <c r="G215" s="399"/>
      <c r="H215" s="400"/>
      <c r="I215" s="367" t="str">
        <f t="shared" si="39"/>
        <v/>
      </c>
      <c r="J215" s="365"/>
      <c r="K215" s="365"/>
      <c r="L215" s="365"/>
      <c r="O215" s="25" t="str">
        <f>IF(AND(SUM($U215:$Z215)&lt;&gt;0,SUM($U215:$Z215)&lt;&gt;6), IF($B215&lt;&gt;'SOC priorities'!$E$11,$AG215,$AH215),"")</f>
        <v/>
      </c>
      <c r="P215" s="25" t="str">
        <f>IF(AND(SUM(U215:AA215)&lt;&gt;0,SUM(U215:AA215)&lt;&gt;7),IF(B215='SOC priorities'!$E$11,IF(ISBLANK(H215),$AI215,""),""),"")</f>
        <v/>
      </c>
      <c r="Q215" s="25" t="str">
        <f t="shared" si="40"/>
        <v/>
      </c>
      <c r="R215" s="25" t="str">
        <f t="shared" si="37"/>
        <v/>
      </c>
      <c r="S215" s="25" t="str">
        <f t="shared" si="38"/>
        <v/>
      </c>
      <c r="U215" s="159">
        <f t="shared" si="41"/>
        <v>0</v>
      </c>
      <c r="V215" s="25">
        <f t="shared" si="42"/>
        <v>0</v>
      </c>
      <c r="W215" s="25">
        <f t="shared" si="43"/>
        <v>0</v>
      </c>
      <c r="X215" s="25">
        <f t="shared" si="44"/>
        <v>0</v>
      </c>
      <c r="Y215" s="25">
        <f t="shared" si="45"/>
        <v>0</v>
      </c>
      <c r="Z215" s="25">
        <f t="shared" si="46"/>
        <v>0</v>
      </c>
      <c r="AA215" s="25">
        <f t="shared" si="47"/>
        <v>0</v>
      </c>
      <c r="AC215" s="25">
        <f t="shared" si="48"/>
        <v>0</v>
      </c>
      <c r="AG215" s="25" t="s">
        <v>393</v>
      </c>
      <c r="AH215" s="25" t="s">
        <v>394</v>
      </c>
      <c r="AI215" s="160" t="s">
        <v>395</v>
      </c>
      <c r="AK215" s="25">
        <f>IF(COUNTIFS('SOC priorities'!$E$4:$E$12,$B215)&lt;&gt;1,1,0)</f>
        <v>1</v>
      </c>
      <c r="AL215" s="25" cm="1">
        <f t="array" ref="AL215">_xlfn.IFNA(IF(ISBLANK(C215),0,_xlfn.IFNA(IF(NOT(OR(_xlfn.XLOOKUP(VLOOKUP(B215,'SOC priorities'!$E$4:$F$12,2),'SOC priorities'!$H$1:$P$1,'SOC priorities'!$H$1:$P$413)=C215)),1,0),1)),1)</f>
        <v>0</v>
      </c>
      <c r="AM215" s="25" cm="1">
        <f t="array" ref="AM215">_xlfn.IFNA(IF(ISBLANK(D215),0,IF(NOT(OR(_xlfn.XLOOKUP(VLOOKUP(B215,'SSA DD'!$E$32:$F$40,2),'SSA DD'!$E$1:$M$1,'SSA DD'!$E$1:$M$22)=D215)),1,0)),0)</f>
        <v>0</v>
      </c>
      <c r="AO215" t="s">
        <v>396</v>
      </c>
      <c r="AP215" s="25" t="s">
        <v>397</v>
      </c>
      <c r="AQ215" s="160" t="s">
        <v>398</v>
      </c>
    </row>
    <row r="216" spans="1:43" ht="30" customHeight="1" x14ac:dyDescent="0.45">
      <c r="A216" s="395">
        <v>204</v>
      </c>
      <c r="B216" s="396"/>
      <c r="C216" s="397"/>
      <c r="D216" s="397"/>
      <c r="E216" s="398"/>
      <c r="F216" s="399"/>
      <c r="G216" s="399"/>
      <c r="H216" s="400"/>
      <c r="I216" s="367" t="str">
        <f t="shared" si="39"/>
        <v/>
      </c>
      <c r="J216" s="365"/>
      <c r="K216" s="365"/>
      <c r="L216" s="365"/>
      <c r="O216" s="25" t="str">
        <f>IF(AND(SUM($U216:$Z216)&lt;&gt;0,SUM($U216:$Z216)&lt;&gt;6), IF($B216&lt;&gt;'SOC priorities'!$E$11,$AG216,$AH216),"")</f>
        <v/>
      </c>
      <c r="P216" s="25" t="str">
        <f>IF(AND(SUM(U216:AA216)&lt;&gt;0,SUM(U216:AA216)&lt;&gt;7),IF(B216='SOC priorities'!$E$11,IF(ISBLANK(H216),$AI216,""),""),"")</f>
        <v/>
      </c>
      <c r="Q216" s="25" t="str">
        <f t="shared" si="40"/>
        <v/>
      </c>
      <c r="R216" s="25" t="str">
        <f t="shared" si="37"/>
        <v/>
      </c>
      <c r="S216" s="25" t="str">
        <f t="shared" si="38"/>
        <v/>
      </c>
      <c r="U216" s="159">
        <f t="shared" si="41"/>
        <v>0</v>
      </c>
      <c r="V216" s="25">
        <f t="shared" si="42"/>
        <v>0</v>
      </c>
      <c r="W216" s="25">
        <f t="shared" si="43"/>
        <v>0</v>
      </c>
      <c r="X216" s="25">
        <f t="shared" si="44"/>
        <v>0</v>
      </c>
      <c r="Y216" s="25">
        <f t="shared" si="45"/>
        <v>0</v>
      </c>
      <c r="Z216" s="25">
        <f t="shared" si="46"/>
        <v>0</v>
      </c>
      <c r="AA216" s="25">
        <f t="shared" si="47"/>
        <v>0</v>
      </c>
      <c r="AC216" s="25">
        <f t="shared" si="48"/>
        <v>0</v>
      </c>
      <c r="AG216" s="25" t="s">
        <v>393</v>
      </c>
      <c r="AH216" s="25" t="s">
        <v>394</v>
      </c>
      <c r="AI216" s="160" t="s">
        <v>395</v>
      </c>
      <c r="AK216" s="25">
        <f>IF(COUNTIFS('SOC priorities'!$E$4:$E$12,$B216)&lt;&gt;1,1,0)</f>
        <v>1</v>
      </c>
      <c r="AL216" s="25" cm="1">
        <f t="array" ref="AL216">_xlfn.IFNA(IF(ISBLANK(C216),0,_xlfn.IFNA(IF(NOT(OR(_xlfn.XLOOKUP(VLOOKUP(B216,'SOC priorities'!$E$4:$F$12,2),'SOC priorities'!$H$1:$P$1,'SOC priorities'!$H$1:$P$413)=C216)),1,0),1)),1)</f>
        <v>0</v>
      </c>
      <c r="AM216" s="25" cm="1">
        <f t="array" ref="AM216">_xlfn.IFNA(IF(ISBLANK(D216),0,IF(NOT(OR(_xlfn.XLOOKUP(VLOOKUP(B216,'SSA DD'!$E$32:$F$40,2),'SSA DD'!$E$1:$M$1,'SSA DD'!$E$1:$M$22)=D216)),1,0)),0)</f>
        <v>0</v>
      </c>
      <c r="AO216" t="s">
        <v>396</v>
      </c>
      <c r="AP216" s="25" t="s">
        <v>397</v>
      </c>
      <c r="AQ216" s="160" t="s">
        <v>398</v>
      </c>
    </row>
    <row r="217" spans="1:43" ht="30" customHeight="1" x14ac:dyDescent="0.45">
      <c r="A217" s="395">
        <v>205</v>
      </c>
      <c r="B217" s="396"/>
      <c r="C217" s="397"/>
      <c r="D217" s="397"/>
      <c r="E217" s="398"/>
      <c r="F217" s="399"/>
      <c r="G217" s="399"/>
      <c r="H217" s="400"/>
      <c r="I217" s="367" t="str">
        <f t="shared" si="39"/>
        <v/>
      </c>
      <c r="J217" s="365"/>
      <c r="K217" s="365"/>
      <c r="L217" s="365"/>
      <c r="O217" s="25" t="str">
        <f>IF(AND(SUM($U217:$Z217)&lt;&gt;0,SUM($U217:$Z217)&lt;&gt;6), IF($B217&lt;&gt;'SOC priorities'!$E$11,$AG217,$AH217),"")</f>
        <v/>
      </c>
      <c r="P217" s="25" t="str">
        <f>IF(AND(SUM(U217:AA217)&lt;&gt;0,SUM(U217:AA217)&lt;&gt;7),IF(B217='SOC priorities'!$E$11,IF(ISBLANK(H217),$AI217,""),""),"")</f>
        <v/>
      </c>
      <c r="Q217" s="25" t="str">
        <f t="shared" si="40"/>
        <v/>
      </c>
      <c r="R217" s="25" t="str">
        <f t="shared" si="37"/>
        <v/>
      </c>
      <c r="S217" s="25" t="str">
        <f t="shared" si="38"/>
        <v/>
      </c>
      <c r="U217" s="159">
        <f t="shared" si="41"/>
        <v>0</v>
      </c>
      <c r="V217" s="25">
        <f t="shared" si="42"/>
        <v>0</v>
      </c>
      <c r="W217" s="25">
        <f t="shared" si="43"/>
        <v>0</v>
      </c>
      <c r="X217" s="25">
        <f t="shared" si="44"/>
        <v>0</v>
      </c>
      <c r="Y217" s="25">
        <f t="shared" si="45"/>
        <v>0</v>
      </c>
      <c r="Z217" s="25">
        <f t="shared" si="46"/>
        <v>0</v>
      </c>
      <c r="AA217" s="25">
        <f t="shared" si="47"/>
        <v>0</v>
      </c>
      <c r="AC217" s="25">
        <f t="shared" si="48"/>
        <v>0</v>
      </c>
      <c r="AG217" s="25" t="s">
        <v>393</v>
      </c>
      <c r="AH217" s="25" t="s">
        <v>394</v>
      </c>
      <c r="AI217" s="160" t="s">
        <v>395</v>
      </c>
      <c r="AK217" s="25">
        <f>IF(COUNTIFS('SOC priorities'!$E$4:$E$12,$B217)&lt;&gt;1,1,0)</f>
        <v>1</v>
      </c>
      <c r="AL217" s="25" cm="1">
        <f t="array" ref="AL217">_xlfn.IFNA(IF(ISBLANK(C217),0,_xlfn.IFNA(IF(NOT(OR(_xlfn.XLOOKUP(VLOOKUP(B217,'SOC priorities'!$E$4:$F$12,2),'SOC priorities'!$H$1:$P$1,'SOC priorities'!$H$1:$P$413)=C217)),1,0),1)),1)</f>
        <v>0</v>
      </c>
      <c r="AM217" s="25" cm="1">
        <f t="array" ref="AM217">_xlfn.IFNA(IF(ISBLANK(D217),0,IF(NOT(OR(_xlfn.XLOOKUP(VLOOKUP(B217,'SSA DD'!$E$32:$F$40,2),'SSA DD'!$E$1:$M$1,'SSA DD'!$E$1:$M$22)=D217)),1,0)),0)</f>
        <v>0</v>
      </c>
      <c r="AO217" t="s">
        <v>396</v>
      </c>
      <c r="AP217" s="25" t="s">
        <v>397</v>
      </c>
      <c r="AQ217" s="160" t="s">
        <v>398</v>
      </c>
    </row>
    <row r="218" spans="1:43" ht="30" customHeight="1" x14ac:dyDescent="0.45">
      <c r="A218" s="395">
        <v>206</v>
      </c>
      <c r="B218" s="396"/>
      <c r="C218" s="397"/>
      <c r="D218" s="397"/>
      <c r="E218" s="398"/>
      <c r="F218" s="399"/>
      <c r="G218" s="399"/>
      <c r="H218" s="400"/>
      <c r="I218" s="367" t="str">
        <f t="shared" si="39"/>
        <v/>
      </c>
      <c r="J218" s="365"/>
      <c r="K218" s="365"/>
      <c r="L218" s="365"/>
      <c r="O218" s="25" t="str">
        <f>IF(AND(SUM($U218:$Z218)&lt;&gt;0,SUM($U218:$Z218)&lt;&gt;6), IF($B218&lt;&gt;'SOC priorities'!$E$11,$AG218,$AH218),"")</f>
        <v/>
      </c>
      <c r="P218" s="25" t="str">
        <f>IF(AND(SUM(U218:AA218)&lt;&gt;0,SUM(U218:AA218)&lt;&gt;7),IF(B218='SOC priorities'!$E$11,IF(ISBLANK(H218),$AI218,""),""),"")</f>
        <v/>
      </c>
      <c r="Q218" s="25" t="str">
        <f t="shared" si="40"/>
        <v/>
      </c>
      <c r="R218" s="25" t="str">
        <f t="shared" si="37"/>
        <v/>
      </c>
      <c r="S218" s="25" t="str">
        <f t="shared" si="38"/>
        <v/>
      </c>
      <c r="U218" s="159">
        <f t="shared" si="41"/>
        <v>0</v>
      </c>
      <c r="V218" s="25">
        <f t="shared" si="42"/>
        <v>0</v>
      </c>
      <c r="W218" s="25">
        <f t="shared" si="43"/>
        <v>0</v>
      </c>
      <c r="X218" s="25">
        <f t="shared" si="44"/>
        <v>0</v>
      </c>
      <c r="Y218" s="25">
        <f t="shared" si="45"/>
        <v>0</v>
      </c>
      <c r="Z218" s="25">
        <f t="shared" si="46"/>
        <v>0</v>
      </c>
      <c r="AA218" s="25">
        <f t="shared" si="47"/>
        <v>0</v>
      </c>
      <c r="AC218" s="25">
        <f t="shared" si="48"/>
        <v>0</v>
      </c>
      <c r="AG218" s="25" t="s">
        <v>393</v>
      </c>
      <c r="AH218" s="25" t="s">
        <v>394</v>
      </c>
      <c r="AI218" s="160" t="s">
        <v>395</v>
      </c>
      <c r="AK218" s="25">
        <f>IF(COUNTIFS('SOC priorities'!$E$4:$E$12,$B218)&lt;&gt;1,1,0)</f>
        <v>1</v>
      </c>
      <c r="AL218" s="25" cm="1">
        <f t="array" ref="AL218">_xlfn.IFNA(IF(ISBLANK(C218),0,_xlfn.IFNA(IF(NOT(OR(_xlfn.XLOOKUP(VLOOKUP(B218,'SOC priorities'!$E$4:$F$12,2),'SOC priorities'!$H$1:$P$1,'SOC priorities'!$H$1:$P$413)=C218)),1,0),1)),1)</f>
        <v>0</v>
      </c>
      <c r="AM218" s="25" cm="1">
        <f t="array" ref="AM218">_xlfn.IFNA(IF(ISBLANK(D218),0,IF(NOT(OR(_xlfn.XLOOKUP(VLOOKUP(B218,'SSA DD'!$E$32:$F$40,2),'SSA DD'!$E$1:$M$1,'SSA DD'!$E$1:$M$22)=D218)),1,0)),0)</f>
        <v>0</v>
      </c>
      <c r="AO218" t="s">
        <v>396</v>
      </c>
      <c r="AP218" s="25" t="s">
        <v>397</v>
      </c>
      <c r="AQ218" s="160" t="s">
        <v>398</v>
      </c>
    </row>
    <row r="219" spans="1:43" ht="30" customHeight="1" x14ac:dyDescent="0.45">
      <c r="A219" s="395">
        <v>207</v>
      </c>
      <c r="B219" s="396"/>
      <c r="C219" s="397"/>
      <c r="D219" s="397"/>
      <c r="E219" s="398"/>
      <c r="F219" s="399"/>
      <c r="G219" s="399"/>
      <c r="H219" s="400"/>
      <c r="I219" s="367" t="str">
        <f t="shared" si="39"/>
        <v/>
      </c>
      <c r="J219" s="365"/>
      <c r="K219" s="365"/>
      <c r="L219" s="365"/>
      <c r="O219" s="25" t="str">
        <f>IF(AND(SUM($U219:$Z219)&lt;&gt;0,SUM($U219:$Z219)&lt;&gt;6), IF($B219&lt;&gt;'SOC priorities'!$E$11,$AG219,$AH219),"")</f>
        <v/>
      </c>
      <c r="P219" s="25" t="str">
        <f>IF(AND(SUM(U219:AA219)&lt;&gt;0,SUM(U219:AA219)&lt;&gt;7),IF(B219='SOC priorities'!$E$11,IF(ISBLANK(H219),$AI219,""),""),"")</f>
        <v/>
      </c>
      <c r="Q219" s="25" t="str">
        <f t="shared" si="40"/>
        <v/>
      </c>
      <c r="R219" s="25" t="str">
        <f t="shared" si="37"/>
        <v/>
      </c>
      <c r="S219" s="25" t="str">
        <f t="shared" si="38"/>
        <v/>
      </c>
      <c r="U219" s="159">
        <f t="shared" si="41"/>
        <v>0</v>
      </c>
      <c r="V219" s="25">
        <f t="shared" si="42"/>
        <v>0</v>
      </c>
      <c r="W219" s="25">
        <f t="shared" si="43"/>
        <v>0</v>
      </c>
      <c r="X219" s="25">
        <f t="shared" si="44"/>
        <v>0</v>
      </c>
      <c r="Y219" s="25">
        <f t="shared" si="45"/>
        <v>0</v>
      </c>
      <c r="Z219" s="25">
        <f t="shared" si="46"/>
        <v>0</v>
      </c>
      <c r="AA219" s="25">
        <f t="shared" si="47"/>
        <v>0</v>
      </c>
      <c r="AC219" s="25">
        <f t="shared" si="48"/>
        <v>0</v>
      </c>
      <c r="AG219" s="25" t="s">
        <v>393</v>
      </c>
      <c r="AH219" s="25" t="s">
        <v>394</v>
      </c>
      <c r="AI219" s="160" t="s">
        <v>395</v>
      </c>
      <c r="AK219" s="25">
        <f>IF(COUNTIFS('SOC priorities'!$E$4:$E$12,$B219)&lt;&gt;1,1,0)</f>
        <v>1</v>
      </c>
      <c r="AL219" s="25" cm="1">
        <f t="array" ref="AL219">_xlfn.IFNA(IF(ISBLANK(C219),0,_xlfn.IFNA(IF(NOT(OR(_xlfn.XLOOKUP(VLOOKUP(B219,'SOC priorities'!$E$4:$F$12,2),'SOC priorities'!$H$1:$P$1,'SOC priorities'!$H$1:$P$413)=C219)),1,0),1)),1)</f>
        <v>0</v>
      </c>
      <c r="AM219" s="25" cm="1">
        <f t="array" ref="AM219">_xlfn.IFNA(IF(ISBLANK(D219),0,IF(NOT(OR(_xlfn.XLOOKUP(VLOOKUP(B219,'SSA DD'!$E$32:$F$40,2),'SSA DD'!$E$1:$M$1,'SSA DD'!$E$1:$M$22)=D219)),1,0)),0)</f>
        <v>0</v>
      </c>
      <c r="AO219" t="s">
        <v>396</v>
      </c>
      <c r="AP219" s="25" t="s">
        <v>397</v>
      </c>
      <c r="AQ219" s="160" t="s">
        <v>398</v>
      </c>
    </row>
    <row r="220" spans="1:43" ht="30" customHeight="1" x14ac:dyDescent="0.45">
      <c r="A220" s="395">
        <v>208</v>
      </c>
      <c r="B220" s="396"/>
      <c r="C220" s="397"/>
      <c r="D220" s="397"/>
      <c r="E220" s="398"/>
      <c r="F220" s="399"/>
      <c r="G220" s="399"/>
      <c r="H220" s="400"/>
      <c r="I220" s="367" t="str">
        <f t="shared" si="39"/>
        <v/>
      </c>
      <c r="J220" s="365"/>
      <c r="K220" s="365"/>
      <c r="L220" s="365"/>
      <c r="O220" s="25" t="str">
        <f>IF(AND(SUM($U220:$Z220)&lt;&gt;0,SUM($U220:$Z220)&lt;&gt;6), IF($B220&lt;&gt;'SOC priorities'!$E$11,$AG220,$AH220),"")</f>
        <v/>
      </c>
      <c r="P220" s="25" t="str">
        <f>IF(AND(SUM(U220:AA220)&lt;&gt;0,SUM(U220:AA220)&lt;&gt;7),IF(B220='SOC priorities'!$E$11,IF(ISBLANK(H220),$AI220,""),""),"")</f>
        <v/>
      </c>
      <c r="Q220" s="25" t="str">
        <f t="shared" si="40"/>
        <v/>
      </c>
      <c r="R220" s="25" t="str">
        <f t="shared" si="37"/>
        <v/>
      </c>
      <c r="S220" s="25" t="str">
        <f t="shared" si="38"/>
        <v/>
      </c>
      <c r="U220" s="159">
        <f t="shared" si="41"/>
        <v>0</v>
      </c>
      <c r="V220" s="25">
        <f t="shared" si="42"/>
        <v>0</v>
      </c>
      <c r="W220" s="25">
        <f t="shared" si="43"/>
        <v>0</v>
      </c>
      <c r="X220" s="25">
        <f t="shared" si="44"/>
        <v>0</v>
      </c>
      <c r="Y220" s="25">
        <f t="shared" si="45"/>
        <v>0</v>
      </c>
      <c r="Z220" s="25">
        <f t="shared" si="46"/>
        <v>0</v>
      </c>
      <c r="AA220" s="25">
        <f t="shared" si="47"/>
        <v>0</v>
      </c>
      <c r="AC220" s="25">
        <f t="shared" si="48"/>
        <v>0</v>
      </c>
      <c r="AG220" s="25" t="s">
        <v>393</v>
      </c>
      <c r="AH220" s="25" t="s">
        <v>394</v>
      </c>
      <c r="AI220" s="160" t="s">
        <v>395</v>
      </c>
      <c r="AK220" s="25">
        <f>IF(COUNTIFS('SOC priorities'!$E$4:$E$12,$B220)&lt;&gt;1,1,0)</f>
        <v>1</v>
      </c>
      <c r="AL220" s="25" cm="1">
        <f t="array" ref="AL220">_xlfn.IFNA(IF(ISBLANK(C220),0,_xlfn.IFNA(IF(NOT(OR(_xlfn.XLOOKUP(VLOOKUP(B220,'SOC priorities'!$E$4:$F$12,2),'SOC priorities'!$H$1:$P$1,'SOC priorities'!$H$1:$P$413)=C220)),1,0),1)),1)</f>
        <v>0</v>
      </c>
      <c r="AM220" s="25" cm="1">
        <f t="array" ref="AM220">_xlfn.IFNA(IF(ISBLANK(D220),0,IF(NOT(OR(_xlfn.XLOOKUP(VLOOKUP(B220,'SSA DD'!$E$32:$F$40,2),'SSA DD'!$E$1:$M$1,'SSA DD'!$E$1:$M$22)=D220)),1,0)),0)</f>
        <v>0</v>
      </c>
      <c r="AO220" t="s">
        <v>396</v>
      </c>
      <c r="AP220" s="25" t="s">
        <v>397</v>
      </c>
      <c r="AQ220" s="160" t="s">
        <v>398</v>
      </c>
    </row>
    <row r="221" spans="1:43" ht="30" customHeight="1" x14ac:dyDescent="0.45">
      <c r="A221" s="395">
        <v>209</v>
      </c>
      <c r="B221" s="396"/>
      <c r="C221" s="397"/>
      <c r="D221" s="397"/>
      <c r="E221" s="398"/>
      <c r="F221" s="399"/>
      <c r="G221" s="399"/>
      <c r="H221" s="400"/>
      <c r="I221" s="367" t="str">
        <f t="shared" si="39"/>
        <v/>
      </c>
      <c r="J221" s="365"/>
      <c r="K221" s="365"/>
      <c r="L221" s="365"/>
      <c r="O221" s="25" t="str">
        <f>IF(AND(SUM($U221:$Z221)&lt;&gt;0,SUM($U221:$Z221)&lt;&gt;6), IF($B221&lt;&gt;'SOC priorities'!$E$11,$AG221,$AH221),"")</f>
        <v/>
      </c>
      <c r="P221" s="25" t="str">
        <f>IF(AND(SUM(U221:AA221)&lt;&gt;0,SUM(U221:AA221)&lt;&gt;7),IF(B221='SOC priorities'!$E$11,IF(ISBLANK(H221),$AI221,""),""),"")</f>
        <v/>
      </c>
      <c r="Q221" s="25" t="str">
        <f t="shared" si="40"/>
        <v/>
      </c>
      <c r="R221" s="25" t="str">
        <f t="shared" si="37"/>
        <v/>
      </c>
      <c r="S221" s="25" t="str">
        <f t="shared" si="38"/>
        <v/>
      </c>
      <c r="U221" s="159">
        <f t="shared" si="41"/>
        <v>0</v>
      </c>
      <c r="V221" s="25">
        <f t="shared" si="42"/>
        <v>0</v>
      </c>
      <c r="W221" s="25">
        <f t="shared" si="43"/>
        <v>0</v>
      </c>
      <c r="X221" s="25">
        <f t="shared" si="44"/>
        <v>0</v>
      </c>
      <c r="Y221" s="25">
        <f t="shared" si="45"/>
        <v>0</v>
      </c>
      <c r="Z221" s="25">
        <f t="shared" si="46"/>
        <v>0</v>
      </c>
      <c r="AA221" s="25">
        <f t="shared" si="47"/>
        <v>0</v>
      </c>
      <c r="AC221" s="25">
        <f t="shared" si="48"/>
        <v>0</v>
      </c>
      <c r="AG221" s="25" t="s">
        <v>393</v>
      </c>
      <c r="AH221" s="25" t="s">
        <v>394</v>
      </c>
      <c r="AI221" s="160" t="s">
        <v>395</v>
      </c>
      <c r="AK221" s="25">
        <f>IF(COUNTIFS('SOC priorities'!$E$4:$E$12,$B221)&lt;&gt;1,1,0)</f>
        <v>1</v>
      </c>
      <c r="AL221" s="25" cm="1">
        <f t="array" ref="AL221">_xlfn.IFNA(IF(ISBLANK(C221),0,_xlfn.IFNA(IF(NOT(OR(_xlfn.XLOOKUP(VLOOKUP(B221,'SOC priorities'!$E$4:$F$12,2),'SOC priorities'!$H$1:$P$1,'SOC priorities'!$H$1:$P$413)=C221)),1,0),1)),1)</f>
        <v>0</v>
      </c>
      <c r="AM221" s="25" cm="1">
        <f t="array" ref="AM221">_xlfn.IFNA(IF(ISBLANK(D221),0,IF(NOT(OR(_xlfn.XLOOKUP(VLOOKUP(B221,'SSA DD'!$E$32:$F$40,2),'SSA DD'!$E$1:$M$1,'SSA DD'!$E$1:$M$22)=D221)),1,0)),0)</f>
        <v>0</v>
      </c>
      <c r="AO221" t="s">
        <v>396</v>
      </c>
      <c r="AP221" s="25" t="s">
        <v>397</v>
      </c>
      <c r="AQ221" s="160" t="s">
        <v>398</v>
      </c>
    </row>
    <row r="222" spans="1:43" ht="30" customHeight="1" x14ac:dyDescent="0.45">
      <c r="A222" s="395">
        <v>210</v>
      </c>
      <c r="B222" s="396"/>
      <c r="C222" s="397"/>
      <c r="D222" s="397"/>
      <c r="E222" s="398"/>
      <c r="F222" s="399"/>
      <c r="G222" s="399"/>
      <c r="H222" s="400"/>
      <c r="I222" s="367" t="str">
        <f t="shared" si="39"/>
        <v/>
      </c>
      <c r="J222" s="365"/>
      <c r="K222" s="365"/>
      <c r="L222" s="365"/>
      <c r="O222" s="25" t="str">
        <f>IF(AND(SUM($U222:$Z222)&lt;&gt;0,SUM($U222:$Z222)&lt;&gt;6), IF($B222&lt;&gt;'SOC priorities'!$E$11,$AG222,$AH222),"")</f>
        <v/>
      </c>
      <c r="P222" s="25" t="str">
        <f>IF(AND(SUM(U222:AA222)&lt;&gt;0,SUM(U222:AA222)&lt;&gt;7),IF(B222='SOC priorities'!$E$11,IF(ISBLANK(H222),$AI222,""),""),"")</f>
        <v/>
      </c>
      <c r="Q222" s="25" t="str">
        <f t="shared" si="40"/>
        <v/>
      </c>
      <c r="R222" s="25" t="str">
        <f t="shared" si="37"/>
        <v/>
      </c>
      <c r="S222" s="25" t="str">
        <f t="shared" si="38"/>
        <v/>
      </c>
      <c r="U222" s="159">
        <f t="shared" si="41"/>
        <v>0</v>
      </c>
      <c r="V222" s="25">
        <f t="shared" si="42"/>
        <v>0</v>
      </c>
      <c r="W222" s="25">
        <f t="shared" si="43"/>
        <v>0</v>
      </c>
      <c r="X222" s="25">
        <f t="shared" si="44"/>
        <v>0</v>
      </c>
      <c r="Y222" s="25">
        <f t="shared" si="45"/>
        <v>0</v>
      </c>
      <c r="Z222" s="25">
        <f t="shared" si="46"/>
        <v>0</v>
      </c>
      <c r="AA222" s="25">
        <f t="shared" si="47"/>
        <v>0</v>
      </c>
      <c r="AC222" s="25">
        <f t="shared" si="48"/>
        <v>0</v>
      </c>
      <c r="AG222" s="25" t="s">
        <v>393</v>
      </c>
      <c r="AH222" s="25" t="s">
        <v>394</v>
      </c>
      <c r="AI222" s="160" t="s">
        <v>395</v>
      </c>
      <c r="AK222" s="25">
        <f>IF(COUNTIFS('SOC priorities'!$E$4:$E$12,$B222)&lt;&gt;1,1,0)</f>
        <v>1</v>
      </c>
      <c r="AL222" s="25" cm="1">
        <f t="array" ref="AL222">_xlfn.IFNA(IF(ISBLANK(C222),0,_xlfn.IFNA(IF(NOT(OR(_xlfn.XLOOKUP(VLOOKUP(B222,'SOC priorities'!$E$4:$F$12,2),'SOC priorities'!$H$1:$P$1,'SOC priorities'!$H$1:$P$413)=C222)),1,0),1)),1)</f>
        <v>0</v>
      </c>
      <c r="AM222" s="25" cm="1">
        <f t="array" ref="AM222">_xlfn.IFNA(IF(ISBLANK(D222),0,IF(NOT(OR(_xlfn.XLOOKUP(VLOOKUP(B222,'SSA DD'!$E$32:$F$40,2),'SSA DD'!$E$1:$M$1,'SSA DD'!$E$1:$M$22)=D222)),1,0)),0)</f>
        <v>0</v>
      </c>
      <c r="AO222" t="s">
        <v>396</v>
      </c>
      <c r="AP222" s="25" t="s">
        <v>397</v>
      </c>
      <c r="AQ222" s="160" t="s">
        <v>398</v>
      </c>
    </row>
    <row r="223" spans="1:43" ht="30" customHeight="1" x14ac:dyDescent="0.45">
      <c r="A223" s="395">
        <v>211</v>
      </c>
      <c r="B223" s="396"/>
      <c r="C223" s="397"/>
      <c r="D223" s="397"/>
      <c r="E223" s="398"/>
      <c r="F223" s="399"/>
      <c r="G223" s="399"/>
      <c r="H223" s="400"/>
      <c r="I223" s="367" t="str">
        <f t="shared" si="39"/>
        <v/>
      </c>
      <c r="J223" s="365"/>
      <c r="K223" s="365"/>
      <c r="L223" s="365"/>
      <c r="O223" s="25" t="str">
        <f>IF(AND(SUM($U223:$Z223)&lt;&gt;0,SUM($U223:$Z223)&lt;&gt;6), IF($B223&lt;&gt;'SOC priorities'!$E$11,$AG223,$AH223),"")</f>
        <v/>
      </c>
      <c r="P223" s="25" t="str">
        <f>IF(AND(SUM(U223:AA223)&lt;&gt;0,SUM(U223:AA223)&lt;&gt;7),IF(B223='SOC priorities'!$E$11,IF(ISBLANK(H223),$AI223,""),""),"")</f>
        <v/>
      </c>
      <c r="Q223" s="25" t="str">
        <f t="shared" si="40"/>
        <v/>
      </c>
      <c r="R223" s="25" t="str">
        <f t="shared" si="37"/>
        <v/>
      </c>
      <c r="S223" s="25" t="str">
        <f t="shared" si="38"/>
        <v/>
      </c>
      <c r="U223" s="159">
        <f t="shared" si="41"/>
        <v>0</v>
      </c>
      <c r="V223" s="25">
        <f t="shared" si="42"/>
        <v>0</v>
      </c>
      <c r="W223" s="25">
        <f t="shared" si="43"/>
        <v>0</v>
      </c>
      <c r="X223" s="25">
        <f t="shared" si="44"/>
        <v>0</v>
      </c>
      <c r="Y223" s="25">
        <f t="shared" si="45"/>
        <v>0</v>
      </c>
      <c r="Z223" s="25">
        <f t="shared" si="46"/>
        <v>0</v>
      </c>
      <c r="AA223" s="25">
        <f t="shared" si="47"/>
        <v>0</v>
      </c>
      <c r="AC223" s="25">
        <f t="shared" si="48"/>
        <v>0</v>
      </c>
      <c r="AG223" s="25" t="s">
        <v>393</v>
      </c>
      <c r="AH223" s="25" t="s">
        <v>394</v>
      </c>
      <c r="AI223" s="160" t="s">
        <v>395</v>
      </c>
      <c r="AK223" s="25">
        <f>IF(COUNTIFS('SOC priorities'!$E$4:$E$12,$B223)&lt;&gt;1,1,0)</f>
        <v>1</v>
      </c>
      <c r="AL223" s="25" cm="1">
        <f t="array" ref="AL223">_xlfn.IFNA(IF(ISBLANK(C223),0,_xlfn.IFNA(IF(NOT(OR(_xlfn.XLOOKUP(VLOOKUP(B223,'SOC priorities'!$E$4:$F$12,2),'SOC priorities'!$H$1:$P$1,'SOC priorities'!$H$1:$P$413)=C223)),1,0),1)),1)</f>
        <v>0</v>
      </c>
      <c r="AM223" s="25" cm="1">
        <f t="array" ref="AM223">_xlfn.IFNA(IF(ISBLANK(D223),0,IF(NOT(OR(_xlfn.XLOOKUP(VLOOKUP(B223,'SSA DD'!$E$32:$F$40,2),'SSA DD'!$E$1:$M$1,'SSA DD'!$E$1:$M$22)=D223)),1,0)),0)</f>
        <v>0</v>
      </c>
      <c r="AO223" t="s">
        <v>396</v>
      </c>
      <c r="AP223" s="25" t="s">
        <v>397</v>
      </c>
      <c r="AQ223" s="160" t="s">
        <v>398</v>
      </c>
    </row>
    <row r="224" spans="1:43" ht="30" customHeight="1" x14ac:dyDescent="0.45">
      <c r="A224" s="395">
        <v>212</v>
      </c>
      <c r="B224" s="396"/>
      <c r="C224" s="397"/>
      <c r="D224" s="397"/>
      <c r="E224" s="398"/>
      <c r="F224" s="399"/>
      <c r="G224" s="399"/>
      <c r="H224" s="400"/>
      <c r="I224" s="367" t="str">
        <f t="shared" si="39"/>
        <v/>
      </c>
      <c r="J224" s="365"/>
      <c r="K224" s="365"/>
      <c r="L224" s="365"/>
      <c r="O224" s="25" t="str">
        <f>IF(AND(SUM($U224:$Z224)&lt;&gt;0,SUM($U224:$Z224)&lt;&gt;6), IF($B224&lt;&gt;'SOC priorities'!$E$11,$AG224,$AH224),"")</f>
        <v/>
      </c>
      <c r="P224" s="25" t="str">
        <f>IF(AND(SUM(U224:AA224)&lt;&gt;0,SUM(U224:AA224)&lt;&gt;7),IF(B224='SOC priorities'!$E$11,IF(ISBLANK(H224),$AI224,""),""),"")</f>
        <v/>
      </c>
      <c r="Q224" s="25" t="str">
        <f t="shared" si="40"/>
        <v/>
      </c>
      <c r="R224" s="25" t="str">
        <f t="shared" si="37"/>
        <v/>
      </c>
      <c r="S224" s="25" t="str">
        <f t="shared" si="38"/>
        <v/>
      </c>
      <c r="U224" s="159">
        <f t="shared" si="41"/>
        <v>0</v>
      </c>
      <c r="V224" s="25">
        <f t="shared" si="42"/>
        <v>0</v>
      </c>
      <c r="W224" s="25">
        <f t="shared" si="43"/>
        <v>0</v>
      </c>
      <c r="X224" s="25">
        <f t="shared" si="44"/>
        <v>0</v>
      </c>
      <c r="Y224" s="25">
        <f t="shared" si="45"/>
        <v>0</v>
      </c>
      <c r="Z224" s="25">
        <f t="shared" si="46"/>
        <v>0</v>
      </c>
      <c r="AA224" s="25">
        <f t="shared" si="47"/>
        <v>0</v>
      </c>
      <c r="AC224" s="25">
        <f t="shared" si="48"/>
        <v>0</v>
      </c>
      <c r="AG224" s="25" t="s">
        <v>393</v>
      </c>
      <c r="AH224" s="25" t="s">
        <v>394</v>
      </c>
      <c r="AI224" s="160" t="s">
        <v>395</v>
      </c>
      <c r="AK224" s="25">
        <f>IF(COUNTIFS('SOC priorities'!$E$4:$E$12,$B224)&lt;&gt;1,1,0)</f>
        <v>1</v>
      </c>
      <c r="AL224" s="25" cm="1">
        <f t="array" ref="AL224">_xlfn.IFNA(IF(ISBLANK(C224),0,_xlfn.IFNA(IF(NOT(OR(_xlfn.XLOOKUP(VLOOKUP(B224,'SOC priorities'!$E$4:$F$12,2),'SOC priorities'!$H$1:$P$1,'SOC priorities'!$H$1:$P$413)=C224)),1,0),1)),1)</f>
        <v>0</v>
      </c>
      <c r="AM224" s="25" cm="1">
        <f t="array" ref="AM224">_xlfn.IFNA(IF(ISBLANK(D224),0,IF(NOT(OR(_xlfn.XLOOKUP(VLOOKUP(B224,'SSA DD'!$E$32:$F$40,2),'SSA DD'!$E$1:$M$1,'SSA DD'!$E$1:$M$22)=D224)),1,0)),0)</f>
        <v>0</v>
      </c>
      <c r="AO224" t="s">
        <v>396</v>
      </c>
      <c r="AP224" s="25" t="s">
        <v>397</v>
      </c>
      <c r="AQ224" s="160" t="s">
        <v>398</v>
      </c>
    </row>
    <row r="225" spans="1:43" ht="30" customHeight="1" x14ac:dyDescent="0.45">
      <c r="A225" s="395">
        <v>213</v>
      </c>
      <c r="B225" s="396"/>
      <c r="C225" s="397"/>
      <c r="D225" s="397"/>
      <c r="E225" s="398"/>
      <c r="F225" s="399"/>
      <c r="G225" s="399"/>
      <c r="H225" s="400"/>
      <c r="I225" s="367" t="str">
        <f t="shared" si="39"/>
        <v/>
      </c>
      <c r="J225" s="365"/>
      <c r="K225" s="365"/>
      <c r="L225" s="365"/>
      <c r="O225" s="25" t="str">
        <f>IF(AND(SUM($U225:$Z225)&lt;&gt;0,SUM($U225:$Z225)&lt;&gt;6), IF($B225&lt;&gt;'SOC priorities'!$E$11,$AG225,$AH225),"")</f>
        <v/>
      </c>
      <c r="P225" s="25" t="str">
        <f>IF(AND(SUM(U225:AA225)&lt;&gt;0,SUM(U225:AA225)&lt;&gt;7),IF(B225='SOC priorities'!$E$11,IF(ISBLANK(H225),$AI225,""),""),"")</f>
        <v/>
      </c>
      <c r="Q225" s="25" t="str">
        <f t="shared" si="40"/>
        <v/>
      </c>
      <c r="R225" s="25" t="str">
        <f t="shared" si="37"/>
        <v/>
      </c>
      <c r="S225" s="25" t="str">
        <f t="shared" si="38"/>
        <v/>
      </c>
      <c r="U225" s="159">
        <f t="shared" si="41"/>
        <v>0</v>
      </c>
      <c r="V225" s="25">
        <f t="shared" si="42"/>
        <v>0</v>
      </c>
      <c r="W225" s="25">
        <f t="shared" si="43"/>
        <v>0</v>
      </c>
      <c r="X225" s="25">
        <f t="shared" si="44"/>
        <v>0</v>
      </c>
      <c r="Y225" s="25">
        <f t="shared" si="45"/>
        <v>0</v>
      </c>
      <c r="Z225" s="25">
        <f t="shared" si="46"/>
        <v>0</v>
      </c>
      <c r="AA225" s="25">
        <f t="shared" si="47"/>
        <v>0</v>
      </c>
      <c r="AC225" s="25">
        <f t="shared" si="48"/>
        <v>0</v>
      </c>
      <c r="AG225" s="25" t="s">
        <v>393</v>
      </c>
      <c r="AH225" s="25" t="s">
        <v>394</v>
      </c>
      <c r="AI225" s="160" t="s">
        <v>395</v>
      </c>
      <c r="AK225" s="25">
        <f>IF(COUNTIFS('SOC priorities'!$E$4:$E$12,$B225)&lt;&gt;1,1,0)</f>
        <v>1</v>
      </c>
      <c r="AL225" s="25" cm="1">
        <f t="array" ref="AL225">_xlfn.IFNA(IF(ISBLANK(C225),0,_xlfn.IFNA(IF(NOT(OR(_xlfn.XLOOKUP(VLOOKUP(B225,'SOC priorities'!$E$4:$F$12,2),'SOC priorities'!$H$1:$P$1,'SOC priorities'!$H$1:$P$413)=C225)),1,0),1)),1)</f>
        <v>0</v>
      </c>
      <c r="AM225" s="25" cm="1">
        <f t="array" ref="AM225">_xlfn.IFNA(IF(ISBLANK(D225),0,IF(NOT(OR(_xlfn.XLOOKUP(VLOOKUP(B225,'SSA DD'!$E$32:$F$40,2),'SSA DD'!$E$1:$M$1,'SSA DD'!$E$1:$M$22)=D225)),1,0)),0)</f>
        <v>0</v>
      </c>
      <c r="AO225" t="s">
        <v>396</v>
      </c>
      <c r="AP225" s="25" t="s">
        <v>397</v>
      </c>
      <c r="AQ225" s="160" t="s">
        <v>398</v>
      </c>
    </row>
    <row r="226" spans="1:43" ht="30" customHeight="1" x14ac:dyDescent="0.45">
      <c r="A226" s="395">
        <v>214</v>
      </c>
      <c r="B226" s="396"/>
      <c r="C226" s="397"/>
      <c r="D226" s="397"/>
      <c r="E226" s="398"/>
      <c r="F226" s="399"/>
      <c r="G226" s="399"/>
      <c r="H226" s="400"/>
      <c r="I226" s="367" t="str">
        <f t="shared" si="39"/>
        <v/>
      </c>
      <c r="J226" s="365"/>
      <c r="K226" s="365"/>
      <c r="L226" s="365"/>
      <c r="O226" s="25" t="str">
        <f>IF(AND(SUM($U226:$Z226)&lt;&gt;0,SUM($U226:$Z226)&lt;&gt;6), IF($B226&lt;&gt;'SOC priorities'!$E$11,$AG226,$AH226),"")</f>
        <v/>
      </c>
      <c r="P226" s="25" t="str">
        <f>IF(AND(SUM(U226:AA226)&lt;&gt;0,SUM(U226:AA226)&lt;&gt;7),IF(B226='SOC priorities'!$E$11,IF(ISBLANK(H226),$AI226,""),""),"")</f>
        <v/>
      </c>
      <c r="Q226" s="25" t="str">
        <f t="shared" si="40"/>
        <v/>
      </c>
      <c r="R226" s="25" t="str">
        <f t="shared" si="37"/>
        <v/>
      </c>
      <c r="S226" s="25" t="str">
        <f t="shared" si="38"/>
        <v/>
      </c>
      <c r="U226" s="159">
        <f t="shared" si="41"/>
        <v>0</v>
      </c>
      <c r="V226" s="25">
        <f t="shared" si="42"/>
        <v>0</v>
      </c>
      <c r="W226" s="25">
        <f t="shared" si="43"/>
        <v>0</v>
      </c>
      <c r="X226" s="25">
        <f t="shared" si="44"/>
        <v>0</v>
      </c>
      <c r="Y226" s="25">
        <f t="shared" si="45"/>
        <v>0</v>
      </c>
      <c r="Z226" s="25">
        <f t="shared" si="46"/>
        <v>0</v>
      </c>
      <c r="AA226" s="25">
        <f t="shared" si="47"/>
        <v>0</v>
      </c>
      <c r="AC226" s="25">
        <f t="shared" si="48"/>
        <v>0</v>
      </c>
      <c r="AG226" s="25" t="s">
        <v>393</v>
      </c>
      <c r="AH226" s="25" t="s">
        <v>394</v>
      </c>
      <c r="AI226" s="160" t="s">
        <v>395</v>
      </c>
      <c r="AK226" s="25">
        <f>IF(COUNTIFS('SOC priorities'!$E$4:$E$12,$B226)&lt;&gt;1,1,0)</f>
        <v>1</v>
      </c>
      <c r="AL226" s="25" cm="1">
        <f t="array" ref="AL226">_xlfn.IFNA(IF(ISBLANK(C226),0,_xlfn.IFNA(IF(NOT(OR(_xlfn.XLOOKUP(VLOOKUP(B226,'SOC priorities'!$E$4:$F$12,2),'SOC priorities'!$H$1:$P$1,'SOC priorities'!$H$1:$P$413)=C226)),1,0),1)),1)</f>
        <v>0</v>
      </c>
      <c r="AM226" s="25" cm="1">
        <f t="array" ref="AM226">_xlfn.IFNA(IF(ISBLANK(D226),0,IF(NOT(OR(_xlfn.XLOOKUP(VLOOKUP(B226,'SSA DD'!$E$32:$F$40,2),'SSA DD'!$E$1:$M$1,'SSA DD'!$E$1:$M$22)=D226)),1,0)),0)</f>
        <v>0</v>
      </c>
      <c r="AO226" t="s">
        <v>396</v>
      </c>
      <c r="AP226" s="25" t="s">
        <v>397</v>
      </c>
      <c r="AQ226" s="160" t="s">
        <v>398</v>
      </c>
    </row>
    <row r="227" spans="1:43" ht="30" customHeight="1" x14ac:dyDescent="0.45">
      <c r="A227" s="395">
        <v>215</v>
      </c>
      <c r="B227" s="396"/>
      <c r="C227" s="397"/>
      <c r="D227" s="397"/>
      <c r="E227" s="398"/>
      <c r="F227" s="399"/>
      <c r="G227" s="399"/>
      <c r="H227" s="400"/>
      <c r="I227" s="367" t="str">
        <f t="shared" si="39"/>
        <v/>
      </c>
      <c r="J227" s="365"/>
      <c r="K227" s="365"/>
      <c r="L227" s="365"/>
      <c r="O227" s="25" t="str">
        <f>IF(AND(SUM($U227:$Z227)&lt;&gt;0,SUM($U227:$Z227)&lt;&gt;6), IF($B227&lt;&gt;'SOC priorities'!$E$11,$AG227,$AH227),"")</f>
        <v/>
      </c>
      <c r="P227" s="25" t="str">
        <f>IF(AND(SUM(U227:AA227)&lt;&gt;0,SUM(U227:AA227)&lt;&gt;7),IF(B227='SOC priorities'!$E$11,IF(ISBLANK(H227),$AI227,""),""),"")</f>
        <v/>
      </c>
      <c r="Q227" s="25" t="str">
        <f t="shared" si="40"/>
        <v/>
      </c>
      <c r="R227" s="25" t="str">
        <f t="shared" si="37"/>
        <v/>
      </c>
      <c r="S227" s="25" t="str">
        <f t="shared" si="38"/>
        <v/>
      </c>
      <c r="U227" s="159">
        <f t="shared" si="41"/>
        <v>0</v>
      </c>
      <c r="V227" s="25">
        <f t="shared" si="42"/>
        <v>0</v>
      </c>
      <c r="W227" s="25">
        <f t="shared" si="43"/>
        <v>0</v>
      </c>
      <c r="X227" s="25">
        <f t="shared" si="44"/>
        <v>0</v>
      </c>
      <c r="Y227" s="25">
        <f t="shared" si="45"/>
        <v>0</v>
      </c>
      <c r="Z227" s="25">
        <f t="shared" si="46"/>
        <v>0</v>
      </c>
      <c r="AA227" s="25">
        <f t="shared" si="47"/>
        <v>0</v>
      </c>
      <c r="AC227" s="25">
        <f t="shared" si="48"/>
        <v>0</v>
      </c>
      <c r="AG227" s="25" t="s">
        <v>393</v>
      </c>
      <c r="AH227" s="25" t="s">
        <v>394</v>
      </c>
      <c r="AI227" s="160" t="s">
        <v>395</v>
      </c>
      <c r="AK227" s="25">
        <f>IF(COUNTIFS('SOC priorities'!$E$4:$E$12,$B227)&lt;&gt;1,1,0)</f>
        <v>1</v>
      </c>
      <c r="AL227" s="25" cm="1">
        <f t="array" ref="AL227">_xlfn.IFNA(IF(ISBLANK(C227),0,_xlfn.IFNA(IF(NOT(OR(_xlfn.XLOOKUP(VLOOKUP(B227,'SOC priorities'!$E$4:$F$12,2),'SOC priorities'!$H$1:$P$1,'SOC priorities'!$H$1:$P$413)=C227)),1,0),1)),1)</f>
        <v>0</v>
      </c>
      <c r="AM227" s="25" cm="1">
        <f t="array" ref="AM227">_xlfn.IFNA(IF(ISBLANK(D227),0,IF(NOT(OR(_xlfn.XLOOKUP(VLOOKUP(B227,'SSA DD'!$E$32:$F$40,2),'SSA DD'!$E$1:$M$1,'SSA DD'!$E$1:$M$22)=D227)),1,0)),0)</f>
        <v>0</v>
      </c>
      <c r="AO227" t="s">
        <v>396</v>
      </c>
      <c r="AP227" s="25" t="s">
        <v>397</v>
      </c>
      <c r="AQ227" s="160" t="s">
        <v>398</v>
      </c>
    </row>
    <row r="228" spans="1:43" ht="30" customHeight="1" x14ac:dyDescent="0.45">
      <c r="A228" s="395">
        <v>216</v>
      </c>
      <c r="B228" s="396"/>
      <c r="C228" s="397"/>
      <c r="D228" s="397"/>
      <c r="E228" s="398"/>
      <c r="F228" s="399"/>
      <c r="G228" s="399"/>
      <c r="H228" s="400"/>
      <c r="I228" s="367" t="str">
        <f t="shared" si="39"/>
        <v/>
      </c>
      <c r="J228" s="365"/>
      <c r="K228" s="365"/>
      <c r="L228" s="365"/>
      <c r="O228" s="25" t="str">
        <f>IF(AND(SUM($U228:$Z228)&lt;&gt;0,SUM($U228:$Z228)&lt;&gt;6), IF($B228&lt;&gt;'SOC priorities'!$E$11,$AG228,$AH228),"")</f>
        <v/>
      </c>
      <c r="P228" s="25" t="str">
        <f>IF(AND(SUM(U228:AA228)&lt;&gt;0,SUM(U228:AA228)&lt;&gt;7),IF(B228='SOC priorities'!$E$11,IF(ISBLANK(H228),$AI228,""),""),"")</f>
        <v/>
      </c>
      <c r="Q228" s="25" t="str">
        <f t="shared" si="40"/>
        <v/>
      </c>
      <c r="R228" s="25" t="str">
        <f t="shared" si="37"/>
        <v/>
      </c>
      <c r="S228" s="25" t="str">
        <f t="shared" si="38"/>
        <v/>
      </c>
      <c r="U228" s="159">
        <f t="shared" si="41"/>
        <v>0</v>
      </c>
      <c r="V228" s="25">
        <f t="shared" si="42"/>
        <v>0</v>
      </c>
      <c r="W228" s="25">
        <f t="shared" si="43"/>
        <v>0</v>
      </c>
      <c r="X228" s="25">
        <f t="shared" si="44"/>
        <v>0</v>
      </c>
      <c r="Y228" s="25">
        <f t="shared" si="45"/>
        <v>0</v>
      </c>
      <c r="Z228" s="25">
        <f t="shared" si="46"/>
        <v>0</v>
      </c>
      <c r="AA228" s="25">
        <f t="shared" si="47"/>
        <v>0</v>
      </c>
      <c r="AC228" s="25">
        <f t="shared" si="48"/>
        <v>0</v>
      </c>
      <c r="AG228" s="25" t="s">
        <v>393</v>
      </c>
      <c r="AH228" s="25" t="s">
        <v>394</v>
      </c>
      <c r="AI228" s="160" t="s">
        <v>395</v>
      </c>
      <c r="AK228" s="25">
        <f>IF(COUNTIFS('SOC priorities'!$E$4:$E$12,$B228)&lt;&gt;1,1,0)</f>
        <v>1</v>
      </c>
      <c r="AL228" s="25" cm="1">
        <f t="array" ref="AL228">_xlfn.IFNA(IF(ISBLANK(C228),0,_xlfn.IFNA(IF(NOT(OR(_xlfn.XLOOKUP(VLOOKUP(B228,'SOC priorities'!$E$4:$F$12,2),'SOC priorities'!$H$1:$P$1,'SOC priorities'!$H$1:$P$413)=C228)),1,0),1)),1)</f>
        <v>0</v>
      </c>
      <c r="AM228" s="25" cm="1">
        <f t="array" ref="AM228">_xlfn.IFNA(IF(ISBLANK(D228),0,IF(NOT(OR(_xlfn.XLOOKUP(VLOOKUP(B228,'SSA DD'!$E$32:$F$40,2),'SSA DD'!$E$1:$M$1,'SSA DD'!$E$1:$M$22)=D228)),1,0)),0)</f>
        <v>0</v>
      </c>
      <c r="AO228" t="s">
        <v>396</v>
      </c>
      <c r="AP228" s="25" t="s">
        <v>397</v>
      </c>
      <c r="AQ228" s="160" t="s">
        <v>398</v>
      </c>
    </row>
    <row r="229" spans="1:43" ht="30" customHeight="1" x14ac:dyDescent="0.45">
      <c r="A229" s="395">
        <v>217</v>
      </c>
      <c r="B229" s="396"/>
      <c r="C229" s="397"/>
      <c r="D229" s="397"/>
      <c r="E229" s="398"/>
      <c r="F229" s="399"/>
      <c r="G229" s="399"/>
      <c r="H229" s="400"/>
      <c r="I229" s="367" t="str">
        <f t="shared" si="39"/>
        <v/>
      </c>
      <c r="J229" s="365"/>
      <c r="K229" s="365"/>
      <c r="L229" s="365"/>
      <c r="O229" s="25" t="str">
        <f>IF(AND(SUM($U229:$Z229)&lt;&gt;0,SUM($U229:$Z229)&lt;&gt;6), IF($B229&lt;&gt;'SOC priorities'!$E$11,$AG229,$AH229),"")</f>
        <v/>
      </c>
      <c r="P229" s="25" t="str">
        <f>IF(AND(SUM(U229:AA229)&lt;&gt;0,SUM(U229:AA229)&lt;&gt;7),IF(B229='SOC priorities'!$E$11,IF(ISBLANK(H229),$AI229,""),""),"")</f>
        <v/>
      </c>
      <c r="Q229" s="25" t="str">
        <f t="shared" si="40"/>
        <v/>
      </c>
      <c r="R229" s="25" t="str">
        <f t="shared" si="37"/>
        <v/>
      </c>
      <c r="S229" s="25" t="str">
        <f t="shared" si="38"/>
        <v/>
      </c>
      <c r="U229" s="159">
        <f t="shared" si="41"/>
        <v>0</v>
      </c>
      <c r="V229" s="25">
        <f t="shared" si="42"/>
        <v>0</v>
      </c>
      <c r="W229" s="25">
        <f t="shared" si="43"/>
        <v>0</v>
      </c>
      <c r="X229" s="25">
        <f t="shared" si="44"/>
        <v>0</v>
      </c>
      <c r="Y229" s="25">
        <f t="shared" si="45"/>
        <v>0</v>
      </c>
      <c r="Z229" s="25">
        <f t="shared" si="46"/>
        <v>0</v>
      </c>
      <c r="AA229" s="25">
        <f t="shared" si="47"/>
        <v>0</v>
      </c>
      <c r="AC229" s="25">
        <f t="shared" si="48"/>
        <v>0</v>
      </c>
      <c r="AG229" s="25" t="s">
        <v>393</v>
      </c>
      <c r="AH229" s="25" t="s">
        <v>394</v>
      </c>
      <c r="AI229" s="160" t="s">
        <v>395</v>
      </c>
      <c r="AK229" s="25">
        <f>IF(COUNTIFS('SOC priorities'!$E$4:$E$12,$B229)&lt;&gt;1,1,0)</f>
        <v>1</v>
      </c>
      <c r="AL229" s="25" cm="1">
        <f t="array" ref="AL229">_xlfn.IFNA(IF(ISBLANK(C229),0,_xlfn.IFNA(IF(NOT(OR(_xlfn.XLOOKUP(VLOOKUP(B229,'SOC priorities'!$E$4:$F$12,2),'SOC priorities'!$H$1:$P$1,'SOC priorities'!$H$1:$P$413)=C229)),1,0),1)),1)</f>
        <v>0</v>
      </c>
      <c r="AM229" s="25" cm="1">
        <f t="array" ref="AM229">_xlfn.IFNA(IF(ISBLANK(D229),0,IF(NOT(OR(_xlfn.XLOOKUP(VLOOKUP(B229,'SSA DD'!$E$32:$F$40,2),'SSA DD'!$E$1:$M$1,'SSA DD'!$E$1:$M$22)=D229)),1,0)),0)</f>
        <v>0</v>
      </c>
      <c r="AO229" t="s">
        <v>396</v>
      </c>
      <c r="AP229" s="25" t="s">
        <v>397</v>
      </c>
      <c r="AQ229" s="160" t="s">
        <v>398</v>
      </c>
    </row>
    <row r="230" spans="1:43" ht="30" customHeight="1" x14ac:dyDescent="0.45">
      <c r="A230" s="395">
        <v>218</v>
      </c>
      <c r="B230" s="396"/>
      <c r="C230" s="397"/>
      <c r="D230" s="397"/>
      <c r="E230" s="398"/>
      <c r="F230" s="399"/>
      <c r="G230" s="399"/>
      <c r="H230" s="400"/>
      <c r="I230" s="367" t="str">
        <f t="shared" si="39"/>
        <v/>
      </c>
      <c r="J230" s="365"/>
      <c r="K230" s="365"/>
      <c r="L230" s="365"/>
      <c r="O230" s="25" t="str">
        <f>IF(AND(SUM($U230:$Z230)&lt;&gt;0,SUM($U230:$Z230)&lt;&gt;6), IF($B230&lt;&gt;'SOC priorities'!$E$11,$AG230,$AH230),"")</f>
        <v/>
      </c>
      <c r="P230" s="25" t="str">
        <f>IF(AND(SUM(U230:AA230)&lt;&gt;0,SUM(U230:AA230)&lt;&gt;7),IF(B230='SOC priorities'!$E$11,IF(ISBLANK(H230),$AI230,""),""),"")</f>
        <v/>
      </c>
      <c r="Q230" s="25" t="str">
        <f t="shared" si="40"/>
        <v/>
      </c>
      <c r="R230" s="25" t="str">
        <f t="shared" si="37"/>
        <v/>
      </c>
      <c r="S230" s="25" t="str">
        <f t="shared" si="38"/>
        <v/>
      </c>
      <c r="U230" s="159">
        <f t="shared" si="41"/>
        <v>0</v>
      </c>
      <c r="V230" s="25">
        <f t="shared" si="42"/>
        <v>0</v>
      </c>
      <c r="W230" s="25">
        <f t="shared" si="43"/>
        <v>0</v>
      </c>
      <c r="X230" s="25">
        <f t="shared" si="44"/>
        <v>0</v>
      </c>
      <c r="Y230" s="25">
        <f t="shared" si="45"/>
        <v>0</v>
      </c>
      <c r="Z230" s="25">
        <f t="shared" si="46"/>
        <v>0</v>
      </c>
      <c r="AA230" s="25">
        <f t="shared" si="47"/>
        <v>0</v>
      </c>
      <c r="AC230" s="25">
        <f t="shared" si="48"/>
        <v>0</v>
      </c>
      <c r="AG230" s="25" t="s">
        <v>393</v>
      </c>
      <c r="AH230" s="25" t="s">
        <v>394</v>
      </c>
      <c r="AI230" s="160" t="s">
        <v>395</v>
      </c>
      <c r="AK230" s="25">
        <f>IF(COUNTIFS('SOC priorities'!$E$4:$E$12,$B230)&lt;&gt;1,1,0)</f>
        <v>1</v>
      </c>
      <c r="AL230" s="25" cm="1">
        <f t="array" ref="AL230">_xlfn.IFNA(IF(ISBLANK(C230),0,_xlfn.IFNA(IF(NOT(OR(_xlfn.XLOOKUP(VLOOKUP(B230,'SOC priorities'!$E$4:$F$12,2),'SOC priorities'!$H$1:$P$1,'SOC priorities'!$H$1:$P$413)=C230)),1,0),1)),1)</f>
        <v>0</v>
      </c>
      <c r="AM230" s="25" cm="1">
        <f t="array" ref="AM230">_xlfn.IFNA(IF(ISBLANK(D230),0,IF(NOT(OR(_xlfn.XLOOKUP(VLOOKUP(B230,'SSA DD'!$E$32:$F$40,2),'SSA DD'!$E$1:$M$1,'SSA DD'!$E$1:$M$22)=D230)),1,0)),0)</f>
        <v>0</v>
      </c>
      <c r="AO230" t="s">
        <v>396</v>
      </c>
      <c r="AP230" s="25" t="s">
        <v>397</v>
      </c>
      <c r="AQ230" s="160" t="s">
        <v>398</v>
      </c>
    </row>
    <row r="231" spans="1:43" ht="30" customHeight="1" x14ac:dyDescent="0.45">
      <c r="A231" s="395">
        <v>219</v>
      </c>
      <c r="B231" s="396"/>
      <c r="C231" s="397"/>
      <c r="D231" s="397"/>
      <c r="E231" s="398"/>
      <c r="F231" s="399"/>
      <c r="G231" s="399"/>
      <c r="H231" s="400"/>
      <c r="I231" s="367" t="str">
        <f t="shared" si="39"/>
        <v/>
      </c>
      <c r="J231" s="365"/>
      <c r="K231" s="365"/>
      <c r="L231" s="365"/>
      <c r="O231" s="25" t="str">
        <f>IF(AND(SUM($U231:$Z231)&lt;&gt;0,SUM($U231:$Z231)&lt;&gt;6), IF($B231&lt;&gt;'SOC priorities'!$E$11,$AG231,$AH231),"")</f>
        <v/>
      </c>
      <c r="P231" s="25" t="str">
        <f>IF(AND(SUM(U231:AA231)&lt;&gt;0,SUM(U231:AA231)&lt;&gt;7),IF(B231='SOC priorities'!$E$11,IF(ISBLANK(H231),$AI231,""),""),"")</f>
        <v/>
      </c>
      <c r="Q231" s="25" t="str">
        <f t="shared" si="40"/>
        <v/>
      </c>
      <c r="R231" s="25" t="str">
        <f t="shared" si="37"/>
        <v/>
      </c>
      <c r="S231" s="25" t="str">
        <f t="shared" si="38"/>
        <v/>
      </c>
      <c r="U231" s="159">
        <f t="shared" si="41"/>
        <v>0</v>
      </c>
      <c r="V231" s="25">
        <f t="shared" si="42"/>
        <v>0</v>
      </c>
      <c r="W231" s="25">
        <f t="shared" si="43"/>
        <v>0</v>
      </c>
      <c r="X231" s="25">
        <f t="shared" si="44"/>
        <v>0</v>
      </c>
      <c r="Y231" s="25">
        <f t="shared" si="45"/>
        <v>0</v>
      </c>
      <c r="Z231" s="25">
        <f t="shared" si="46"/>
        <v>0</v>
      </c>
      <c r="AA231" s="25">
        <f t="shared" si="47"/>
        <v>0</v>
      </c>
      <c r="AC231" s="25">
        <f t="shared" si="48"/>
        <v>0</v>
      </c>
      <c r="AG231" s="25" t="s">
        <v>393</v>
      </c>
      <c r="AH231" s="25" t="s">
        <v>394</v>
      </c>
      <c r="AI231" s="160" t="s">
        <v>395</v>
      </c>
      <c r="AK231" s="25">
        <f>IF(COUNTIFS('SOC priorities'!$E$4:$E$12,$B231)&lt;&gt;1,1,0)</f>
        <v>1</v>
      </c>
      <c r="AL231" s="25" cm="1">
        <f t="array" ref="AL231">_xlfn.IFNA(IF(ISBLANK(C231),0,_xlfn.IFNA(IF(NOT(OR(_xlfn.XLOOKUP(VLOOKUP(B231,'SOC priorities'!$E$4:$F$12,2),'SOC priorities'!$H$1:$P$1,'SOC priorities'!$H$1:$P$413)=C231)),1,0),1)),1)</f>
        <v>0</v>
      </c>
      <c r="AM231" s="25" cm="1">
        <f t="array" ref="AM231">_xlfn.IFNA(IF(ISBLANK(D231),0,IF(NOT(OR(_xlfn.XLOOKUP(VLOOKUP(B231,'SSA DD'!$E$32:$F$40,2),'SSA DD'!$E$1:$M$1,'SSA DD'!$E$1:$M$22)=D231)),1,0)),0)</f>
        <v>0</v>
      </c>
      <c r="AO231" t="s">
        <v>396</v>
      </c>
      <c r="AP231" s="25" t="s">
        <v>397</v>
      </c>
      <c r="AQ231" s="160" t="s">
        <v>398</v>
      </c>
    </row>
    <row r="232" spans="1:43" ht="30" customHeight="1" x14ac:dyDescent="0.45">
      <c r="A232" s="395">
        <v>220</v>
      </c>
      <c r="B232" s="396"/>
      <c r="C232" s="397"/>
      <c r="D232" s="397"/>
      <c r="E232" s="398"/>
      <c r="F232" s="399"/>
      <c r="G232" s="399"/>
      <c r="H232" s="400"/>
      <c r="I232" s="367" t="str">
        <f t="shared" si="39"/>
        <v/>
      </c>
      <c r="J232" s="365"/>
      <c r="K232" s="365"/>
      <c r="L232" s="365"/>
      <c r="O232" s="25" t="str">
        <f>IF(AND(SUM($U232:$Z232)&lt;&gt;0,SUM($U232:$Z232)&lt;&gt;6), IF($B232&lt;&gt;'SOC priorities'!$E$11,$AG232,$AH232),"")</f>
        <v/>
      </c>
      <c r="P232" s="25" t="str">
        <f>IF(AND(SUM(U232:AA232)&lt;&gt;0,SUM(U232:AA232)&lt;&gt;7),IF(B232='SOC priorities'!$E$11,IF(ISBLANK(H232),$AI232,""),""),"")</f>
        <v/>
      </c>
      <c r="Q232" s="25" t="str">
        <f t="shared" si="40"/>
        <v/>
      </c>
      <c r="R232" s="25" t="str">
        <f t="shared" si="37"/>
        <v/>
      </c>
      <c r="S232" s="25" t="str">
        <f t="shared" si="38"/>
        <v/>
      </c>
      <c r="U232" s="159">
        <f t="shared" si="41"/>
        <v>0</v>
      </c>
      <c r="V232" s="25">
        <f t="shared" si="42"/>
        <v>0</v>
      </c>
      <c r="W232" s="25">
        <f t="shared" si="43"/>
        <v>0</v>
      </c>
      <c r="X232" s="25">
        <f t="shared" si="44"/>
        <v>0</v>
      </c>
      <c r="Y232" s="25">
        <f t="shared" si="45"/>
        <v>0</v>
      </c>
      <c r="Z232" s="25">
        <f t="shared" si="46"/>
        <v>0</v>
      </c>
      <c r="AA232" s="25">
        <f t="shared" si="47"/>
        <v>0</v>
      </c>
      <c r="AC232" s="25">
        <f t="shared" si="48"/>
        <v>0</v>
      </c>
      <c r="AG232" s="25" t="s">
        <v>393</v>
      </c>
      <c r="AH232" s="25" t="s">
        <v>394</v>
      </c>
      <c r="AI232" s="160" t="s">
        <v>395</v>
      </c>
      <c r="AK232" s="25">
        <f>IF(COUNTIFS('SOC priorities'!$E$4:$E$12,$B232)&lt;&gt;1,1,0)</f>
        <v>1</v>
      </c>
      <c r="AL232" s="25" cm="1">
        <f t="array" ref="AL232">_xlfn.IFNA(IF(ISBLANK(C232),0,_xlfn.IFNA(IF(NOT(OR(_xlfn.XLOOKUP(VLOOKUP(B232,'SOC priorities'!$E$4:$F$12,2),'SOC priorities'!$H$1:$P$1,'SOC priorities'!$H$1:$P$413)=C232)),1,0),1)),1)</f>
        <v>0</v>
      </c>
      <c r="AM232" s="25" cm="1">
        <f t="array" ref="AM232">_xlfn.IFNA(IF(ISBLANK(D232),0,IF(NOT(OR(_xlfn.XLOOKUP(VLOOKUP(B232,'SSA DD'!$E$32:$F$40,2),'SSA DD'!$E$1:$M$1,'SSA DD'!$E$1:$M$22)=D232)),1,0)),0)</f>
        <v>0</v>
      </c>
      <c r="AO232" t="s">
        <v>396</v>
      </c>
      <c r="AP232" s="25" t="s">
        <v>397</v>
      </c>
      <c r="AQ232" s="160" t="s">
        <v>398</v>
      </c>
    </row>
    <row r="233" spans="1:43" ht="30" customHeight="1" x14ac:dyDescent="0.45">
      <c r="A233" s="395">
        <v>221</v>
      </c>
      <c r="B233" s="396"/>
      <c r="C233" s="397"/>
      <c r="D233" s="397"/>
      <c r="E233" s="398"/>
      <c r="F233" s="399"/>
      <c r="G233" s="399"/>
      <c r="H233" s="400"/>
      <c r="I233" s="367" t="str">
        <f t="shared" si="39"/>
        <v/>
      </c>
      <c r="J233" s="365"/>
      <c r="K233" s="365"/>
      <c r="L233" s="365"/>
      <c r="O233" s="25" t="str">
        <f>IF(AND(SUM($U233:$Z233)&lt;&gt;0,SUM($U233:$Z233)&lt;&gt;6), IF($B233&lt;&gt;'SOC priorities'!$E$11,$AG233,$AH233),"")</f>
        <v/>
      </c>
      <c r="P233" s="25" t="str">
        <f>IF(AND(SUM(U233:AA233)&lt;&gt;0,SUM(U233:AA233)&lt;&gt;7),IF(B233='SOC priorities'!$E$11,IF(ISBLANK(H233),$AI233,""),""),"")</f>
        <v/>
      </c>
      <c r="Q233" s="25" t="str">
        <f t="shared" si="40"/>
        <v/>
      </c>
      <c r="R233" s="25" t="str">
        <f t="shared" si="37"/>
        <v/>
      </c>
      <c r="S233" s="25" t="str">
        <f t="shared" si="38"/>
        <v/>
      </c>
      <c r="U233" s="159">
        <f t="shared" si="41"/>
        <v>0</v>
      </c>
      <c r="V233" s="25">
        <f t="shared" si="42"/>
        <v>0</v>
      </c>
      <c r="W233" s="25">
        <f t="shared" si="43"/>
        <v>0</v>
      </c>
      <c r="X233" s="25">
        <f t="shared" si="44"/>
        <v>0</v>
      </c>
      <c r="Y233" s="25">
        <f t="shared" si="45"/>
        <v>0</v>
      </c>
      <c r="Z233" s="25">
        <f t="shared" si="46"/>
        <v>0</v>
      </c>
      <c r="AA233" s="25">
        <f t="shared" si="47"/>
        <v>0</v>
      </c>
      <c r="AC233" s="25">
        <f t="shared" si="48"/>
        <v>0</v>
      </c>
      <c r="AG233" s="25" t="s">
        <v>393</v>
      </c>
      <c r="AH233" s="25" t="s">
        <v>394</v>
      </c>
      <c r="AI233" s="160" t="s">
        <v>395</v>
      </c>
      <c r="AK233" s="25">
        <f>IF(COUNTIFS('SOC priorities'!$E$4:$E$12,$B233)&lt;&gt;1,1,0)</f>
        <v>1</v>
      </c>
      <c r="AL233" s="25" cm="1">
        <f t="array" ref="AL233">_xlfn.IFNA(IF(ISBLANK(C233),0,_xlfn.IFNA(IF(NOT(OR(_xlfn.XLOOKUP(VLOOKUP(B233,'SOC priorities'!$E$4:$F$12,2),'SOC priorities'!$H$1:$P$1,'SOC priorities'!$H$1:$P$413)=C233)),1,0),1)),1)</f>
        <v>0</v>
      </c>
      <c r="AM233" s="25" cm="1">
        <f t="array" ref="AM233">_xlfn.IFNA(IF(ISBLANK(D233),0,IF(NOT(OR(_xlfn.XLOOKUP(VLOOKUP(B233,'SSA DD'!$E$32:$F$40,2),'SSA DD'!$E$1:$M$1,'SSA DD'!$E$1:$M$22)=D233)),1,0)),0)</f>
        <v>0</v>
      </c>
      <c r="AO233" t="s">
        <v>396</v>
      </c>
      <c r="AP233" s="25" t="s">
        <v>397</v>
      </c>
      <c r="AQ233" s="160" t="s">
        <v>398</v>
      </c>
    </row>
    <row r="234" spans="1:43" ht="30" customHeight="1" x14ac:dyDescent="0.45">
      <c r="A234" s="395">
        <v>222</v>
      </c>
      <c r="B234" s="396"/>
      <c r="C234" s="397"/>
      <c r="D234" s="397"/>
      <c r="E234" s="398"/>
      <c r="F234" s="399"/>
      <c r="G234" s="399"/>
      <c r="H234" s="400"/>
      <c r="I234" s="367" t="str">
        <f t="shared" si="39"/>
        <v/>
      </c>
      <c r="J234" s="365"/>
      <c r="K234" s="365"/>
      <c r="L234" s="365"/>
      <c r="O234" s="25" t="str">
        <f>IF(AND(SUM($U234:$Z234)&lt;&gt;0,SUM($U234:$Z234)&lt;&gt;6), IF($B234&lt;&gt;'SOC priorities'!$E$11,$AG234,$AH234),"")</f>
        <v/>
      </c>
      <c r="P234" s="25" t="str">
        <f>IF(AND(SUM(U234:AA234)&lt;&gt;0,SUM(U234:AA234)&lt;&gt;7),IF(B234='SOC priorities'!$E$11,IF(ISBLANK(H234),$AI234,""),""),"")</f>
        <v/>
      </c>
      <c r="Q234" s="25" t="str">
        <f t="shared" si="40"/>
        <v/>
      </c>
      <c r="R234" s="25" t="str">
        <f t="shared" si="37"/>
        <v/>
      </c>
      <c r="S234" s="25" t="str">
        <f t="shared" si="38"/>
        <v/>
      </c>
      <c r="U234" s="159">
        <f t="shared" si="41"/>
        <v>0</v>
      </c>
      <c r="V234" s="25">
        <f t="shared" si="42"/>
        <v>0</v>
      </c>
      <c r="W234" s="25">
        <f t="shared" si="43"/>
        <v>0</v>
      </c>
      <c r="X234" s="25">
        <f t="shared" si="44"/>
        <v>0</v>
      </c>
      <c r="Y234" s="25">
        <f t="shared" si="45"/>
        <v>0</v>
      </c>
      <c r="Z234" s="25">
        <f t="shared" si="46"/>
        <v>0</v>
      </c>
      <c r="AA234" s="25">
        <f t="shared" si="47"/>
        <v>0</v>
      </c>
      <c r="AC234" s="25">
        <f t="shared" si="48"/>
        <v>0</v>
      </c>
      <c r="AG234" s="25" t="s">
        <v>393</v>
      </c>
      <c r="AH234" s="25" t="s">
        <v>394</v>
      </c>
      <c r="AI234" s="160" t="s">
        <v>395</v>
      </c>
      <c r="AK234" s="25">
        <f>IF(COUNTIFS('SOC priorities'!$E$4:$E$12,$B234)&lt;&gt;1,1,0)</f>
        <v>1</v>
      </c>
      <c r="AL234" s="25" cm="1">
        <f t="array" ref="AL234">_xlfn.IFNA(IF(ISBLANK(C234),0,_xlfn.IFNA(IF(NOT(OR(_xlfn.XLOOKUP(VLOOKUP(B234,'SOC priorities'!$E$4:$F$12,2),'SOC priorities'!$H$1:$P$1,'SOC priorities'!$H$1:$P$413)=C234)),1,0),1)),1)</f>
        <v>0</v>
      </c>
      <c r="AM234" s="25" cm="1">
        <f t="array" ref="AM234">_xlfn.IFNA(IF(ISBLANK(D234),0,IF(NOT(OR(_xlfn.XLOOKUP(VLOOKUP(B234,'SSA DD'!$E$32:$F$40,2),'SSA DD'!$E$1:$M$1,'SSA DD'!$E$1:$M$22)=D234)),1,0)),0)</f>
        <v>0</v>
      </c>
      <c r="AO234" t="s">
        <v>396</v>
      </c>
      <c r="AP234" s="25" t="s">
        <v>397</v>
      </c>
      <c r="AQ234" s="160" t="s">
        <v>398</v>
      </c>
    </row>
    <row r="235" spans="1:43" ht="30" customHeight="1" x14ac:dyDescent="0.45">
      <c r="A235" s="395">
        <v>223</v>
      </c>
      <c r="B235" s="396"/>
      <c r="C235" s="397"/>
      <c r="D235" s="397"/>
      <c r="E235" s="398"/>
      <c r="F235" s="399"/>
      <c r="G235" s="399"/>
      <c r="H235" s="400"/>
      <c r="I235" s="367" t="str">
        <f t="shared" si="39"/>
        <v/>
      </c>
      <c r="J235" s="365"/>
      <c r="K235" s="365"/>
      <c r="L235" s="365"/>
      <c r="O235" s="25" t="str">
        <f>IF(AND(SUM($U235:$Z235)&lt;&gt;0,SUM($U235:$Z235)&lt;&gt;6), IF($B235&lt;&gt;'SOC priorities'!$E$11,$AG235,$AH235),"")</f>
        <v/>
      </c>
      <c r="P235" s="25" t="str">
        <f>IF(AND(SUM(U235:AA235)&lt;&gt;0,SUM(U235:AA235)&lt;&gt;7),IF(B235='SOC priorities'!$E$11,IF(ISBLANK(H235),$AI235,""),""),"")</f>
        <v/>
      </c>
      <c r="Q235" s="25" t="str">
        <f t="shared" si="40"/>
        <v/>
      </c>
      <c r="R235" s="25" t="str">
        <f t="shared" si="37"/>
        <v/>
      </c>
      <c r="S235" s="25" t="str">
        <f t="shared" si="38"/>
        <v/>
      </c>
      <c r="U235" s="159">
        <f t="shared" si="41"/>
        <v>0</v>
      </c>
      <c r="V235" s="25">
        <f t="shared" si="42"/>
        <v>0</v>
      </c>
      <c r="W235" s="25">
        <f t="shared" si="43"/>
        <v>0</v>
      </c>
      <c r="X235" s="25">
        <f t="shared" si="44"/>
        <v>0</v>
      </c>
      <c r="Y235" s="25">
        <f t="shared" si="45"/>
        <v>0</v>
      </c>
      <c r="Z235" s="25">
        <f t="shared" si="46"/>
        <v>0</v>
      </c>
      <c r="AA235" s="25">
        <f t="shared" si="47"/>
        <v>0</v>
      </c>
      <c r="AC235" s="25">
        <f t="shared" si="48"/>
        <v>0</v>
      </c>
      <c r="AG235" s="25" t="s">
        <v>393</v>
      </c>
      <c r="AH235" s="25" t="s">
        <v>394</v>
      </c>
      <c r="AI235" s="160" t="s">
        <v>395</v>
      </c>
      <c r="AK235" s="25">
        <f>IF(COUNTIFS('SOC priorities'!$E$4:$E$12,$B235)&lt;&gt;1,1,0)</f>
        <v>1</v>
      </c>
      <c r="AL235" s="25" cm="1">
        <f t="array" ref="AL235">_xlfn.IFNA(IF(ISBLANK(C235),0,_xlfn.IFNA(IF(NOT(OR(_xlfn.XLOOKUP(VLOOKUP(B235,'SOC priorities'!$E$4:$F$12,2),'SOC priorities'!$H$1:$P$1,'SOC priorities'!$H$1:$P$413)=C235)),1,0),1)),1)</f>
        <v>0</v>
      </c>
      <c r="AM235" s="25" cm="1">
        <f t="array" ref="AM235">_xlfn.IFNA(IF(ISBLANK(D235),0,IF(NOT(OR(_xlfn.XLOOKUP(VLOOKUP(B235,'SSA DD'!$E$32:$F$40,2),'SSA DD'!$E$1:$M$1,'SSA DD'!$E$1:$M$22)=D235)),1,0)),0)</f>
        <v>0</v>
      </c>
      <c r="AO235" t="s">
        <v>396</v>
      </c>
      <c r="AP235" s="25" t="s">
        <v>397</v>
      </c>
      <c r="AQ235" s="160" t="s">
        <v>398</v>
      </c>
    </row>
    <row r="236" spans="1:43" ht="30" customHeight="1" x14ac:dyDescent="0.45">
      <c r="A236" s="395">
        <v>224</v>
      </c>
      <c r="B236" s="396"/>
      <c r="C236" s="397"/>
      <c r="D236" s="397"/>
      <c r="E236" s="398"/>
      <c r="F236" s="399"/>
      <c r="G236" s="399"/>
      <c r="H236" s="400"/>
      <c r="I236" s="367" t="str">
        <f t="shared" si="39"/>
        <v/>
      </c>
      <c r="J236" s="365"/>
      <c r="K236" s="365"/>
      <c r="L236" s="365"/>
      <c r="O236" s="25" t="str">
        <f>IF(AND(SUM($U236:$Z236)&lt;&gt;0,SUM($U236:$Z236)&lt;&gt;6), IF($B236&lt;&gt;'SOC priorities'!$E$11,$AG236,$AH236),"")</f>
        <v/>
      </c>
      <c r="P236" s="25" t="str">
        <f>IF(AND(SUM(U236:AA236)&lt;&gt;0,SUM(U236:AA236)&lt;&gt;7),IF(B236='SOC priorities'!$E$11,IF(ISBLANK(H236),$AI236,""),""),"")</f>
        <v/>
      </c>
      <c r="Q236" s="25" t="str">
        <f t="shared" si="40"/>
        <v/>
      </c>
      <c r="R236" s="25" t="str">
        <f t="shared" si="37"/>
        <v/>
      </c>
      <c r="S236" s="25" t="str">
        <f t="shared" si="38"/>
        <v/>
      </c>
      <c r="U236" s="159">
        <f t="shared" si="41"/>
        <v>0</v>
      </c>
      <c r="V236" s="25">
        <f t="shared" si="42"/>
        <v>0</v>
      </c>
      <c r="W236" s="25">
        <f t="shared" si="43"/>
        <v>0</v>
      </c>
      <c r="X236" s="25">
        <f t="shared" si="44"/>
        <v>0</v>
      </c>
      <c r="Y236" s="25">
        <f t="shared" si="45"/>
        <v>0</v>
      </c>
      <c r="Z236" s="25">
        <f t="shared" si="46"/>
        <v>0</v>
      </c>
      <c r="AA236" s="25">
        <f t="shared" si="47"/>
        <v>0</v>
      </c>
      <c r="AC236" s="25">
        <f t="shared" si="48"/>
        <v>0</v>
      </c>
      <c r="AG236" s="25" t="s">
        <v>393</v>
      </c>
      <c r="AH236" s="25" t="s">
        <v>394</v>
      </c>
      <c r="AI236" s="160" t="s">
        <v>395</v>
      </c>
      <c r="AK236" s="25">
        <f>IF(COUNTIFS('SOC priorities'!$E$4:$E$12,$B236)&lt;&gt;1,1,0)</f>
        <v>1</v>
      </c>
      <c r="AL236" s="25" cm="1">
        <f t="array" ref="AL236">_xlfn.IFNA(IF(ISBLANK(C236),0,_xlfn.IFNA(IF(NOT(OR(_xlfn.XLOOKUP(VLOOKUP(B236,'SOC priorities'!$E$4:$F$12,2),'SOC priorities'!$H$1:$P$1,'SOC priorities'!$H$1:$P$413)=C236)),1,0),1)),1)</f>
        <v>0</v>
      </c>
      <c r="AM236" s="25" cm="1">
        <f t="array" ref="AM236">_xlfn.IFNA(IF(ISBLANK(D236),0,IF(NOT(OR(_xlfn.XLOOKUP(VLOOKUP(B236,'SSA DD'!$E$32:$F$40,2),'SSA DD'!$E$1:$M$1,'SSA DD'!$E$1:$M$22)=D236)),1,0)),0)</f>
        <v>0</v>
      </c>
      <c r="AO236" t="s">
        <v>396</v>
      </c>
      <c r="AP236" s="25" t="s">
        <v>397</v>
      </c>
      <c r="AQ236" s="160" t="s">
        <v>398</v>
      </c>
    </row>
    <row r="237" spans="1:43" ht="30" customHeight="1" x14ac:dyDescent="0.45">
      <c r="A237" s="395">
        <v>225</v>
      </c>
      <c r="B237" s="396"/>
      <c r="C237" s="397"/>
      <c r="D237" s="397"/>
      <c r="E237" s="398"/>
      <c r="F237" s="399"/>
      <c r="G237" s="399"/>
      <c r="H237" s="400"/>
      <c r="I237" s="367" t="str">
        <f t="shared" si="39"/>
        <v/>
      </c>
      <c r="J237" s="365"/>
      <c r="K237" s="365"/>
      <c r="L237" s="365"/>
      <c r="O237" s="25" t="str">
        <f>IF(AND(SUM($U237:$Z237)&lt;&gt;0,SUM($U237:$Z237)&lt;&gt;6), IF($B237&lt;&gt;'SOC priorities'!$E$11,$AG237,$AH237),"")</f>
        <v/>
      </c>
      <c r="P237" s="25" t="str">
        <f>IF(AND(SUM(U237:AA237)&lt;&gt;0,SUM(U237:AA237)&lt;&gt;7),IF(B237='SOC priorities'!$E$11,IF(ISBLANK(H237),$AI237,""),""),"")</f>
        <v/>
      </c>
      <c r="Q237" s="25" t="str">
        <f t="shared" si="40"/>
        <v/>
      </c>
      <c r="R237" s="25" t="str">
        <f t="shared" si="37"/>
        <v/>
      </c>
      <c r="S237" s="25" t="str">
        <f t="shared" si="38"/>
        <v/>
      </c>
      <c r="U237" s="159">
        <f t="shared" si="41"/>
        <v>0</v>
      </c>
      <c r="V237" s="25">
        <f t="shared" si="42"/>
        <v>0</v>
      </c>
      <c r="W237" s="25">
        <f t="shared" si="43"/>
        <v>0</v>
      </c>
      <c r="X237" s="25">
        <f t="shared" si="44"/>
        <v>0</v>
      </c>
      <c r="Y237" s="25">
        <f t="shared" si="45"/>
        <v>0</v>
      </c>
      <c r="Z237" s="25">
        <f t="shared" si="46"/>
        <v>0</v>
      </c>
      <c r="AA237" s="25">
        <f t="shared" si="47"/>
        <v>0</v>
      </c>
      <c r="AC237" s="25">
        <f t="shared" si="48"/>
        <v>0</v>
      </c>
      <c r="AG237" s="25" t="s">
        <v>393</v>
      </c>
      <c r="AH237" s="25" t="s">
        <v>394</v>
      </c>
      <c r="AI237" s="160" t="s">
        <v>395</v>
      </c>
      <c r="AK237" s="25">
        <f>IF(COUNTIFS('SOC priorities'!$E$4:$E$12,$B237)&lt;&gt;1,1,0)</f>
        <v>1</v>
      </c>
      <c r="AL237" s="25" cm="1">
        <f t="array" ref="AL237">_xlfn.IFNA(IF(ISBLANK(C237),0,_xlfn.IFNA(IF(NOT(OR(_xlfn.XLOOKUP(VLOOKUP(B237,'SOC priorities'!$E$4:$F$12,2),'SOC priorities'!$H$1:$P$1,'SOC priorities'!$H$1:$P$413)=C237)),1,0),1)),1)</f>
        <v>0</v>
      </c>
      <c r="AM237" s="25" cm="1">
        <f t="array" ref="AM237">_xlfn.IFNA(IF(ISBLANK(D237),0,IF(NOT(OR(_xlfn.XLOOKUP(VLOOKUP(B237,'SSA DD'!$E$32:$F$40,2),'SSA DD'!$E$1:$M$1,'SSA DD'!$E$1:$M$22)=D237)),1,0)),0)</f>
        <v>0</v>
      </c>
      <c r="AO237" t="s">
        <v>396</v>
      </c>
      <c r="AP237" s="25" t="s">
        <v>397</v>
      </c>
      <c r="AQ237" s="160" t="s">
        <v>398</v>
      </c>
    </row>
    <row r="238" spans="1:43" ht="30" customHeight="1" x14ac:dyDescent="0.45">
      <c r="A238" s="395">
        <v>226</v>
      </c>
      <c r="B238" s="396"/>
      <c r="C238" s="397"/>
      <c r="D238" s="397"/>
      <c r="E238" s="398"/>
      <c r="F238" s="399"/>
      <c r="G238" s="399"/>
      <c r="H238" s="400"/>
      <c r="I238" s="367" t="str">
        <f t="shared" si="39"/>
        <v/>
      </c>
      <c r="J238" s="365"/>
      <c r="K238" s="365"/>
      <c r="L238" s="365"/>
      <c r="O238" s="25" t="str">
        <f>IF(AND(SUM($U238:$Z238)&lt;&gt;0,SUM($U238:$Z238)&lt;&gt;6), IF($B238&lt;&gt;'SOC priorities'!$E$11,$AG238,$AH238),"")</f>
        <v/>
      </c>
      <c r="P238" s="25" t="str">
        <f>IF(AND(SUM(U238:AA238)&lt;&gt;0,SUM(U238:AA238)&lt;&gt;7),IF(B238='SOC priorities'!$E$11,IF(ISBLANK(H238),$AI238,""),""),"")</f>
        <v/>
      </c>
      <c r="Q238" s="25" t="str">
        <f t="shared" si="40"/>
        <v/>
      </c>
      <c r="R238" s="25" t="str">
        <f t="shared" si="37"/>
        <v/>
      </c>
      <c r="S238" s="25" t="str">
        <f t="shared" si="38"/>
        <v/>
      </c>
      <c r="U238" s="159">
        <f t="shared" si="41"/>
        <v>0</v>
      </c>
      <c r="V238" s="25">
        <f t="shared" si="42"/>
        <v>0</v>
      </c>
      <c r="W238" s="25">
        <f t="shared" si="43"/>
        <v>0</v>
      </c>
      <c r="X238" s="25">
        <f t="shared" si="44"/>
        <v>0</v>
      </c>
      <c r="Y238" s="25">
        <f t="shared" si="45"/>
        <v>0</v>
      </c>
      <c r="Z238" s="25">
        <f t="shared" si="46"/>
        <v>0</v>
      </c>
      <c r="AA238" s="25">
        <f t="shared" si="47"/>
        <v>0</v>
      </c>
      <c r="AC238" s="25">
        <f t="shared" si="48"/>
        <v>0</v>
      </c>
      <c r="AG238" s="25" t="s">
        <v>393</v>
      </c>
      <c r="AH238" s="25" t="s">
        <v>394</v>
      </c>
      <c r="AI238" s="160" t="s">
        <v>395</v>
      </c>
      <c r="AK238" s="25">
        <f>IF(COUNTIFS('SOC priorities'!$E$4:$E$12,$B238)&lt;&gt;1,1,0)</f>
        <v>1</v>
      </c>
      <c r="AL238" s="25" cm="1">
        <f t="array" ref="AL238">_xlfn.IFNA(IF(ISBLANK(C238),0,_xlfn.IFNA(IF(NOT(OR(_xlfn.XLOOKUP(VLOOKUP(B238,'SOC priorities'!$E$4:$F$12,2),'SOC priorities'!$H$1:$P$1,'SOC priorities'!$H$1:$P$413)=C238)),1,0),1)),1)</f>
        <v>0</v>
      </c>
      <c r="AM238" s="25" cm="1">
        <f t="array" ref="AM238">_xlfn.IFNA(IF(ISBLANK(D238),0,IF(NOT(OR(_xlfn.XLOOKUP(VLOOKUP(B238,'SSA DD'!$E$32:$F$40,2),'SSA DD'!$E$1:$M$1,'SSA DD'!$E$1:$M$22)=D238)),1,0)),0)</f>
        <v>0</v>
      </c>
      <c r="AO238" t="s">
        <v>396</v>
      </c>
      <c r="AP238" s="25" t="s">
        <v>397</v>
      </c>
      <c r="AQ238" s="160" t="s">
        <v>398</v>
      </c>
    </row>
    <row r="239" spans="1:43" ht="30" customHeight="1" x14ac:dyDescent="0.45">
      <c r="A239" s="395">
        <v>227</v>
      </c>
      <c r="B239" s="396"/>
      <c r="C239" s="397"/>
      <c r="D239" s="397"/>
      <c r="E239" s="398"/>
      <c r="F239" s="399"/>
      <c r="G239" s="399"/>
      <c r="H239" s="400"/>
      <c r="I239" s="367" t="str">
        <f t="shared" si="39"/>
        <v/>
      </c>
      <c r="J239" s="365"/>
      <c r="K239" s="365"/>
      <c r="L239" s="365"/>
      <c r="O239" s="25" t="str">
        <f>IF(AND(SUM($U239:$Z239)&lt;&gt;0,SUM($U239:$Z239)&lt;&gt;6), IF($B239&lt;&gt;'SOC priorities'!$E$11,$AG239,$AH239),"")</f>
        <v/>
      </c>
      <c r="P239" s="25" t="str">
        <f>IF(AND(SUM(U239:AA239)&lt;&gt;0,SUM(U239:AA239)&lt;&gt;7),IF(B239='SOC priorities'!$E$11,IF(ISBLANK(H239),$AI239,""),""),"")</f>
        <v/>
      </c>
      <c r="Q239" s="25" t="str">
        <f t="shared" si="40"/>
        <v/>
      </c>
      <c r="R239" s="25" t="str">
        <f t="shared" si="37"/>
        <v/>
      </c>
      <c r="S239" s="25" t="str">
        <f t="shared" si="38"/>
        <v/>
      </c>
      <c r="U239" s="159">
        <f t="shared" si="41"/>
        <v>0</v>
      </c>
      <c r="V239" s="25">
        <f t="shared" si="42"/>
        <v>0</v>
      </c>
      <c r="W239" s="25">
        <f t="shared" si="43"/>
        <v>0</v>
      </c>
      <c r="X239" s="25">
        <f t="shared" si="44"/>
        <v>0</v>
      </c>
      <c r="Y239" s="25">
        <f t="shared" si="45"/>
        <v>0</v>
      </c>
      <c r="Z239" s="25">
        <f t="shared" si="46"/>
        <v>0</v>
      </c>
      <c r="AA239" s="25">
        <f t="shared" si="47"/>
        <v>0</v>
      </c>
      <c r="AC239" s="25">
        <f t="shared" si="48"/>
        <v>0</v>
      </c>
      <c r="AG239" s="25" t="s">
        <v>393</v>
      </c>
      <c r="AH239" s="25" t="s">
        <v>394</v>
      </c>
      <c r="AI239" s="160" t="s">
        <v>395</v>
      </c>
      <c r="AK239" s="25">
        <f>IF(COUNTIFS('SOC priorities'!$E$4:$E$12,$B239)&lt;&gt;1,1,0)</f>
        <v>1</v>
      </c>
      <c r="AL239" s="25" cm="1">
        <f t="array" ref="AL239">_xlfn.IFNA(IF(ISBLANK(C239),0,_xlfn.IFNA(IF(NOT(OR(_xlfn.XLOOKUP(VLOOKUP(B239,'SOC priorities'!$E$4:$F$12,2),'SOC priorities'!$H$1:$P$1,'SOC priorities'!$H$1:$P$413)=C239)),1,0),1)),1)</f>
        <v>0</v>
      </c>
      <c r="AM239" s="25" cm="1">
        <f t="array" ref="AM239">_xlfn.IFNA(IF(ISBLANK(D239),0,IF(NOT(OR(_xlfn.XLOOKUP(VLOOKUP(B239,'SSA DD'!$E$32:$F$40,2),'SSA DD'!$E$1:$M$1,'SSA DD'!$E$1:$M$22)=D239)),1,0)),0)</f>
        <v>0</v>
      </c>
      <c r="AO239" t="s">
        <v>396</v>
      </c>
      <c r="AP239" s="25" t="s">
        <v>397</v>
      </c>
      <c r="AQ239" s="160" t="s">
        <v>398</v>
      </c>
    </row>
    <row r="240" spans="1:43" ht="30" customHeight="1" x14ac:dyDescent="0.45">
      <c r="A240" s="395">
        <v>228</v>
      </c>
      <c r="B240" s="396"/>
      <c r="C240" s="397"/>
      <c r="D240" s="397"/>
      <c r="E240" s="398"/>
      <c r="F240" s="399"/>
      <c r="G240" s="399"/>
      <c r="H240" s="400"/>
      <c r="I240" s="367" t="str">
        <f t="shared" si="39"/>
        <v/>
      </c>
      <c r="J240" s="365"/>
      <c r="K240" s="365"/>
      <c r="L240" s="365"/>
      <c r="O240" s="25" t="str">
        <f>IF(AND(SUM($U240:$Z240)&lt;&gt;0,SUM($U240:$Z240)&lt;&gt;6), IF($B240&lt;&gt;'SOC priorities'!$E$11,$AG240,$AH240),"")</f>
        <v/>
      </c>
      <c r="P240" s="25" t="str">
        <f>IF(AND(SUM(U240:AA240)&lt;&gt;0,SUM(U240:AA240)&lt;&gt;7),IF(B240='SOC priorities'!$E$11,IF(ISBLANK(H240),$AI240,""),""),"")</f>
        <v/>
      </c>
      <c r="Q240" s="25" t="str">
        <f t="shared" si="40"/>
        <v/>
      </c>
      <c r="R240" s="25" t="str">
        <f t="shared" si="37"/>
        <v/>
      </c>
      <c r="S240" s="25" t="str">
        <f t="shared" si="38"/>
        <v/>
      </c>
      <c r="U240" s="159">
        <f t="shared" si="41"/>
        <v>0</v>
      </c>
      <c r="V240" s="25">
        <f t="shared" si="42"/>
        <v>0</v>
      </c>
      <c r="W240" s="25">
        <f t="shared" si="43"/>
        <v>0</v>
      </c>
      <c r="X240" s="25">
        <f t="shared" si="44"/>
        <v>0</v>
      </c>
      <c r="Y240" s="25">
        <f t="shared" si="45"/>
        <v>0</v>
      </c>
      <c r="Z240" s="25">
        <f t="shared" si="46"/>
        <v>0</v>
      </c>
      <c r="AA240" s="25">
        <f t="shared" si="47"/>
        <v>0</v>
      </c>
      <c r="AC240" s="25">
        <f t="shared" si="48"/>
        <v>0</v>
      </c>
      <c r="AG240" s="25" t="s">
        <v>393</v>
      </c>
      <c r="AH240" s="25" t="s">
        <v>394</v>
      </c>
      <c r="AI240" s="160" t="s">
        <v>395</v>
      </c>
      <c r="AK240" s="25">
        <f>IF(COUNTIFS('SOC priorities'!$E$4:$E$12,$B240)&lt;&gt;1,1,0)</f>
        <v>1</v>
      </c>
      <c r="AL240" s="25" cm="1">
        <f t="array" ref="AL240">_xlfn.IFNA(IF(ISBLANK(C240),0,_xlfn.IFNA(IF(NOT(OR(_xlfn.XLOOKUP(VLOOKUP(B240,'SOC priorities'!$E$4:$F$12,2),'SOC priorities'!$H$1:$P$1,'SOC priorities'!$H$1:$P$413)=C240)),1,0),1)),1)</f>
        <v>0</v>
      </c>
      <c r="AM240" s="25" cm="1">
        <f t="array" ref="AM240">_xlfn.IFNA(IF(ISBLANK(D240),0,IF(NOT(OR(_xlfn.XLOOKUP(VLOOKUP(B240,'SSA DD'!$E$32:$F$40,2),'SSA DD'!$E$1:$M$1,'SSA DD'!$E$1:$M$22)=D240)),1,0)),0)</f>
        <v>0</v>
      </c>
      <c r="AO240" t="s">
        <v>396</v>
      </c>
      <c r="AP240" s="25" t="s">
        <v>397</v>
      </c>
      <c r="AQ240" s="160" t="s">
        <v>398</v>
      </c>
    </row>
    <row r="241" spans="1:43" ht="30" customHeight="1" x14ac:dyDescent="0.45">
      <c r="A241" s="395">
        <v>229</v>
      </c>
      <c r="B241" s="396"/>
      <c r="C241" s="397"/>
      <c r="D241" s="397"/>
      <c r="E241" s="398"/>
      <c r="F241" s="399"/>
      <c r="G241" s="399"/>
      <c r="H241" s="400"/>
      <c r="I241" s="367" t="str">
        <f t="shared" si="39"/>
        <v/>
      </c>
      <c r="J241" s="365"/>
      <c r="K241" s="365"/>
      <c r="L241" s="365"/>
      <c r="O241" s="25" t="str">
        <f>IF(AND(SUM($U241:$Z241)&lt;&gt;0,SUM($U241:$Z241)&lt;&gt;6), IF($B241&lt;&gt;'SOC priorities'!$E$11,$AG241,$AH241),"")</f>
        <v/>
      </c>
      <c r="P241" s="25" t="str">
        <f>IF(AND(SUM(U241:AA241)&lt;&gt;0,SUM(U241:AA241)&lt;&gt;7),IF(B241='SOC priorities'!$E$11,IF(ISBLANK(H241),$AI241,""),""),"")</f>
        <v/>
      </c>
      <c r="Q241" s="25" t="str">
        <f t="shared" si="40"/>
        <v/>
      </c>
      <c r="R241" s="25" t="str">
        <f t="shared" si="37"/>
        <v/>
      </c>
      <c r="S241" s="25" t="str">
        <f t="shared" si="38"/>
        <v/>
      </c>
      <c r="U241" s="159">
        <f t="shared" si="41"/>
        <v>0</v>
      </c>
      <c r="V241" s="25">
        <f t="shared" si="42"/>
        <v>0</v>
      </c>
      <c r="W241" s="25">
        <f t="shared" si="43"/>
        <v>0</v>
      </c>
      <c r="X241" s="25">
        <f t="shared" si="44"/>
        <v>0</v>
      </c>
      <c r="Y241" s="25">
        <f t="shared" si="45"/>
        <v>0</v>
      </c>
      <c r="Z241" s="25">
        <f t="shared" si="46"/>
        <v>0</v>
      </c>
      <c r="AA241" s="25">
        <f t="shared" si="47"/>
        <v>0</v>
      </c>
      <c r="AC241" s="25">
        <f t="shared" si="48"/>
        <v>0</v>
      </c>
      <c r="AG241" s="25" t="s">
        <v>393</v>
      </c>
      <c r="AH241" s="25" t="s">
        <v>394</v>
      </c>
      <c r="AI241" s="160" t="s">
        <v>395</v>
      </c>
      <c r="AK241" s="25">
        <f>IF(COUNTIFS('SOC priorities'!$E$4:$E$12,$B241)&lt;&gt;1,1,0)</f>
        <v>1</v>
      </c>
      <c r="AL241" s="25" cm="1">
        <f t="array" ref="AL241">_xlfn.IFNA(IF(ISBLANK(C241),0,_xlfn.IFNA(IF(NOT(OR(_xlfn.XLOOKUP(VLOOKUP(B241,'SOC priorities'!$E$4:$F$12,2),'SOC priorities'!$H$1:$P$1,'SOC priorities'!$H$1:$P$413)=C241)),1,0),1)),1)</f>
        <v>0</v>
      </c>
      <c r="AM241" s="25" cm="1">
        <f t="array" ref="AM241">_xlfn.IFNA(IF(ISBLANK(D241),0,IF(NOT(OR(_xlfn.XLOOKUP(VLOOKUP(B241,'SSA DD'!$E$32:$F$40,2),'SSA DD'!$E$1:$M$1,'SSA DD'!$E$1:$M$22)=D241)),1,0)),0)</f>
        <v>0</v>
      </c>
      <c r="AO241" t="s">
        <v>396</v>
      </c>
      <c r="AP241" s="25" t="s">
        <v>397</v>
      </c>
      <c r="AQ241" s="160" t="s">
        <v>398</v>
      </c>
    </row>
    <row r="242" spans="1:43" ht="30" customHeight="1" x14ac:dyDescent="0.45">
      <c r="A242" s="395">
        <v>230</v>
      </c>
      <c r="B242" s="396"/>
      <c r="C242" s="397"/>
      <c r="D242" s="397"/>
      <c r="E242" s="398"/>
      <c r="F242" s="399"/>
      <c r="G242" s="399"/>
      <c r="H242" s="400"/>
      <c r="I242" s="367" t="str">
        <f t="shared" si="39"/>
        <v/>
      </c>
      <c r="J242" s="365"/>
      <c r="K242" s="365"/>
      <c r="L242" s="365"/>
      <c r="O242" s="25" t="str">
        <f>IF(AND(SUM($U242:$Z242)&lt;&gt;0,SUM($U242:$Z242)&lt;&gt;6), IF($B242&lt;&gt;'SOC priorities'!$E$11,$AG242,$AH242),"")</f>
        <v/>
      </c>
      <c r="P242" s="25" t="str">
        <f>IF(AND(SUM(U242:AA242)&lt;&gt;0,SUM(U242:AA242)&lt;&gt;7),IF(B242='SOC priorities'!$E$11,IF(ISBLANK(H242),$AI242,""),""),"")</f>
        <v/>
      </c>
      <c r="Q242" s="25" t="str">
        <f t="shared" si="40"/>
        <v/>
      </c>
      <c r="R242" s="25" t="str">
        <f t="shared" si="37"/>
        <v/>
      </c>
      <c r="S242" s="25" t="str">
        <f t="shared" si="38"/>
        <v/>
      </c>
      <c r="U242" s="159">
        <f t="shared" si="41"/>
        <v>0</v>
      </c>
      <c r="V242" s="25">
        <f t="shared" si="42"/>
        <v>0</v>
      </c>
      <c r="W242" s="25">
        <f t="shared" si="43"/>
        <v>0</v>
      </c>
      <c r="X242" s="25">
        <f t="shared" si="44"/>
        <v>0</v>
      </c>
      <c r="Y242" s="25">
        <f t="shared" si="45"/>
        <v>0</v>
      </c>
      <c r="Z242" s="25">
        <f t="shared" si="46"/>
        <v>0</v>
      </c>
      <c r="AA242" s="25">
        <f t="shared" si="47"/>
        <v>0</v>
      </c>
      <c r="AC242" s="25">
        <f t="shared" si="48"/>
        <v>0</v>
      </c>
      <c r="AG242" s="25" t="s">
        <v>393</v>
      </c>
      <c r="AH242" s="25" t="s">
        <v>394</v>
      </c>
      <c r="AI242" s="160" t="s">
        <v>395</v>
      </c>
      <c r="AK242" s="25">
        <f>IF(COUNTIFS('SOC priorities'!$E$4:$E$12,$B242)&lt;&gt;1,1,0)</f>
        <v>1</v>
      </c>
      <c r="AL242" s="25" cm="1">
        <f t="array" ref="AL242">_xlfn.IFNA(IF(ISBLANK(C242),0,_xlfn.IFNA(IF(NOT(OR(_xlfn.XLOOKUP(VLOOKUP(B242,'SOC priorities'!$E$4:$F$12,2),'SOC priorities'!$H$1:$P$1,'SOC priorities'!$H$1:$P$413)=C242)),1,0),1)),1)</f>
        <v>0</v>
      </c>
      <c r="AM242" s="25" cm="1">
        <f t="array" ref="AM242">_xlfn.IFNA(IF(ISBLANK(D242),0,IF(NOT(OR(_xlfn.XLOOKUP(VLOOKUP(B242,'SSA DD'!$E$32:$F$40,2),'SSA DD'!$E$1:$M$1,'SSA DD'!$E$1:$M$22)=D242)),1,0)),0)</f>
        <v>0</v>
      </c>
      <c r="AO242" t="s">
        <v>396</v>
      </c>
      <c r="AP242" s="25" t="s">
        <v>397</v>
      </c>
      <c r="AQ242" s="160" t="s">
        <v>398</v>
      </c>
    </row>
    <row r="243" spans="1:43" ht="30" customHeight="1" x14ac:dyDescent="0.45">
      <c r="A243" s="395">
        <v>231</v>
      </c>
      <c r="B243" s="396"/>
      <c r="C243" s="397"/>
      <c r="D243" s="397"/>
      <c r="E243" s="398"/>
      <c r="F243" s="399"/>
      <c r="G243" s="399"/>
      <c r="H243" s="400"/>
      <c r="I243" s="367" t="str">
        <f t="shared" si="39"/>
        <v/>
      </c>
      <c r="J243" s="365"/>
      <c r="K243" s="365"/>
      <c r="L243" s="365"/>
      <c r="O243" s="25" t="str">
        <f>IF(AND(SUM($U243:$Z243)&lt;&gt;0,SUM($U243:$Z243)&lt;&gt;6), IF($B243&lt;&gt;'SOC priorities'!$E$11,$AG243,$AH243),"")</f>
        <v/>
      </c>
      <c r="P243" s="25" t="str">
        <f>IF(AND(SUM(U243:AA243)&lt;&gt;0,SUM(U243:AA243)&lt;&gt;7),IF(B243='SOC priorities'!$E$11,IF(ISBLANK(H243),$AI243,""),""),"")</f>
        <v/>
      </c>
      <c r="Q243" s="25" t="str">
        <f t="shared" si="40"/>
        <v/>
      </c>
      <c r="R243" s="25" t="str">
        <f t="shared" si="37"/>
        <v/>
      </c>
      <c r="S243" s="25" t="str">
        <f t="shared" si="38"/>
        <v/>
      </c>
      <c r="U243" s="159">
        <f t="shared" si="41"/>
        <v>0</v>
      </c>
      <c r="V243" s="25">
        <f t="shared" si="42"/>
        <v>0</v>
      </c>
      <c r="W243" s="25">
        <f t="shared" si="43"/>
        <v>0</v>
      </c>
      <c r="X243" s="25">
        <f t="shared" si="44"/>
        <v>0</v>
      </c>
      <c r="Y243" s="25">
        <f t="shared" si="45"/>
        <v>0</v>
      </c>
      <c r="Z243" s="25">
        <f t="shared" si="46"/>
        <v>0</v>
      </c>
      <c r="AA243" s="25">
        <f t="shared" si="47"/>
        <v>0</v>
      </c>
      <c r="AC243" s="25">
        <f t="shared" si="48"/>
        <v>0</v>
      </c>
      <c r="AG243" s="25" t="s">
        <v>393</v>
      </c>
      <c r="AH243" s="25" t="s">
        <v>394</v>
      </c>
      <c r="AI243" s="160" t="s">
        <v>395</v>
      </c>
      <c r="AK243" s="25">
        <f>IF(COUNTIFS('SOC priorities'!$E$4:$E$12,$B243)&lt;&gt;1,1,0)</f>
        <v>1</v>
      </c>
      <c r="AL243" s="25" cm="1">
        <f t="array" ref="AL243">_xlfn.IFNA(IF(ISBLANK(C243),0,_xlfn.IFNA(IF(NOT(OR(_xlfn.XLOOKUP(VLOOKUP(B243,'SOC priorities'!$E$4:$F$12,2),'SOC priorities'!$H$1:$P$1,'SOC priorities'!$H$1:$P$413)=C243)),1,0),1)),1)</f>
        <v>0</v>
      </c>
      <c r="AM243" s="25" cm="1">
        <f t="array" ref="AM243">_xlfn.IFNA(IF(ISBLANK(D243),0,IF(NOT(OR(_xlfn.XLOOKUP(VLOOKUP(B243,'SSA DD'!$E$32:$F$40,2),'SSA DD'!$E$1:$M$1,'SSA DD'!$E$1:$M$22)=D243)),1,0)),0)</f>
        <v>0</v>
      </c>
      <c r="AO243" t="s">
        <v>396</v>
      </c>
      <c r="AP243" s="25" t="s">
        <v>397</v>
      </c>
      <c r="AQ243" s="160" t="s">
        <v>398</v>
      </c>
    </row>
    <row r="244" spans="1:43" ht="30" customHeight="1" x14ac:dyDescent="0.45">
      <c r="A244" s="395">
        <v>232</v>
      </c>
      <c r="B244" s="396"/>
      <c r="C244" s="397"/>
      <c r="D244" s="397"/>
      <c r="E244" s="398"/>
      <c r="F244" s="399"/>
      <c r="G244" s="399"/>
      <c r="H244" s="400"/>
      <c r="I244" s="367" t="str">
        <f t="shared" si="39"/>
        <v/>
      </c>
      <c r="J244" s="365"/>
      <c r="K244" s="365"/>
      <c r="L244" s="365"/>
      <c r="O244" s="25" t="str">
        <f>IF(AND(SUM($U244:$Z244)&lt;&gt;0,SUM($U244:$Z244)&lt;&gt;6), IF($B244&lt;&gt;'SOC priorities'!$E$11,$AG244,$AH244),"")</f>
        <v/>
      </c>
      <c r="P244" s="25" t="str">
        <f>IF(AND(SUM(U244:AA244)&lt;&gt;0,SUM(U244:AA244)&lt;&gt;7),IF(B244='SOC priorities'!$E$11,IF(ISBLANK(H244),$AI244,""),""),"")</f>
        <v/>
      </c>
      <c r="Q244" s="25" t="str">
        <f t="shared" si="40"/>
        <v/>
      </c>
      <c r="R244" s="25" t="str">
        <f t="shared" si="37"/>
        <v/>
      </c>
      <c r="S244" s="25" t="str">
        <f t="shared" si="38"/>
        <v/>
      </c>
      <c r="U244" s="159">
        <f t="shared" si="41"/>
        <v>0</v>
      </c>
      <c r="V244" s="25">
        <f t="shared" si="42"/>
        <v>0</v>
      </c>
      <c r="W244" s="25">
        <f t="shared" si="43"/>
        <v>0</v>
      </c>
      <c r="X244" s="25">
        <f t="shared" si="44"/>
        <v>0</v>
      </c>
      <c r="Y244" s="25">
        <f t="shared" si="45"/>
        <v>0</v>
      </c>
      <c r="Z244" s="25">
        <f t="shared" si="46"/>
        <v>0</v>
      </c>
      <c r="AA244" s="25">
        <f t="shared" si="47"/>
        <v>0</v>
      </c>
      <c r="AC244" s="25">
        <f t="shared" si="48"/>
        <v>0</v>
      </c>
      <c r="AG244" s="25" t="s">
        <v>393</v>
      </c>
      <c r="AH244" s="25" t="s">
        <v>394</v>
      </c>
      <c r="AI244" s="160" t="s">
        <v>395</v>
      </c>
      <c r="AK244" s="25">
        <f>IF(COUNTIFS('SOC priorities'!$E$4:$E$12,$B244)&lt;&gt;1,1,0)</f>
        <v>1</v>
      </c>
      <c r="AL244" s="25" cm="1">
        <f t="array" ref="AL244">_xlfn.IFNA(IF(ISBLANK(C244),0,_xlfn.IFNA(IF(NOT(OR(_xlfn.XLOOKUP(VLOOKUP(B244,'SOC priorities'!$E$4:$F$12,2),'SOC priorities'!$H$1:$P$1,'SOC priorities'!$H$1:$P$413)=C244)),1,0),1)),1)</f>
        <v>0</v>
      </c>
      <c r="AM244" s="25" cm="1">
        <f t="array" ref="AM244">_xlfn.IFNA(IF(ISBLANK(D244),0,IF(NOT(OR(_xlfn.XLOOKUP(VLOOKUP(B244,'SSA DD'!$E$32:$F$40,2),'SSA DD'!$E$1:$M$1,'SSA DD'!$E$1:$M$22)=D244)),1,0)),0)</f>
        <v>0</v>
      </c>
      <c r="AO244" t="s">
        <v>396</v>
      </c>
      <c r="AP244" s="25" t="s">
        <v>397</v>
      </c>
      <c r="AQ244" s="160" t="s">
        <v>398</v>
      </c>
    </row>
    <row r="245" spans="1:43" ht="30" customHeight="1" x14ac:dyDescent="0.45">
      <c r="A245" s="395">
        <v>233</v>
      </c>
      <c r="B245" s="396"/>
      <c r="C245" s="397"/>
      <c r="D245" s="397"/>
      <c r="E245" s="398"/>
      <c r="F245" s="399"/>
      <c r="G245" s="399"/>
      <c r="H245" s="400"/>
      <c r="I245" s="367" t="str">
        <f t="shared" si="39"/>
        <v/>
      </c>
      <c r="J245" s="365"/>
      <c r="K245" s="365"/>
      <c r="L245" s="365"/>
      <c r="O245" s="25" t="str">
        <f>IF(AND(SUM($U245:$Z245)&lt;&gt;0,SUM($U245:$Z245)&lt;&gt;6), IF($B245&lt;&gt;'SOC priorities'!$E$11,$AG245,$AH245),"")</f>
        <v/>
      </c>
      <c r="P245" s="25" t="str">
        <f>IF(AND(SUM(U245:AA245)&lt;&gt;0,SUM(U245:AA245)&lt;&gt;7),IF(B245='SOC priorities'!$E$11,IF(ISBLANK(H245),$AI245,""),""),"")</f>
        <v/>
      </c>
      <c r="Q245" s="25" t="str">
        <f t="shared" si="40"/>
        <v/>
      </c>
      <c r="R245" s="25" t="str">
        <f t="shared" si="37"/>
        <v/>
      </c>
      <c r="S245" s="25" t="str">
        <f t="shared" si="38"/>
        <v/>
      </c>
      <c r="U245" s="159">
        <f t="shared" si="41"/>
        <v>0</v>
      </c>
      <c r="V245" s="25">
        <f t="shared" si="42"/>
        <v>0</v>
      </c>
      <c r="W245" s="25">
        <f t="shared" si="43"/>
        <v>0</v>
      </c>
      <c r="X245" s="25">
        <f t="shared" si="44"/>
        <v>0</v>
      </c>
      <c r="Y245" s="25">
        <f t="shared" si="45"/>
        <v>0</v>
      </c>
      <c r="Z245" s="25">
        <f t="shared" si="46"/>
        <v>0</v>
      </c>
      <c r="AA245" s="25">
        <f t="shared" si="47"/>
        <v>0</v>
      </c>
      <c r="AC245" s="25">
        <f t="shared" si="48"/>
        <v>0</v>
      </c>
      <c r="AG245" s="25" t="s">
        <v>393</v>
      </c>
      <c r="AH245" s="25" t="s">
        <v>394</v>
      </c>
      <c r="AI245" s="160" t="s">
        <v>395</v>
      </c>
      <c r="AK245" s="25">
        <f>IF(COUNTIFS('SOC priorities'!$E$4:$E$12,$B245)&lt;&gt;1,1,0)</f>
        <v>1</v>
      </c>
      <c r="AL245" s="25" cm="1">
        <f t="array" ref="AL245">_xlfn.IFNA(IF(ISBLANK(C245),0,_xlfn.IFNA(IF(NOT(OR(_xlfn.XLOOKUP(VLOOKUP(B245,'SOC priorities'!$E$4:$F$12,2),'SOC priorities'!$H$1:$P$1,'SOC priorities'!$H$1:$P$413)=C245)),1,0),1)),1)</f>
        <v>0</v>
      </c>
      <c r="AM245" s="25" cm="1">
        <f t="array" ref="AM245">_xlfn.IFNA(IF(ISBLANK(D245),0,IF(NOT(OR(_xlfn.XLOOKUP(VLOOKUP(B245,'SSA DD'!$E$32:$F$40,2),'SSA DD'!$E$1:$M$1,'SSA DD'!$E$1:$M$22)=D245)),1,0)),0)</f>
        <v>0</v>
      </c>
      <c r="AO245" t="s">
        <v>396</v>
      </c>
      <c r="AP245" s="25" t="s">
        <v>397</v>
      </c>
      <c r="AQ245" s="160" t="s">
        <v>398</v>
      </c>
    </row>
    <row r="246" spans="1:43" ht="30" customHeight="1" x14ac:dyDescent="0.45">
      <c r="A246" s="395">
        <v>234</v>
      </c>
      <c r="B246" s="396"/>
      <c r="C246" s="397"/>
      <c r="D246" s="397"/>
      <c r="E246" s="398"/>
      <c r="F246" s="399"/>
      <c r="G246" s="399"/>
      <c r="H246" s="400"/>
      <c r="I246" s="367" t="str">
        <f t="shared" si="39"/>
        <v/>
      </c>
      <c r="J246" s="365"/>
      <c r="K246" s="365"/>
      <c r="L246" s="365"/>
      <c r="O246" s="25" t="str">
        <f>IF(AND(SUM($U246:$Z246)&lt;&gt;0,SUM($U246:$Z246)&lt;&gt;6), IF($B246&lt;&gt;'SOC priorities'!$E$11,$AG246,$AH246),"")</f>
        <v/>
      </c>
      <c r="P246" s="25" t="str">
        <f>IF(AND(SUM(U246:AA246)&lt;&gt;0,SUM(U246:AA246)&lt;&gt;7),IF(B246='SOC priorities'!$E$11,IF(ISBLANK(H246),$AI246,""),""),"")</f>
        <v/>
      </c>
      <c r="Q246" s="25" t="str">
        <f t="shared" si="40"/>
        <v/>
      </c>
      <c r="R246" s="25" t="str">
        <f t="shared" si="37"/>
        <v/>
      </c>
      <c r="S246" s="25" t="str">
        <f t="shared" si="38"/>
        <v/>
      </c>
      <c r="U246" s="159">
        <f t="shared" si="41"/>
        <v>0</v>
      </c>
      <c r="V246" s="25">
        <f t="shared" si="42"/>
        <v>0</v>
      </c>
      <c r="W246" s="25">
        <f t="shared" si="43"/>
        <v>0</v>
      </c>
      <c r="X246" s="25">
        <f t="shared" si="44"/>
        <v>0</v>
      </c>
      <c r="Y246" s="25">
        <f t="shared" si="45"/>
        <v>0</v>
      </c>
      <c r="Z246" s="25">
        <f t="shared" si="46"/>
        <v>0</v>
      </c>
      <c r="AA246" s="25">
        <f t="shared" si="47"/>
        <v>0</v>
      </c>
      <c r="AC246" s="25">
        <f t="shared" si="48"/>
        <v>0</v>
      </c>
      <c r="AG246" s="25" t="s">
        <v>393</v>
      </c>
      <c r="AH246" s="25" t="s">
        <v>394</v>
      </c>
      <c r="AI246" s="160" t="s">
        <v>395</v>
      </c>
      <c r="AK246" s="25">
        <f>IF(COUNTIFS('SOC priorities'!$E$4:$E$12,$B246)&lt;&gt;1,1,0)</f>
        <v>1</v>
      </c>
      <c r="AL246" s="25" cm="1">
        <f t="array" ref="AL246">_xlfn.IFNA(IF(ISBLANK(C246),0,_xlfn.IFNA(IF(NOT(OR(_xlfn.XLOOKUP(VLOOKUP(B246,'SOC priorities'!$E$4:$F$12,2),'SOC priorities'!$H$1:$P$1,'SOC priorities'!$H$1:$P$413)=C246)),1,0),1)),1)</f>
        <v>0</v>
      </c>
      <c r="AM246" s="25" cm="1">
        <f t="array" ref="AM246">_xlfn.IFNA(IF(ISBLANK(D246),0,IF(NOT(OR(_xlfn.XLOOKUP(VLOOKUP(B246,'SSA DD'!$E$32:$F$40,2),'SSA DD'!$E$1:$M$1,'SSA DD'!$E$1:$M$22)=D246)),1,0)),0)</f>
        <v>0</v>
      </c>
      <c r="AO246" t="s">
        <v>396</v>
      </c>
      <c r="AP246" s="25" t="s">
        <v>397</v>
      </c>
      <c r="AQ246" s="160" t="s">
        <v>398</v>
      </c>
    </row>
    <row r="247" spans="1:43" ht="30" customHeight="1" x14ac:dyDescent="0.45">
      <c r="A247" s="395">
        <v>235</v>
      </c>
      <c r="B247" s="396"/>
      <c r="C247" s="397"/>
      <c r="D247" s="397"/>
      <c r="E247" s="398"/>
      <c r="F247" s="399"/>
      <c r="G247" s="399"/>
      <c r="H247" s="400"/>
      <c r="I247" s="367" t="str">
        <f t="shared" si="39"/>
        <v/>
      </c>
      <c r="J247" s="365"/>
      <c r="K247" s="365"/>
      <c r="L247" s="365"/>
      <c r="O247" s="25" t="str">
        <f>IF(AND(SUM($U247:$Z247)&lt;&gt;0,SUM($U247:$Z247)&lt;&gt;6), IF($B247&lt;&gt;'SOC priorities'!$E$11,$AG247,$AH247),"")</f>
        <v/>
      </c>
      <c r="P247" s="25" t="str">
        <f>IF(AND(SUM(U247:AA247)&lt;&gt;0,SUM(U247:AA247)&lt;&gt;7),IF(B247='SOC priorities'!$E$11,IF(ISBLANK(H247),$AI247,""),""),"")</f>
        <v/>
      </c>
      <c r="Q247" s="25" t="str">
        <f t="shared" si="40"/>
        <v/>
      </c>
      <c r="R247" s="25" t="str">
        <f t="shared" si="37"/>
        <v/>
      </c>
      <c r="S247" s="25" t="str">
        <f t="shared" si="38"/>
        <v/>
      </c>
      <c r="U247" s="159">
        <f t="shared" si="41"/>
        <v>0</v>
      </c>
      <c r="V247" s="25">
        <f t="shared" si="42"/>
        <v>0</v>
      </c>
      <c r="W247" s="25">
        <f t="shared" si="43"/>
        <v>0</v>
      </c>
      <c r="X247" s="25">
        <f t="shared" si="44"/>
        <v>0</v>
      </c>
      <c r="Y247" s="25">
        <f t="shared" si="45"/>
        <v>0</v>
      </c>
      <c r="Z247" s="25">
        <f t="shared" si="46"/>
        <v>0</v>
      </c>
      <c r="AA247" s="25">
        <f t="shared" si="47"/>
        <v>0</v>
      </c>
      <c r="AC247" s="25">
        <f t="shared" si="48"/>
        <v>0</v>
      </c>
      <c r="AG247" s="25" t="s">
        <v>393</v>
      </c>
      <c r="AH247" s="25" t="s">
        <v>394</v>
      </c>
      <c r="AI247" s="160" t="s">
        <v>395</v>
      </c>
      <c r="AK247" s="25">
        <f>IF(COUNTIFS('SOC priorities'!$E$4:$E$12,$B247)&lt;&gt;1,1,0)</f>
        <v>1</v>
      </c>
      <c r="AL247" s="25" cm="1">
        <f t="array" ref="AL247">_xlfn.IFNA(IF(ISBLANK(C247),0,_xlfn.IFNA(IF(NOT(OR(_xlfn.XLOOKUP(VLOOKUP(B247,'SOC priorities'!$E$4:$F$12,2),'SOC priorities'!$H$1:$P$1,'SOC priorities'!$H$1:$P$413)=C247)),1,0),1)),1)</f>
        <v>0</v>
      </c>
      <c r="AM247" s="25" cm="1">
        <f t="array" ref="AM247">_xlfn.IFNA(IF(ISBLANK(D247),0,IF(NOT(OR(_xlfn.XLOOKUP(VLOOKUP(B247,'SSA DD'!$E$32:$F$40,2),'SSA DD'!$E$1:$M$1,'SSA DD'!$E$1:$M$22)=D247)),1,0)),0)</f>
        <v>0</v>
      </c>
      <c r="AO247" t="s">
        <v>396</v>
      </c>
      <c r="AP247" s="25" t="s">
        <v>397</v>
      </c>
      <c r="AQ247" s="160" t="s">
        <v>398</v>
      </c>
    </row>
    <row r="248" spans="1:43" ht="30" customHeight="1" x14ac:dyDescent="0.45">
      <c r="A248" s="395">
        <v>236</v>
      </c>
      <c r="B248" s="396"/>
      <c r="C248" s="397"/>
      <c r="D248" s="397"/>
      <c r="E248" s="398"/>
      <c r="F248" s="399"/>
      <c r="G248" s="399"/>
      <c r="H248" s="400"/>
      <c r="I248" s="367" t="str">
        <f t="shared" si="39"/>
        <v/>
      </c>
      <c r="J248" s="365"/>
      <c r="K248" s="365"/>
      <c r="L248" s="365"/>
      <c r="O248" s="25" t="str">
        <f>IF(AND(SUM($U248:$Z248)&lt;&gt;0,SUM($U248:$Z248)&lt;&gt;6), IF($B248&lt;&gt;'SOC priorities'!$E$11,$AG248,$AH248),"")</f>
        <v/>
      </c>
      <c r="P248" s="25" t="str">
        <f>IF(AND(SUM(U248:AA248)&lt;&gt;0,SUM(U248:AA248)&lt;&gt;7),IF(B248='SOC priorities'!$E$11,IF(ISBLANK(H248),$AI248,""),""),"")</f>
        <v/>
      </c>
      <c r="Q248" s="25" t="str">
        <f t="shared" si="40"/>
        <v/>
      </c>
      <c r="R248" s="25" t="str">
        <f t="shared" si="37"/>
        <v/>
      </c>
      <c r="S248" s="25" t="str">
        <f t="shared" si="38"/>
        <v/>
      </c>
      <c r="U248" s="159">
        <f t="shared" si="41"/>
        <v>0</v>
      </c>
      <c r="V248" s="25">
        <f t="shared" si="42"/>
        <v>0</v>
      </c>
      <c r="W248" s="25">
        <f t="shared" si="43"/>
        <v>0</v>
      </c>
      <c r="X248" s="25">
        <f t="shared" si="44"/>
        <v>0</v>
      </c>
      <c r="Y248" s="25">
        <f t="shared" si="45"/>
        <v>0</v>
      </c>
      <c r="Z248" s="25">
        <f t="shared" si="46"/>
        <v>0</v>
      </c>
      <c r="AA248" s="25">
        <f t="shared" si="47"/>
        <v>0</v>
      </c>
      <c r="AC248" s="25">
        <f t="shared" si="48"/>
        <v>0</v>
      </c>
      <c r="AG248" s="25" t="s">
        <v>393</v>
      </c>
      <c r="AH248" s="25" t="s">
        <v>394</v>
      </c>
      <c r="AI248" s="160" t="s">
        <v>395</v>
      </c>
      <c r="AK248" s="25">
        <f>IF(COUNTIFS('SOC priorities'!$E$4:$E$12,$B248)&lt;&gt;1,1,0)</f>
        <v>1</v>
      </c>
      <c r="AL248" s="25" cm="1">
        <f t="array" ref="AL248">_xlfn.IFNA(IF(ISBLANK(C248),0,_xlfn.IFNA(IF(NOT(OR(_xlfn.XLOOKUP(VLOOKUP(B248,'SOC priorities'!$E$4:$F$12,2),'SOC priorities'!$H$1:$P$1,'SOC priorities'!$H$1:$P$413)=C248)),1,0),1)),1)</f>
        <v>0</v>
      </c>
      <c r="AM248" s="25" cm="1">
        <f t="array" ref="AM248">_xlfn.IFNA(IF(ISBLANK(D248),0,IF(NOT(OR(_xlfn.XLOOKUP(VLOOKUP(B248,'SSA DD'!$E$32:$F$40,2),'SSA DD'!$E$1:$M$1,'SSA DD'!$E$1:$M$22)=D248)),1,0)),0)</f>
        <v>0</v>
      </c>
      <c r="AO248" t="s">
        <v>396</v>
      </c>
      <c r="AP248" s="25" t="s">
        <v>397</v>
      </c>
      <c r="AQ248" s="160" t="s">
        <v>398</v>
      </c>
    </row>
    <row r="249" spans="1:43" ht="30" customHeight="1" x14ac:dyDescent="0.45">
      <c r="A249" s="395">
        <v>237</v>
      </c>
      <c r="B249" s="396"/>
      <c r="C249" s="397"/>
      <c r="D249" s="397"/>
      <c r="E249" s="398"/>
      <c r="F249" s="399"/>
      <c r="G249" s="399"/>
      <c r="H249" s="400"/>
      <c r="I249" s="367" t="str">
        <f t="shared" si="39"/>
        <v/>
      </c>
      <c r="J249" s="365"/>
      <c r="K249" s="365"/>
      <c r="L249" s="365"/>
      <c r="O249" s="25" t="str">
        <f>IF(AND(SUM($U249:$Z249)&lt;&gt;0,SUM($U249:$Z249)&lt;&gt;6), IF($B249&lt;&gt;'SOC priorities'!$E$11,$AG249,$AH249),"")</f>
        <v/>
      </c>
      <c r="P249" s="25" t="str">
        <f>IF(AND(SUM(U249:AA249)&lt;&gt;0,SUM(U249:AA249)&lt;&gt;7),IF(B249='SOC priorities'!$E$11,IF(ISBLANK(H249),$AI249,""),""),"")</f>
        <v/>
      </c>
      <c r="Q249" s="25" t="str">
        <f t="shared" si="40"/>
        <v/>
      </c>
      <c r="R249" s="25" t="str">
        <f t="shared" si="37"/>
        <v/>
      </c>
      <c r="S249" s="25" t="str">
        <f t="shared" si="38"/>
        <v/>
      </c>
      <c r="U249" s="159">
        <f t="shared" si="41"/>
        <v>0</v>
      </c>
      <c r="V249" s="25">
        <f t="shared" si="42"/>
        <v>0</v>
      </c>
      <c r="W249" s="25">
        <f t="shared" si="43"/>
        <v>0</v>
      </c>
      <c r="X249" s="25">
        <f t="shared" si="44"/>
        <v>0</v>
      </c>
      <c r="Y249" s="25">
        <f t="shared" si="45"/>
        <v>0</v>
      </c>
      <c r="Z249" s="25">
        <f t="shared" si="46"/>
        <v>0</v>
      </c>
      <c r="AA249" s="25">
        <f t="shared" si="47"/>
        <v>0</v>
      </c>
      <c r="AC249" s="25">
        <f t="shared" si="48"/>
        <v>0</v>
      </c>
      <c r="AG249" s="25" t="s">
        <v>393</v>
      </c>
      <c r="AH249" s="25" t="s">
        <v>394</v>
      </c>
      <c r="AI249" s="160" t="s">
        <v>395</v>
      </c>
      <c r="AK249" s="25">
        <f>IF(COUNTIFS('SOC priorities'!$E$4:$E$12,$B249)&lt;&gt;1,1,0)</f>
        <v>1</v>
      </c>
      <c r="AL249" s="25" cm="1">
        <f t="array" ref="AL249">_xlfn.IFNA(IF(ISBLANK(C249),0,_xlfn.IFNA(IF(NOT(OR(_xlfn.XLOOKUP(VLOOKUP(B249,'SOC priorities'!$E$4:$F$12,2),'SOC priorities'!$H$1:$P$1,'SOC priorities'!$H$1:$P$413)=C249)),1,0),1)),1)</f>
        <v>0</v>
      </c>
      <c r="AM249" s="25" cm="1">
        <f t="array" ref="AM249">_xlfn.IFNA(IF(ISBLANK(D249),0,IF(NOT(OR(_xlfn.XLOOKUP(VLOOKUP(B249,'SSA DD'!$E$32:$F$40,2),'SSA DD'!$E$1:$M$1,'SSA DD'!$E$1:$M$22)=D249)),1,0)),0)</f>
        <v>0</v>
      </c>
      <c r="AO249" t="s">
        <v>396</v>
      </c>
      <c r="AP249" s="25" t="s">
        <v>397</v>
      </c>
      <c r="AQ249" s="160" t="s">
        <v>398</v>
      </c>
    </row>
    <row r="250" spans="1:43" ht="30" customHeight="1" x14ac:dyDescent="0.45">
      <c r="A250" s="395">
        <v>238</v>
      </c>
      <c r="B250" s="396"/>
      <c r="C250" s="397"/>
      <c r="D250" s="397"/>
      <c r="E250" s="398"/>
      <c r="F250" s="399"/>
      <c r="G250" s="399"/>
      <c r="H250" s="400"/>
      <c r="I250" s="367" t="str">
        <f t="shared" si="39"/>
        <v/>
      </c>
      <c r="J250" s="365"/>
      <c r="K250" s="365"/>
      <c r="L250" s="365"/>
      <c r="O250" s="25" t="str">
        <f>IF(AND(SUM($U250:$Z250)&lt;&gt;0,SUM($U250:$Z250)&lt;&gt;6), IF($B250&lt;&gt;'SOC priorities'!$E$11,$AG250,$AH250),"")</f>
        <v/>
      </c>
      <c r="P250" s="25" t="str">
        <f>IF(AND(SUM(U250:AA250)&lt;&gt;0,SUM(U250:AA250)&lt;&gt;7),IF(B250='SOC priorities'!$E$11,IF(ISBLANK(H250),$AI250,""),""),"")</f>
        <v/>
      </c>
      <c r="Q250" s="25" t="str">
        <f t="shared" si="40"/>
        <v/>
      </c>
      <c r="R250" s="25" t="str">
        <f t="shared" si="37"/>
        <v/>
      </c>
      <c r="S250" s="25" t="str">
        <f t="shared" si="38"/>
        <v/>
      </c>
      <c r="U250" s="159">
        <f t="shared" si="41"/>
        <v>0</v>
      </c>
      <c r="V250" s="25">
        <f t="shared" si="42"/>
        <v>0</v>
      </c>
      <c r="W250" s="25">
        <f t="shared" si="43"/>
        <v>0</v>
      </c>
      <c r="X250" s="25">
        <f t="shared" si="44"/>
        <v>0</v>
      </c>
      <c r="Y250" s="25">
        <f t="shared" si="45"/>
        <v>0</v>
      </c>
      <c r="Z250" s="25">
        <f t="shared" si="46"/>
        <v>0</v>
      </c>
      <c r="AA250" s="25">
        <f t="shared" si="47"/>
        <v>0</v>
      </c>
      <c r="AC250" s="25">
        <f t="shared" si="48"/>
        <v>0</v>
      </c>
      <c r="AG250" s="25" t="s">
        <v>393</v>
      </c>
      <c r="AH250" s="25" t="s">
        <v>394</v>
      </c>
      <c r="AI250" s="160" t="s">
        <v>395</v>
      </c>
      <c r="AK250" s="25">
        <f>IF(COUNTIFS('SOC priorities'!$E$4:$E$12,$B250)&lt;&gt;1,1,0)</f>
        <v>1</v>
      </c>
      <c r="AL250" s="25" cm="1">
        <f t="array" ref="AL250">_xlfn.IFNA(IF(ISBLANK(C250),0,_xlfn.IFNA(IF(NOT(OR(_xlfn.XLOOKUP(VLOOKUP(B250,'SOC priorities'!$E$4:$F$12,2),'SOC priorities'!$H$1:$P$1,'SOC priorities'!$H$1:$P$413)=C250)),1,0),1)),1)</f>
        <v>0</v>
      </c>
      <c r="AM250" s="25" cm="1">
        <f t="array" ref="AM250">_xlfn.IFNA(IF(ISBLANK(D250),0,IF(NOT(OR(_xlfn.XLOOKUP(VLOOKUP(B250,'SSA DD'!$E$32:$F$40,2),'SSA DD'!$E$1:$M$1,'SSA DD'!$E$1:$M$22)=D250)),1,0)),0)</f>
        <v>0</v>
      </c>
      <c r="AO250" t="s">
        <v>396</v>
      </c>
      <c r="AP250" s="25" t="s">
        <v>397</v>
      </c>
      <c r="AQ250" s="160" t="s">
        <v>398</v>
      </c>
    </row>
    <row r="251" spans="1:43" ht="30" customHeight="1" x14ac:dyDescent="0.45">
      <c r="A251" s="395">
        <v>239</v>
      </c>
      <c r="B251" s="396"/>
      <c r="C251" s="397"/>
      <c r="D251" s="397"/>
      <c r="E251" s="398"/>
      <c r="F251" s="399"/>
      <c r="G251" s="399"/>
      <c r="H251" s="400"/>
      <c r="I251" s="367" t="str">
        <f t="shared" si="39"/>
        <v/>
      </c>
      <c r="J251" s="365"/>
      <c r="K251" s="365"/>
      <c r="L251" s="365"/>
      <c r="O251" s="25" t="str">
        <f>IF(AND(SUM($U251:$Z251)&lt;&gt;0,SUM($U251:$Z251)&lt;&gt;6), IF($B251&lt;&gt;'SOC priorities'!$E$11,$AG251,$AH251),"")</f>
        <v/>
      </c>
      <c r="P251" s="25" t="str">
        <f>IF(AND(SUM(U251:AA251)&lt;&gt;0,SUM(U251:AA251)&lt;&gt;7),IF(B251='SOC priorities'!$E$11,IF(ISBLANK(H251),$AI251,""),""),"")</f>
        <v/>
      </c>
      <c r="Q251" s="25" t="str">
        <f t="shared" si="40"/>
        <v/>
      </c>
      <c r="R251" s="25" t="str">
        <f t="shared" si="37"/>
        <v/>
      </c>
      <c r="S251" s="25" t="str">
        <f t="shared" si="38"/>
        <v/>
      </c>
      <c r="U251" s="159">
        <f t="shared" si="41"/>
        <v>0</v>
      </c>
      <c r="V251" s="25">
        <f t="shared" si="42"/>
        <v>0</v>
      </c>
      <c r="W251" s="25">
        <f t="shared" si="43"/>
        <v>0</v>
      </c>
      <c r="X251" s="25">
        <f t="shared" si="44"/>
        <v>0</v>
      </c>
      <c r="Y251" s="25">
        <f t="shared" si="45"/>
        <v>0</v>
      </c>
      <c r="Z251" s="25">
        <f t="shared" si="46"/>
        <v>0</v>
      </c>
      <c r="AA251" s="25">
        <f t="shared" si="47"/>
        <v>0</v>
      </c>
      <c r="AC251" s="25">
        <f t="shared" si="48"/>
        <v>0</v>
      </c>
      <c r="AG251" s="25" t="s">
        <v>393</v>
      </c>
      <c r="AH251" s="25" t="s">
        <v>394</v>
      </c>
      <c r="AI251" s="160" t="s">
        <v>395</v>
      </c>
      <c r="AK251" s="25">
        <f>IF(COUNTIFS('SOC priorities'!$E$4:$E$12,$B251)&lt;&gt;1,1,0)</f>
        <v>1</v>
      </c>
      <c r="AL251" s="25" cm="1">
        <f t="array" ref="AL251">_xlfn.IFNA(IF(ISBLANK(C251),0,_xlfn.IFNA(IF(NOT(OR(_xlfn.XLOOKUP(VLOOKUP(B251,'SOC priorities'!$E$4:$F$12,2),'SOC priorities'!$H$1:$P$1,'SOC priorities'!$H$1:$P$413)=C251)),1,0),1)),1)</f>
        <v>0</v>
      </c>
      <c r="AM251" s="25" cm="1">
        <f t="array" ref="AM251">_xlfn.IFNA(IF(ISBLANK(D251),0,IF(NOT(OR(_xlfn.XLOOKUP(VLOOKUP(B251,'SSA DD'!$E$32:$F$40,2),'SSA DD'!$E$1:$M$1,'SSA DD'!$E$1:$M$22)=D251)),1,0)),0)</f>
        <v>0</v>
      </c>
      <c r="AO251" t="s">
        <v>396</v>
      </c>
      <c r="AP251" s="25" t="s">
        <v>397</v>
      </c>
      <c r="AQ251" s="160" t="s">
        <v>398</v>
      </c>
    </row>
    <row r="252" spans="1:43" ht="30" customHeight="1" x14ac:dyDescent="0.45">
      <c r="A252" s="395">
        <v>240</v>
      </c>
      <c r="B252" s="396"/>
      <c r="C252" s="397"/>
      <c r="D252" s="397"/>
      <c r="E252" s="398"/>
      <c r="F252" s="399"/>
      <c r="G252" s="399"/>
      <c r="H252" s="400"/>
      <c r="I252" s="367" t="str">
        <f t="shared" si="39"/>
        <v/>
      </c>
      <c r="J252" s="365"/>
      <c r="K252" s="365"/>
      <c r="L252" s="365"/>
      <c r="O252" s="25" t="str">
        <f>IF(AND(SUM($U252:$Z252)&lt;&gt;0,SUM($U252:$Z252)&lt;&gt;6), IF($B252&lt;&gt;'SOC priorities'!$E$11,$AG252,$AH252),"")</f>
        <v/>
      </c>
      <c r="P252" s="25" t="str">
        <f>IF(AND(SUM(U252:AA252)&lt;&gt;0,SUM(U252:AA252)&lt;&gt;7),IF(B252='SOC priorities'!$E$11,IF(ISBLANK(H252),$AI252,""),""),"")</f>
        <v/>
      </c>
      <c r="Q252" s="25" t="str">
        <f t="shared" si="40"/>
        <v/>
      </c>
      <c r="R252" s="25" t="str">
        <f t="shared" si="37"/>
        <v/>
      </c>
      <c r="S252" s="25" t="str">
        <f t="shared" si="38"/>
        <v/>
      </c>
      <c r="U252" s="159">
        <f t="shared" si="41"/>
        <v>0</v>
      </c>
      <c r="V252" s="25">
        <f t="shared" si="42"/>
        <v>0</v>
      </c>
      <c r="W252" s="25">
        <f t="shared" si="43"/>
        <v>0</v>
      </c>
      <c r="X252" s="25">
        <f t="shared" si="44"/>
        <v>0</v>
      </c>
      <c r="Y252" s="25">
        <f t="shared" si="45"/>
        <v>0</v>
      </c>
      <c r="Z252" s="25">
        <f t="shared" si="46"/>
        <v>0</v>
      </c>
      <c r="AA252" s="25">
        <f t="shared" si="47"/>
        <v>0</v>
      </c>
      <c r="AC252" s="25">
        <f t="shared" si="48"/>
        <v>0</v>
      </c>
      <c r="AG252" s="25" t="s">
        <v>393</v>
      </c>
      <c r="AH252" s="25" t="s">
        <v>394</v>
      </c>
      <c r="AI252" s="160" t="s">
        <v>395</v>
      </c>
      <c r="AK252" s="25">
        <f>IF(COUNTIFS('SOC priorities'!$E$4:$E$12,$B252)&lt;&gt;1,1,0)</f>
        <v>1</v>
      </c>
      <c r="AL252" s="25" cm="1">
        <f t="array" ref="AL252">_xlfn.IFNA(IF(ISBLANK(C252),0,_xlfn.IFNA(IF(NOT(OR(_xlfn.XLOOKUP(VLOOKUP(B252,'SOC priorities'!$E$4:$F$12,2),'SOC priorities'!$H$1:$P$1,'SOC priorities'!$H$1:$P$413)=C252)),1,0),1)),1)</f>
        <v>0</v>
      </c>
      <c r="AM252" s="25" cm="1">
        <f t="array" ref="AM252">_xlfn.IFNA(IF(ISBLANK(D252),0,IF(NOT(OR(_xlfn.XLOOKUP(VLOOKUP(B252,'SSA DD'!$E$32:$F$40,2),'SSA DD'!$E$1:$M$1,'SSA DD'!$E$1:$M$22)=D252)),1,0)),0)</f>
        <v>0</v>
      </c>
      <c r="AO252" t="s">
        <v>396</v>
      </c>
      <c r="AP252" s="25" t="s">
        <v>397</v>
      </c>
      <c r="AQ252" s="160" t="s">
        <v>398</v>
      </c>
    </row>
    <row r="253" spans="1:43" ht="30" customHeight="1" x14ac:dyDescent="0.45">
      <c r="A253" s="395">
        <v>241</v>
      </c>
      <c r="B253" s="396"/>
      <c r="C253" s="397"/>
      <c r="D253" s="397"/>
      <c r="E253" s="398"/>
      <c r="F253" s="399"/>
      <c r="G253" s="399"/>
      <c r="H253" s="400"/>
      <c r="I253" s="367" t="str">
        <f t="shared" si="39"/>
        <v/>
      </c>
      <c r="J253" s="365"/>
      <c r="K253" s="365"/>
      <c r="L253" s="365"/>
      <c r="O253" s="25" t="str">
        <f>IF(AND(SUM($U253:$Z253)&lt;&gt;0,SUM($U253:$Z253)&lt;&gt;6), IF($B253&lt;&gt;'SOC priorities'!$E$11,$AG253,$AH253),"")</f>
        <v/>
      </c>
      <c r="P253" s="25" t="str">
        <f>IF(AND(SUM(U253:AA253)&lt;&gt;0,SUM(U253:AA253)&lt;&gt;7),IF(B253='SOC priorities'!$E$11,IF(ISBLANK(H253),$AI253,""),""),"")</f>
        <v/>
      </c>
      <c r="Q253" s="25" t="str">
        <f t="shared" si="40"/>
        <v/>
      </c>
      <c r="R253" s="25" t="str">
        <f t="shared" si="37"/>
        <v/>
      </c>
      <c r="S253" s="25" t="str">
        <f t="shared" si="38"/>
        <v/>
      </c>
      <c r="U253" s="159">
        <f t="shared" si="41"/>
        <v>0</v>
      </c>
      <c r="V253" s="25">
        <f t="shared" si="42"/>
        <v>0</v>
      </c>
      <c r="W253" s="25">
        <f t="shared" si="43"/>
        <v>0</v>
      </c>
      <c r="X253" s="25">
        <f t="shared" si="44"/>
        <v>0</v>
      </c>
      <c r="Y253" s="25">
        <f t="shared" si="45"/>
        <v>0</v>
      </c>
      <c r="Z253" s="25">
        <f t="shared" si="46"/>
        <v>0</v>
      </c>
      <c r="AA253" s="25">
        <f t="shared" si="47"/>
        <v>0</v>
      </c>
      <c r="AC253" s="25">
        <f t="shared" si="48"/>
        <v>0</v>
      </c>
      <c r="AG253" s="25" t="s">
        <v>393</v>
      </c>
      <c r="AH253" s="25" t="s">
        <v>394</v>
      </c>
      <c r="AI253" s="160" t="s">
        <v>395</v>
      </c>
      <c r="AK253" s="25">
        <f>IF(COUNTIFS('SOC priorities'!$E$4:$E$12,$B253)&lt;&gt;1,1,0)</f>
        <v>1</v>
      </c>
      <c r="AL253" s="25" cm="1">
        <f t="array" ref="AL253">_xlfn.IFNA(IF(ISBLANK(C253),0,_xlfn.IFNA(IF(NOT(OR(_xlfn.XLOOKUP(VLOOKUP(B253,'SOC priorities'!$E$4:$F$12,2),'SOC priorities'!$H$1:$P$1,'SOC priorities'!$H$1:$P$413)=C253)),1,0),1)),1)</f>
        <v>0</v>
      </c>
      <c r="AM253" s="25" cm="1">
        <f t="array" ref="AM253">_xlfn.IFNA(IF(ISBLANK(D253),0,IF(NOT(OR(_xlfn.XLOOKUP(VLOOKUP(B253,'SSA DD'!$E$32:$F$40,2),'SSA DD'!$E$1:$M$1,'SSA DD'!$E$1:$M$22)=D253)),1,0)),0)</f>
        <v>0</v>
      </c>
      <c r="AO253" t="s">
        <v>396</v>
      </c>
      <c r="AP253" s="25" t="s">
        <v>397</v>
      </c>
      <c r="AQ253" s="160" t="s">
        <v>398</v>
      </c>
    </row>
    <row r="254" spans="1:43" ht="30" customHeight="1" x14ac:dyDescent="0.45">
      <c r="A254" s="395">
        <v>242</v>
      </c>
      <c r="B254" s="396"/>
      <c r="C254" s="397"/>
      <c r="D254" s="397"/>
      <c r="E254" s="398"/>
      <c r="F254" s="399"/>
      <c r="G254" s="399"/>
      <c r="H254" s="400"/>
      <c r="I254" s="367" t="str">
        <f t="shared" si="39"/>
        <v/>
      </c>
      <c r="J254" s="365"/>
      <c r="K254" s="365"/>
      <c r="L254" s="365"/>
      <c r="O254" s="25" t="str">
        <f>IF(AND(SUM($U254:$Z254)&lt;&gt;0,SUM($U254:$Z254)&lt;&gt;6), IF($B254&lt;&gt;'SOC priorities'!$E$11,$AG254,$AH254),"")</f>
        <v/>
      </c>
      <c r="P254" s="25" t="str">
        <f>IF(AND(SUM(U254:AA254)&lt;&gt;0,SUM(U254:AA254)&lt;&gt;7),IF(B254='SOC priorities'!$E$11,IF(ISBLANK(H254),$AI254,""),""),"")</f>
        <v/>
      </c>
      <c r="Q254" s="25" t="str">
        <f t="shared" si="40"/>
        <v/>
      </c>
      <c r="R254" s="25" t="str">
        <f t="shared" si="37"/>
        <v/>
      </c>
      <c r="S254" s="25" t="str">
        <f t="shared" si="38"/>
        <v/>
      </c>
      <c r="U254" s="159">
        <f t="shared" si="41"/>
        <v>0</v>
      </c>
      <c r="V254" s="25">
        <f t="shared" si="42"/>
        <v>0</v>
      </c>
      <c r="W254" s="25">
        <f t="shared" si="43"/>
        <v>0</v>
      </c>
      <c r="X254" s="25">
        <f t="shared" si="44"/>
        <v>0</v>
      </c>
      <c r="Y254" s="25">
        <f t="shared" si="45"/>
        <v>0</v>
      </c>
      <c r="Z254" s="25">
        <f t="shared" si="46"/>
        <v>0</v>
      </c>
      <c r="AA254" s="25">
        <f t="shared" si="47"/>
        <v>0</v>
      </c>
      <c r="AC254" s="25">
        <f t="shared" si="48"/>
        <v>0</v>
      </c>
      <c r="AG254" s="25" t="s">
        <v>393</v>
      </c>
      <c r="AH254" s="25" t="s">
        <v>394</v>
      </c>
      <c r="AI254" s="160" t="s">
        <v>395</v>
      </c>
      <c r="AK254" s="25">
        <f>IF(COUNTIFS('SOC priorities'!$E$4:$E$12,$B254)&lt;&gt;1,1,0)</f>
        <v>1</v>
      </c>
      <c r="AL254" s="25" cm="1">
        <f t="array" ref="AL254">_xlfn.IFNA(IF(ISBLANK(C254),0,_xlfn.IFNA(IF(NOT(OR(_xlfn.XLOOKUP(VLOOKUP(B254,'SOC priorities'!$E$4:$F$12,2),'SOC priorities'!$H$1:$P$1,'SOC priorities'!$H$1:$P$413)=C254)),1,0),1)),1)</f>
        <v>0</v>
      </c>
      <c r="AM254" s="25" cm="1">
        <f t="array" ref="AM254">_xlfn.IFNA(IF(ISBLANK(D254),0,IF(NOT(OR(_xlfn.XLOOKUP(VLOOKUP(B254,'SSA DD'!$E$32:$F$40,2),'SSA DD'!$E$1:$M$1,'SSA DD'!$E$1:$M$22)=D254)),1,0)),0)</f>
        <v>0</v>
      </c>
      <c r="AO254" t="s">
        <v>396</v>
      </c>
      <c r="AP254" s="25" t="s">
        <v>397</v>
      </c>
      <c r="AQ254" s="160" t="s">
        <v>398</v>
      </c>
    </row>
    <row r="255" spans="1:43" ht="30" customHeight="1" x14ac:dyDescent="0.45">
      <c r="A255" s="395">
        <v>243</v>
      </c>
      <c r="B255" s="396"/>
      <c r="C255" s="397"/>
      <c r="D255" s="397"/>
      <c r="E255" s="398"/>
      <c r="F255" s="399"/>
      <c r="G255" s="399"/>
      <c r="H255" s="400"/>
      <c r="I255" s="367" t="str">
        <f t="shared" si="39"/>
        <v/>
      </c>
      <c r="J255" s="365"/>
      <c r="K255" s="365"/>
      <c r="L255" s="365"/>
      <c r="O255" s="25" t="str">
        <f>IF(AND(SUM($U255:$Z255)&lt;&gt;0,SUM($U255:$Z255)&lt;&gt;6), IF($B255&lt;&gt;'SOC priorities'!$E$11,$AG255,$AH255),"")</f>
        <v/>
      </c>
      <c r="P255" s="25" t="str">
        <f>IF(AND(SUM(U255:AA255)&lt;&gt;0,SUM(U255:AA255)&lt;&gt;7),IF(B255='SOC priorities'!$E$11,IF(ISBLANK(H255),$AI255,""),""),"")</f>
        <v/>
      </c>
      <c r="Q255" s="25" t="str">
        <f t="shared" si="40"/>
        <v/>
      </c>
      <c r="R255" s="25" t="str">
        <f t="shared" si="37"/>
        <v/>
      </c>
      <c r="S255" s="25" t="str">
        <f t="shared" si="38"/>
        <v/>
      </c>
      <c r="U255" s="159">
        <f t="shared" si="41"/>
        <v>0</v>
      </c>
      <c r="V255" s="25">
        <f t="shared" si="42"/>
        <v>0</v>
      </c>
      <c r="W255" s="25">
        <f t="shared" si="43"/>
        <v>0</v>
      </c>
      <c r="X255" s="25">
        <f t="shared" si="44"/>
        <v>0</v>
      </c>
      <c r="Y255" s="25">
        <f t="shared" si="45"/>
        <v>0</v>
      </c>
      <c r="Z255" s="25">
        <f t="shared" si="46"/>
        <v>0</v>
      </c>
      <c r="AA255" s="25">
        <f t="shared" si="47"/>
        <v>0</v>
      </c>
      <c r="AC255" s="25">
        <f t="shared" si="48"/>
        <v>0</v>
      </c>
      <c r="AG255" s="25" t="s">
        <v>393</v>
      </c>
      <c r="AH255" s="25" t="s">
        <v>394</v>
      </c>
      <c r="AI255" s="160" t="s">
        <v>395</v>
      </c>
      <c r="AK255" s="25">
        <f>IF(COUNTIFS('SOC priorities'!$E$4:$E$12,$B255)&lt;&gt;1,1,0)</f>
        <v>1</v>
      </c>
      <c r="AL255" s="25" cm="1">
        <f t="array" ref="AL255">_xlfn.IFNA(IF(ISBLANK(C255),0,_xlfn.IFNA(IF(NOT(OR(_xlfn.XLOOKUP(VLOOKUP(B255,'SOC priorities'!$E$4:$F$12,2),'SOC priorities'!$H$1:$P$1,'SOC priorities'!$H$1:$P$413)=C255)),1,0),1)),1)</f>
        <v>0</v>
      </c>
      <c r="AM255" s="25" cm="1">
        <f t="array" ref="AM255">_xlfn.IFNA(IF(ISBLANK(D255),0,IF(NOT(OR(_xlfn.XLOOKUP(VLOOKUP(B255,'SSA DD'!$E$32:$F$40,2),'SSA DD'!$E$1:$M$1,'SSA DD'!$E$1:$M$22)=D255)),1,0)),0)</f>
        <v>0</v>
      </c>
      <c r="AO255" t="s">
        <v>396</v>
      </c>
      <c r="AP255" s="25" t="s">
        <v>397</v>
      </c>
      <c r="AQ255" s="160" t="s">
        <v>398</v>
      </c>
    </row>
    <row r="256" spans="1:43" ht="30" customHeight="1" x14ac:dyDescent="0.45">
      <c r="A256" s="395">
        <v>244</v>
      </c>
      <c r="B256" s="396"/>
      <c r="C256" s="397"/>
      <c r="D256" s="397"/>
      <c r="E256" s="398"/>
      <c r="F256" s="399"/>
      <c r="G256" s="399"/>
      <c r="H256" s="400"/>
      <c r="I256" s="367" t="str">
        <f t="shared" si="39"/>
        <v/>
      </c>
      <c r="J256" s="365"/>
      <c r="K256" s="365"/>
      <c r="L256" s="365"/>
      <c r="O256" s="25" t="str">
        <f>IF(AND(SUM($U256:$Z256)&lt;&gt;0,SUM($U256:$Z256)&lt;&gt;6), IF($B256&lt;&gt;'SOC priorities'!$E$11,$AG256,$AH256),"")</f>
        <v/>
      </c>
      <c r="P256" s="25" t="str">
        <f>IF(AND(SUM(U256:AA256)&lt;&gt;0,SUM(U256:AA256)&lt;&gt;7),IF(B256='SOC priorities'!$E$11,IF(ISBLANK(H256),$AI256,""),""),"")</f>
        <v/>
      </c>
      <c r="Q256" s="25" t="str">
        <f t="shared" si="40"/>
        <v/>
      </c>
      <c r="R256" s="25" t="str">
        <f t="shared" si="37"/>
        <v/>
      </c>
      <c r="S256" s="25" t="str">
        <f t="shared" si="38"/>
        <v/>
      </c>
      <c r="U256" s="159">
        <f t="shared" si="41"/>
        <v>0</v>
      </c>
      <c r="V256" s="25">
        <f t="shared" si="42"/>
        <v>0</v>
      </c>
      <c r="W256" s="25">
        <f t="shared" si="43"/>
        <v>0</v>
      </c>
      <c r="X256" s="25">
        <f t="shared" si="44"/>
        <v>0</v>
      </c>
      <c r="Y256" s="25">
        <f t="shared" si="45"/>
        <v>0</v>
      </c>
      <c r="Z256" s="25">
        <f t="shared" si="46"/>
        <v>0</v>
      </c>
      <c r="AA256" s="25">
        <f t="shared" si="47"/>
        <v>0</v>
      </c>
      <c r="AC256" s="25">
        <f t="shared" si="48"/>
        <v>0</v>
      </c>
      <c r="AG256" s="25" t="s">
        <v>393</v>
      </c>
      <c r="AH256" s="25" t="s">
        <v>394</v>
      </c>
      <c r="AI256" s="160" t="s">
        <v>395</v>
      </c>
      <c r="AK256" s="25">
        <f>IF(COUNTIFS('SOC priorities'!$E$4:$E$12,$B256)&lt;&gt;1,1,0)</f>
        <v>1</v>
      </c>
      <c r="AL256" s="25" cm="1">
        <f t="array" ref="AL256">_xlfn.IFNA(IF(ISBLANK(C256),0,_xlfn.IFNA(IF(NOT(OR(_xlfn.XLOOKUP(VLOOKUP(B256,'SOC priorities'!$E$4:$F$12,2),'SOC priorities'!$H$1:$P$1,'SOC priorities'!$H$1:$P$413)=C256)),1,0),1)),1)</f>
        <v>0</v>
      </c>
      <c r="AM256" s="25" cm="1">
        <f t="array" ref="AM256">_xlfn.IFNA(IF(ISBLANK(D256),0,IF(NOT(OR(_xlfn.XLOOKUP(VLOOKUP(B256,'SSA DD'!$E$32:$F$40,2),'SSA DD'!$E$1:$M$1,'SSA DD'!$E$1:$M$22)=D256)),1,0)),0)</f>
        <v>0</v>
      </c>
      <c r="AO256" t="s">
        <v>396</v>
      </c>
      <c r="AP256" s="25" t="s">
        <v>397</v>
      </c>
      <c r="AQ256" s="160" t="s">
        <v>398</v>
      </c>
    </row>
    <row r="257" spans="1:43" ht="30" customHeight="1" x14ac:dyDescent="0.45">
      <c r="A257" s="395">
        <v>245</v>
      </c>
      <c r="B257" s="396"/>
      <c r="C257" s="397"/>
      <c r="D257" s="397"/>
      <c r="E257" s="398"/>
      <c r="F257" s="399"/>
      <c r="G257" s="399"/>
      <c r="H257" s="400"/>
      <c r="I257" s="367" t="str">
        <f t="shared" si="39"/>
        <v/>
      </c>
      <c r="J257" s="365"/>
      <c r="K257" s="365"/>
      <c r="L257" s="365"/>
      <c r="O257" s="25" t="str">
        <f>IF(AND(SUM($U257:$Z257)&lt;&gt;0,SUM($U257:$Z257)&lt;&gt;6), IF($B257&lt;&gt;'SOC priorities'!$E$11,$AG257,$AH257),"")</f>
        <v/>
      </c>
      <c r="P257" s="25" t="str">
        <f>IF(AND(SUM(U257:AA257)&lt;&gt;0,SUM(U257:AA257)&lt;&gt;7),IF(B257='SOC priorities'!$E$11,IF(ISBLANK(H257),$AI257,""),""),"")</f>
        <v/>
      </c>
      <c r="Q257" s="25" t="str">
        <f t="shared" si="40"/>
        <v/>
      </c>
      <c r="R257" s="25" t="str">
        <f t="shared" si="37"/>
        <v/>
      </c>
      <c r="S257" s="25" t="str">
        <f t="shared" si="38"/>
        <v/>
      </c>
      <c r="U257" s="159">
        <f t="shared" si="41"/>
        <v>0</v>
      </c>
      <c r="V257" s="25">
        <f t="shared" si="42"/>
        <v>0</v>
      </c>
      <c r="W257" s="25">
        <f t="shared" si="43"/>
        <v>0</v>
      </c>
      <c r="X257" s="25">
        <f t="shared" si="44"/>
        <v>0</v>
      </c>
      <c r="Y257" s="25">
        <f t="shared" si="45"/>
        <v>0</v>
      </c>
      <c r="Z257" s="25">
        <f t="shared" si="46"/>
        <v>0</v>
      </c>
      <c r="AA257" s="25">
        <f t="shared" si="47"/>
        <v>0</v>
      </c>
      <c r="AC257" s="25">
        <f t="shared" si="48"/>
        <v>0</v>
      </c>
      <c r="AG257" s="25" t="s">
        <v>393</v>
      </c>
      <c r="AH257" s="25" t="s">
        <v>394</v>
      </c>
      <c r="AI257" s="160" t="s">
        <v>395</v>
      </c>
      <c r="AK257" s="25">
        <f>IF(COUNTIFS('SOC priorities'!$E$4:$E$12,$B257)&lt;&gt;1,1,0)</f>
        <v>1</v>
      </c>
      <c r="AL257" s="25" cm="1">
        <f t="array" ref="AL257">_xlfn.IFNA(IF(ISBLANK(C257),0,_xlfn.IFNA(IF(NOT(OR(_xlfn.XLOOKUP(VLOOKUP(B257,'SOC priorities'!$E$4:$F$12,2),'SOC priorities'!$H$1:$P$1,'SOC priorities'!$H$1:$P$413)=C257)),1,0),1)),1)</f>
        <v>0</v>
      </c>
      <c r="AM257" s="25" cm="1">
        <f t="array" ref="AM257">_xlfn.IFNA(IF(ISBLANK(D257),0,IF(NOT(OR(_xlfn.XLOOKUP(VLOOKUP(B257,'SSA DD'!$E$32:$F$40,2),'SSA DD'!$E$1:$M$1,'SSA DD'!$E$1:$M$22)=D257)),1,0)),0)</f>
        <v>0</v>
      </c>
      <c r="AO257" t="s">
        <v>396</v>
      </c>
      <c r="AP257" s="25" t="s">
        <v>397</v>
      </c>
      <c r="AQ257" s="160" t="s">
        <v>398</v>
      </c>
    </row>
    <row r="258" spans="1:43" ht="30" customHeight="1" x14ac:dyDescent="0.45">
      <c r="A258" s="395">
        <v>246</v>
      </c>
      <c r="B258" s="396"/>
      <c r="C258" s="397"/>
      <c r="D258" s="397"/>
      <c r="E258" s="398"/>
      <c r="F258" s="399"/>
      <c r="G258" s="399"/>
      <c r="H258" s="400"/>
      <c r="I258" s="367" t="str">
        <f t="shared" si="39"/>
        <v/>
      </c>
      <c r="J258" s="365"/>
      <c r="K258" s="365"/>
      <c r="L258" s="365"/>
      <c r="O258" s="25" t="str">
        <f>IF(AND(SUM($U258:$Z258)&lt;&gt;0,SUM($U258:$Z258)&lt;&gt;6), IF($B258&lt;&gt;'SOC priorities'!$E$11,$AG258,$AH258),"")</f>
        <v/>
      </c>
      <c r="P258" s="25" t="str">
        <f>IF(AND(SUM(U258:AA258)&lt;&gt;0,SUM(U258:AA258)&lt;&gt;7),IF(B258='SOC priorities'!$E$11,IF(ISBLANK(H258),$AI258,""),""),"")</f>
        <v/>
      </c>
      <c r="Q258" s="25" t="str">
        <f t="shared" si="40"/>
        <v/>
      </c>
      <c r="R258" s="25" t="str">
        <f t="shared" si="37"/>
        <v/>
      </c>
      <c r="S258" s="25" t="str">
        <f t="shared" si="38"/>
        <v/>
      </c>
      <c r="U258" s="159">
        <f t="shared" si="41"/>
        <v>0</v>
      </c>
      <c r="V258" s="25">
        <f t="shared" si="42"/>
        <v>0</v>
      </c>
      <c r="W258" s="25">
        <f t="shared" si="43"/>
        <v>0</v>
      </c>
      <c r="X258" s="25">
        <f t="shared" si="44"/>
        <v>0</v>
      </c>
      <c r="Y258" s="25">
        <f t="shared" si="45"/>
        <v>0</v>
      </c>
      <c r="Z258" s="25">
        <f t="shared" si="46"/>
        <v>0</v>
      </c>
      <c r="AA258" s="25">
        <f t="shared" si="47"/>
        <v>0</v>
      </c>
      <c r="AC258" s="25">
        <f t="shared" si="48"/>
        <v>0</v>
      </c>
      <c r="AG258" s="25" t="s">
        <v>393</v>
      </c>
      <c r="AH258" s="25" t="s">
        <v>394</v>
      </c>
      <c r="AI258" s="160" t="s">
        <v>395</v>
      </c>
      <c r="AK258" s="25">
        <f>IF(COUNTIFS('SOC priorities'!$E$4:$E$12,$B258)&lt;&gt;1,1,0)</f>
        <v>1</v>
      </c>
      <c r="AL258" s="25" cm="1">
        <f t="array" ref="AL258">_xlfn.IFNA(IF(ISBLANK(C258),0,_xlfn.IFNA(IF(NOT(OR(_xlfn.XLOOKUP(VLOOKUP(B258,'SOC priorities'!$E$4:$F$12,2),'SOC priorities'!$H$1:$P$1,'SOC priorities'!$H$1:$P$413)=C258)),1,0),1)),1)</f>
        <v>0</v>
      </c>
      <c r="AM258" s="25" cm="1">
        <f t="array" ref="AM258">_xlfn.IFNA(IF(ISBLANK(D258),0,IF(NOT(OR(_xlfn.XLOOKUP(VLOOKUP(B258,'SSA DD'!$E$32:$F$40,2),'SSA DD'!$E$1:$M$1,'SSA DD'!$E$1:$M$22)=D258)),1,0)),0)</f>
        <v>0</v>
      </c>
      <c r="AO258" t="s">
        <v>396</v>
      </c>
      <c r="AP258" s="25" t="s">
        <v>397</v>
      </c>
      <c r="AQ258" s="160" t="s">
        <v>398</v>
      </c>
    </row>
    <row r="259" spans="1:43" ht="30" customHeight="1" x14ac:dyDescent="0.45">
      <c r="A259" s="395">
        <v>247</v>
      </c>
      <c r="B259" s="396"/>
      <c r="C259" s="397"/>
      <c r="D259" s="397"/>
      <c r="E259" s="398"/>
      <c r="F259" s="399"/>
      <c r="G259" s="399"/>
      <c r="H259" s="400"/>
      <c r="I259" s="367" t="str">
        <f t="shared" si="39"/>
        <v/>
      </c>
      <c r="J259" s="365"/>
      <c r="K259" s="365"/>
      <c r="L259" s="365"/>
      <c r="O259" s="25" t="str">
        <f>IF(AND(SUM($U259:$Z259)&lt;&gt;0,SUM($U259:$Z259)&lt;&gt;6), IF($B259&lt;&gt;'SOC priorities'!$E$11,$AG259,$AH259),"")</f>
        <v/>
      </c>
      <c r="P259" s="25" t="str">
        <f>IF(AND(SUM(U259:AA259)&lt;&gt;0,SUM(U259:AA259)&lt;&gt;7),IF(B259='SOC priorities'!$E$11,IF(ISBLANK(H259),$AI259,""),""),"")</f>
        <v/>
      </c>
      <c r="Q259" s="25" t="str">
        <f t="shared" si="40"/>
        <v/>
      </c>
      <c r="R259" s="25" t="str">
        <f t="shared" si="37"/>
        <v/>
      </c>
      <c r="S259" s="25" t="str">
        <f t="shared" si="38"/>
        <v/>
      </c>
      <c r="U259" s="159">
        <f t="shared" si="41"/>
        <v>0</v>
      </c>
      <c r="V259" s="25">
        <f t="shared" si="42"/>
        <v>0</v>
      </c>
      <c r="W259" s="25">
        <f t="shared" si="43"/>
        <v>0</v>
      </c>
      <c r="X259" s="25">
        <f t="shared" si="44"/>
        <v>0</v>
      </c>
      <c r="Y259" s="25">
        <f t="shared" si="45"/>
        <v>0</v>
      </c>
      <c r="Z259" s="25">
        <f t="shared" si="46"/>
        <v>0</v>
      </c>
      <c r="AA259" s="25">
        <f t="shared" si="47"/>
        <v>0</v>
      </c>
      <c r="AC259" s="25">
        <f t="shared" si="48"/>
        <v>0</v>
      </c>
      <c r="AG259" s="25" t="s">
        <v>393</v>
      </c>
      <c r="AH259" s="25" t="s">
        <v>394</v>
      </c>
      <c r="AI259" s="160" t="s">
        <v>395</v>
      </c>
      <c r="AK259" s="25">
        <f>IF(COUNTIFS('SOC priorities'!$E$4:$E$12,$B259)&lt;&gt;1,1,0)</f>
        <v>1</v>
      </c>
      <c r="AL259" s="25" cm="1">
        <f t="array" ref="AL259">_xlfn.IFNA(IF(ISBLANK(C259),0,_xlfn.IFNA(IF(NOT(OR(_xlfn.XLOOKUP(VLOOKUP(B259,'SOC priorities'!$E$4:$F$12,2),'SOC priorities'!$H$1:$P$1,'SOC priorities'!$H$1:$P$413)=C259)),1,0),1)),1)</f>
        <v>0</v>
      </c>
      <c r="AM259" s="25" cm="1">
        <f t="array" ref="AM259">_xlfn.IFNA(IF(ISBLANK(D259),0,IF(NOT(OR(_xlfn.XLOOKUP(VLOOKUP(B259,'SSA DD'!$E$32:$F$40,2),'SSA DD'!$E$1:$M$1,'SSA DD'!$E$1:$M$22)=D259)),1,0)),0)</f>
        <v>0</v>
      </c>
      <c r="AO259" t="s">
        <v>396</v>
      </c>
      <c r="AP259" s="25" t="s">
        <v>397</v>
      </c>
      <c r="AQ259" s="160" t="s">
        <v>398</v>
      </c>
    </row>
    <row r="260" spans="1:43" ht="30" customHeight="1" x14ac:dyDescent="0.45">
      <c r="A260" s="395">
        <v>248</v>
      </c>
      <c r="B260" s="396"/>
      <c r="C260" s="397"/>
      <c r="D260" s="397"/>
      <c r="E260" s="398"/>
      <c r="F260" s="399"/>
      <c r="G260" s="399"/>
      <c r="H260" s="400"/>
      <c r="I260" s="367" t="str">
        <f t="shared" si="39"/>
        <v/>
      </c>
      <c r="J260" s="365"/>
      <c r="K260" s="365"/>
      <c r="L260" s="365"/>
      <c r="O260" s="25" t="str">
        <f>IF(AND(SUM($U260:$Z260)&lt;&gt;0,SUM($U260:$Z260)&lt;&gt;6), IF($B260&lt;&gt;'SOC priorities'!$E$11,$AG260,$AH260),"")</f>
        <v/>
      </c>
      <c r="P260" s="25" t="str">
        <f>IF(AND(SUM(U260:AA260)&lt;&gt;0,SUM(U260:AA260)&lt;&gt;7),IF(B260='SOC priorities'!$E$11,IF(ISBLANK(H260),$AI260,""),""),"")</f>
        <v/>
      </c>
      <c r="Q260" s="25" t="str">
        <f t="shared" si="40"/>
        <v/>
      </c>
      <c r="R260" s="25" t="str">
        <f t="shared" si="37"/>
        <v/>
      </c>
      <c r="S260" s="25" t="str">
        <f t="shared" si="38"/>
        <v/>
      </c>
      <c r="U260" s="159">
        <f t="shared" si="41"/>
        <v>0</v>
      </c>
      <c r="V260" s="25">
        <f t="shared" si="42"/>
        <v>0</v>
      </c>
      <c r="W260" s="25">
        <f t="shared" si="43"/>
        <v>0</v>
      </c>
      <c r="X260" s="25">
        <f t="shared" si="44"/>
        <v>0</v>
      </c>
      <c r="Y260" s="25">
        <f t="shared" si="45"/>
        <v>0</v>
      </c>
      <c r="Z260" s="25">
        <f t="shared" si="46"/>
        <v>0</v>
      </c>
      <c r="AA260" s="25">
        <f t="shared" si="47"/>
        <v>0</v>
      </c>
      <c r="AC260" s="25">
        <f t="shared" si="48"/>
        <v>0</v>
      </c>
      <c r="AG260" s="25" t="s">
        <v>393</v>
      </c>
      <c r="AH260" s="25" t="s">
        <v>394</v>
      </c>
      <c r="AI260" s="160" t="s">
        <v>395</v>
      </c>
      <c r="AK260" s="25">
        <f>IF(COUNTIFS('SOC priorities'!$E$4:$E$12,$B260)&lt;&gt;1,1,0)</f>
        <v>1</v>
      </c>
      <c r="AL260" s="25" cm="1">
        <f t="array" ref="AL260">_xlfn.IFNA(IF(ISBLANK(C260),0,_xlfn.IFNA(IF(NOT(OR(_xlfn.XLOOKUP(VLOOKUP(B260,'SOC priorities'!$E$4:$F$12,2),'SOC priorities'!$H$1:$P$1,'SOC priorities'!$H$1:$P$413)=C260)),1,0),1)),1)</f>
        <v>0</v>
      </c>
      <c r="AM260" s="25" cm="1">
        <f t="array" ref="AM260">_xlfn.IFNA(IF(ISBLANK(D260),0,IF(NOT(OR(_xlfn.XLOOKUP(VLOOKUP(B260,'SSA DD'!$E$32:$F$40,2),'SSA DD'!$E$1:$M$1,'SSA DD'!$E$1:$M$22)=D260)),1,0)),0)</f>
        <v>0</v>
      </c>
      <c r="AO260" t="s">
        <v>396</v>
      </c>
      <c r="AP260" s="25" t="s">
        <v>397</v>
      </c>
      <c r="AQ260" s="160" t="s">
        <v>398</v>
      </c>
    </row>
    <row r="261" spans="1:43" ht="30" customHeight="1" x14ac:dyDescent="0.45">
      <c r="A261" s="395">
        <v>249</v>
      </c>
      <c r="B261" s="396"/>
      <c r="C261" s="397"/>
      <c r="D261" s="397"/>
      <c r="E261" s="398"/>
      <c r="F261" s="399"/>
      <c r="G261" s="399"/>
      <c r="H261" s="400"/>
      <c r="I261" s="367" t="str">
        <f t="shared" si="39"/>
        <v/>
      </c>
      <c r="J261" s="365"/>
      <c r="K261" s="365"/>
      <c r="L261" s="365"/>
      <c r="O261" s="25" t="str">
        <f>IF(AND(SUM($U261:$Z261)&lt;&gt;0,SUM($U261:$Z261)&lt;&gt;6), IF($B261&lt;&gt;'SOC priorities'!$E$11,$AG261,$AH261),"")</f>
        <v/>
      </c>
      <c r="P261" s="25" t="str">
        <f>IF(AND(SUM(U261:AA261)&lt;&gt;0,SUM(U261:AA261)&lt;&gt;7),IF(B261='SOC priorities'!$E$11,IF(ISBLANK(H261),$AI261,""),""),"")</f>
        <v/>
      </c>
      <c r="Q261" s="25" t="str">
        <f t="shared" si="40"/>
        <v/>
      </c>
      <c r="R261" s="25" t="str">
        <f t="shared" si="37"/>
        <v/>
      </c>
      <c r="S261" s="25" t="str">
        <f t="shared" si="38"/>
        <v/>
      </c>
      <c r="U261" s="159">
        <f t="shared" si="41"/>
        <v>0</v>
      </c>
      <c r="V261" s="25">
        <f t="shared" si="42"/>
        <v>0</v>
      </c>
      <c r="W261" s="25">
        <f t="shared" si="43"/>
        <v>0</v>
      </c>
      <c r="X261" s="25">
        <f t="shared" si="44"/>
        <v>0</v>
      </c>
      <c r="Y261" s="25">
        <f t="shared" si="45"/>
        <v>0</v>
      </c>
      <c r="Z261" s="25">
        <f t="shared" si="46"/>
        <v>0</v>
      </c>
      <c r="AA261" s="25">
        <f t="shared" si="47"/>
        <v>0</v>
      </c>
      <c r="AC261" s="25">
        <f t="shared" si="48"/>
        <v>0</v>
      </c>
      <c r="AG261" s="25" t="s">
        <v>393</v>
      </c>
      <c r="AH261" s="25" t="s">
        <v>394</v>
      </c>
      <c r="AI261" s="160" t="s">
        <v>395</v>
      </c>
      <c r="AK261" s="25">
        <f>IF(COUNTIFS('SOC priorities'!$E$4:$E$12,$B261)&lt;&gt;1,1,0)</f>
        <v>1</v>
      </c>
      <c r="AL261" s="25" cm="1">
        <f t="array" ref="AL261">_xlfn.IFNA(IF(ISBLANK(C261),0,_xlfn.IFNA(IF(NOT(OR(_xlfn.XLOOKUP(VLOOKUP(B261,'SOC priorities'!$E$4:$F$12,2),'SOC priorities'!$H$1:$P$1,'SOC priorities'!$H$1:$P$413)=C261)),1,0),1)),1)</f>
        <v>0</v>
      </c>
      <c r="AM261" s="25" cm="1">
        <f t="array" ref="AM261">_xlfn.IFNA(IF(ISBLANK(D261),0,IF(NOT(OR(_xlfn.XLOOKUP(VLOOKUP(B261,'SSA DD'!$E$32:$F$40,2),'SSA DD'!$E$1:$M$1,'SSA DD'!$E$1:$M$22)=D261)),1,0)),0)</f>
        <v>0</v>
      </c>
      <c r="AO261" t="s">
        <v>396</v>
      </c>
      <c r="AP261" s="25" t="s">
        <v>397</v>
      </c>
      <c r="AQ261" s="160" t="s">
        <v>398</v>
      </c>
    </row>
    <row r="262" spans="1:43" ht="30" customHeight="1" x14ac:dyDescent="0.45">
      <c r="A262" s="395">
        <v>250</v>
      </c>
      <c r="B262" s="396"/>
      <c r="C262" s="397"/>
      <c r="D262" s="397"/>
      <c r="E262" s="398"/>
      <c r="F262" s="399"/>
      <c r="G262" s="399"/>
      <c r="H262" s="400"/>
      <c r="I262" s="367" t="str">
        <f t="shared" si="39"/>
        <v/>
      </c>
      <c r="J262" s="365"/>
      <c r="K262" s="365"/>
      <c r="L262" s="365"/>
      <c r="O262" s="25" t="str">
        <f>IF(AND(SUM($U262:$Z262)&lt;&gt;0,SUM($U262:$Z262)&lt;&gt;6), IF($B262&lt;&gt;'SOC priorities'!$E$11,$AG262,$AH262),"")</f>
        <v/>
      </c>
      <c r="P262" s="25" t="str">
        <f>IF(AND(SUM(U262:AA262)&lt;&gt;0,SUM(U262:AA262)&lt;&gt;7),IF(B262='SOC priorities'!$E$11,IF(ISBLANK(H262),$AI262,""),""),"")</f>
        <v/>
      </c>
      <c r="Q262" s="25" t="str">
        <f t="shared" si="40"/>
        <v/>
      </c>
      <c r="R262" s="25" t="str">
        <f t="shared" si="37"/>
        <v/>
      </c>
      <c r="S262" s="25" t="str">
        <f t="shared" si="38"/>
        <v/>
      </c>
      <c r="U262" s="159">
        <f t="shared" si="41"/>
        <v>0</v>
      </c>
      <c r="V262" s="25">
        <f t="shared" si="42"/>
        <v>0</v>
      </c>
      <c r="W262" s="25">
        <f t="shared" si="43"/>
        <v>0</v>
      </c>
      <c r="X262" s="25">
        <f t="shared" si="44"/>
        <v>0</v>
      </c>
      <c r="Y262" s="25">
        <f t="shared" si="45"/>
        <v>0</v>
      </c>
      <c r="Z262" s="25">
        <f t="shared" si="46"/>
        <v>0</v>
      </c>
      <c r="AA262" s="25">
        <f t="shared" si="47"/>
        <v>0</v>
      </c>
      <c r="AC262" s="25">
        <f t="shared" si="48"/>
        <v>0</v>
      </c>
      <c r="AG262" s="25" t="s">
        <v>393</v>
      </c>
      <c r="AH262" s="25" t="s">
        <v>394</v>
      </c>
      <c r="AI262" s="160" t="s">
        <v>395</v>
      </c>
      <c r="AK262" s="25">
        <f>IF(COUNTIFS('SOC priorities'!$E$4:$E$12,$B262)&lt;&gt;1,1,0)</f>
        <v>1</v>
      </c>
      <c r="AL262" s="25" cm="1">
        <f t="array" ref="AL262">_xlfn.IFNA(IF(ISBLANK(C262),0,_xlfn.IFNA(IF(NOT(OR(_xlfn.XLOOKUP(VLOOKUP(B262,'SOC priorities'!$E$4:$F$12,2),'SOC priorities'!$H$1:$P$1,'SOC priorities'!$H$1:$P$413)=C262)),1,0),1)),1)</f>
        <v>0</v>
      </c>
      <c r="AM262" s="25" cm="1">
        <f t="array" ref="AM262">_xlfn.IFNA(IF(ISBLANK(D262),0,IF(NOT(OR(_xlfn.XLOOKUP(VLOOKUP(B262,'SSA DD'!$E$32:$F$40,2),'SSA DD'!$E$1:$M$1,'SSA DD'!$E$1:$M$22)=D262)),1,0)),0)</f>
        <v>0</v>
      </c>
      <c r="AO262" t="s">
        <v>396</v>
      </c>
      <c r="AP262" s="25" t="s">
        <v>397</v>
      </c>
      <c r="AQ262" s="160" t="s">
        <v>398</v>
      </c>
    </row>
    <row r="263" spans="1:43" ht="30" customHeight="1" x14ac:dyDescent="0.45">
      <c r="A263" s="395">
        <v>251</v>
      </c>
      <c r="B263" s="396"/>
      <c r="C263" s="397"/>
      <c r="D263" s="397"/>
      <c r="E263" s="398"/>
      <c r="F263" s="399"/>
      <c r="G263" s="399"/>
      <c r="H263" s="400"/>
      <c r="I263" s="367" t="str">
        <f t="shared" si="39"/>
        <v/>
      </c>
      <c r="J263" s="365"/>
      <c r="K263" s="365"/>
      <c r="L263" s="365"/>
      <c r="O263" s="25" t="str">
        <f>IF(AND(SUM($U263:$Z263)&lt;&gt;0,SUM($U263:$Z263)&lt;&gt;6), IF($B263&lt;&gt;'SOC priorities'!$E$11,$AG263,$AH263),"")</f>
        <v/>
      </c>
      <c r="P263" s="25" t="str">
        <f>IF(AND(SUM(U263:AA263)&lt;&gt;0,SUM(U263:AA263)&lt;&gt;7),IF(B263='SOC priorities'!$E$11,IF(ISBLANK(H263),$AI263,""),""),"")</f>
        <v/>
      </c>
      <c r="Q263" s="25" t="str">
        <f t="shared" si="40"/>
        <v/>
      </c>
      <c r="R263" s="25" t="str">
        <f t="shared" si="37"/>
        <v/>
      </c>
      <c r="S263" s="25" t="str">
        <f t="shared" si="38"/>
        <v/>
      </c>
      <c r="U263" s="159">
        <f t="shared" si="41"/>
        <v>0</v>
      </c>
      <c r="V263" s="25">
        <f t="shared" si="42"/>
        <v>0</v>
      </c>
      <c r="W263" s="25">
        <f t="shared" si="43"/>
        <v>0</v>
      </c>
      <c r="X263" s="25">
        <f t="shared" si="44"/>
        <v>0</v>
      </c>
      <c r="Y263" s="25">
        <f t="shared" si="45"/>
        <v>0</v>
      </c>
      <c r="Z263" s="25">
        <f t="shared" si="46"/>
        <v>0</v>
      </c>
      <c r="AA263" s="25">
        <f t="shared" si="47"/>
        <v>0</v>
      </c>
      <c r="AC263" s="25">
        <f t="shared" si="48"/>
        <v>0</v>
      </c>
      <c r="AG263" s="25" t="s">
        <v>393</v>
      </c>
      <c r="AH263" s="25" t="s">
        <v>394</v>
      </c>
      <c r="AI263" s="160" t="s">
        <v>395</v>
      </c>
      <c r="AK263" s="25">
        <f>IF(COUNTIFS('SOC priorities'!$E$4:$E$12,$B263)&lt;&gt;1,1,0)</f>
        <v>1</v>
      </c>
      <c r="AL263" s="25" cm="1">
        <f t="array" ref="AL263">_xlfn.IFNA(IF(ISBLANK(C263),0,_xlfn.IFNA(IF(NOT(OR(_xlfn.XLOOKUP(VLOOKUP(B263,'SOC priorities'!$E$4:$F$12,2),'SOC priorities'!$H$1:$P$1,'SOC priorities'!$H$1:$P$413)=C263)),1,0),1)),1)</f>
        <v>0</v>
      </c>
      <c r="AM263" s="25" cm="1">
        <f t="array" ref="AM263">_xlfn.IFNA(IF(ISBLANK(D263),0,IF(NOT(OR(_xlfn.XLOOKUP(VLOOKUP(B263,'SSA DD'!$E$32:$F$40,2),'SSA DD'!$E$1:$M$1,'SSA DD'!$E$1:$M$22)=D263)),1,0)),0)</f>
        <v>0</v>
      </c>
      <c r="AO263" t="s">
        <v>396</v>
      </c>
      <c r="AP263" s="25" t="s">
        <v>397</v>
      </c>
      <c r="AQ263" s="160" t="s">
        <v>398</v>
      </c>
    </row>
    <row r="264" spans="1:43" ht="30" customHeight="1" x14ac:dyDescent="0.45">
      <c r="A264" s="395">
        <v>252</v>
      </c>
      <c r="B264" s="396"/>
      <c r="C264" s="397"/>
      <c r="D264" s="397"/>
      <c r="E264" s="398"/>
      <c r="F264" s="399"/>
      <c r="G264" s="399"/>
      <c r="H264" s="400"/>
      <c r="I264" s="367" t="str">
        <f t="shared" si="39"/>
        <v/>
      </c>
      <c r="J264" s="365"/>
      <c r="K264" s="365"/>
      <c r="L264" s="365"/>
      <c r="O264" s="25" t="str">
        <f>IF(AND(SUM($U264:$Z264)&lt;&gt;0,SUM($U264:$Z264)&lt;&gt;6), IF($B264&lt;&gt;'SOC priorities'!$E$11,$AG264,$AH264),"")</f>
        <v/>
      </c>
      <c r="P264" s="25" t="str">
        <f>IF(AND(SUM(U264:AA264)&lt;&gt;0,SUM(U264:AA264)&lt;&gt;7),IF(B264='SOC priorities'!$E$11,IF(ISBLANK(H264),$AI264,""),""),"")</f>
        <v/>
      </c>
      <c r="Q264" s="25" t="str">
        <f t="shared" si="40"/>
        <v/>
      </c>
      <c r="R264" s="25" t="str">
        <f t="shared" si="37"/>
        <v/>
      </c>
      <c r="S264" s="25" t="str">
        <f t="shared" si="38"/>
        <v/>
      </c>
      <c r="U264" s="159">
        <f t="shared" si="41"/>
        <v>0</v>
      </c>
      <c r="V264" s="25">
        <f t="shared" si="42"/>
        <v>0</v>
      </c>
      <c r="W264" s="25">
        <f t="shared" si="43"/>
        <v>0</v>
      </c>
      <c r="X264" s="25">
        <f t="shared" si="44"/>
        <v>0</v>
      </c>
      <c r="Y264" s="25">
        <f t="shared" si="45"/>
        <v>0</v>
      </c>
      <c r="Z264" s="25">
        <f t="shared" si="46"/>
        <v>0</v>
      </c>
      <c r="AA264" s="25">
        <f t="shared" si="47"/>
        <v>0</v>
      </c>
      <c r="AC264" s="25">
        <f t="shared" si="48"/>
        <v>0</v>
      </c>
      <c r="AG264" s="25" t="s">
        <v>393</v>
      </c>
      <c r="AH264" s="25" t="s">
        <v>394</v>
      </c>
      <c r="AI264" s="160" t="s">
        <v>395</v>
      </c>
      <c r="AK264" s="25">
        <f>IF(COUNTIFS('SOC priorities'!$E$4:$E$12,$B264)&lt;&gt;1,1,0)</f>
        <v>1</v>
      </c>
      <c r="AL264" s="25" cm="1">
        <f t="array" ref="AL264">_xlfn.IFNA(IF(ISBLANK(C264),0,_xlfn.IFNA(IF(NOT(OR(_xlfn.XLOOKUP(VLOOKUP(B264,'SOC priorities'!$E$4:$F$12,2),'SOC priorities'!$H$1:$P$1,'SOC priorities'!$H$1:$P$413)=C264)),1,0),1)),1)</f>
        <v>0</v>
      </c>
      <c r="AM264" s="25" cm="1">
        <f t="array" ref="AM264">_xlfn.IFNA(IF(ISBLANK(D264),0,IF(NOT(OR(_xlfn.XLOOKUP(VLOOKUP(B264,'SSA DD'!$E$32:$F$40,2),'SSA DD'!$E$1:$M$1,'SSA DD'!$E$1:$M$22)=D264)),1,0)),0)</f>
        <v>0</v>
      </c>
      <c r="AO264" t="s">
        <v>396</v>
      </c>
      <c r="AP264" s="25" t="s">
        <v>397</v>
      </c>
      <c r="AQ264" s="160" t="s">
        <v>398</v>
      </c>
    </row>
    <row r="265" spans="1:43" ht="30" customHeight="1" x14ac:dyDescent="0.45">
      <c r="A265" s="395">
        <v>253</v>
      </c>
      <c r="B265" s="396"/>
      <c r="C265" s="397"/>
      <c r="D265" s="397"/>
      <c r="E265" s="398"/>
      <c r="F265" s="399"/>
      <c r="G265" s="399"/>
      <c r="H265" s="400"/>
      <c r="I265" s="367" t="str">
        <f t="shared" si="39"/>
        <v/>
      </c>
      <c r="J265" s="365"/>
      <c r="K265" s="365"/>
      <c r="L265" s="365"/>
      <c r="O265" s="25" t="str">
        <f>IF(AND(SUM($U265:$Z265)&lt;&gt;0,SUM($U265:$Z265)&lt;&gt;6), IF($B265&lt;&gt;'SOC priorities'!$E$11,$AG265,$AH265),"")</f>
        <v/>
      </c>
      <c r="P265" s="25" t="str">
        <f>IF(AND(SUM(U265:AA265)&lt;&gt;0,SUM(U265:AA265)&lt;&gt;7),IF(B265='SOC priorities'!$E$11,IF(ISBLANK(H265),$AI265,""),""),"")</f>
        <v/>
      </c>
      <c r="Q265" s="25" t="str">
        <f t="shared" si="40"/>
        <v/>
      </c>
      <c r="R265" s="25" t="str">
        <f t="shared" si="37"/>
        <v/>
      </c>
      <c r="S265" s="25" t="str">
        <f t="shared" si="38"/>
        <v/>
      </c>
      <c r="U265" s="159">
        <f t="shared" si="41"/>
        <v>0</v>
      </c>
      <c r="V265" s="25">
        <f t="shared" si="42"/>
        <v>0</v>
      </c>
      <c r="W265" s="25">
        <f t="shared" si="43"/>
        <v>0</v>
      </c>
      <c r="X265" s="25">
        <f t="shared" si="44"/>
        <v>0</v>
      </c>
      <c r="Y265" s="25">
        <f t="shared" si="45"/>
        <v>0</v>
      </c>
      <c r="Z265" s="25">
        <f t="shared" si="46"/>
        <v>0</v>
      </c>
      <c r="AA265" s="25">
        <f t="shared" si="47"/>
        <v>0</v>
      </c>
      <c r="AC265" s="25">
        <f t="shared" si="48"/>
        <v>0</v>
      </c>
      <c r="AG265" s="25" t="s">
        <v>393</v>
      </c>
      <c r="AH265" s="25" t="s">
        <v>394</v>
      </c>
      <c r="AI265" s="160" t="s">
        <v>395</v>
      </c>
      <c r="AK265" s="25">
        <f>IF(COUNTIFS('SOC priorities'!$E$4:$E$12,$B265)&lt;&gt;1,1,0)</f>
        <v>1</v>
      </c>
      <c r="AL265" s="25" cm="1">
        <f t="array" ref="AL265">_xlfn.IFNA(IF(ISBLANK(C265),0,_xlfn.IFNA(IF(NOT(OR(_xlfn.XLOOKUP(VLOOKUP(B265,'SOC priorities'!$E$4:$F$12,2),'SOC priorities'!$H$1:$P$1,'SOC priorities'!$H$1:$P$413)=C265)),1,0),1)),1)</f>
        <v>0</v>
      </c>
      <c r="AM265" s="25" cm="1">
        <f t="array" ref="AM265">_xlfn.IFNA(IF(ISBLANK(D265),0,IF(NOT(OR(_xlfn.XLOOKUP(VLOOKUP(B265,'SSA DD'!$E$32:$F$40,2),'SSA DD'!$E$1:$M$1,'SSA DD'!$E$1:$M$22)=D265)),1,0)),0)</f>
        <v>0</v>
      </c>
      <c r="AO265" t="s">
        <v>396</v>
      </c>
      <c r="AP265" s="25" t="s">
        <v>397</v>
      </c>
      <c r="AQ265" s="160" t="s">
        <v>398</v>
      </c>
    </row>
    <row r="266" spans="1:43" ht="30" customHeight="1" x14ac:dyDescent="0.45">
      <c r="A266" s="395">
        <v>254</v>
      </c>
      <c r="B266" s="396"/>
      <c r="C266" s="397"/>
      <c r="D266" s="397"/>
      <c r="E266" s="398"/>
      <c r="F266" s="399"/>
      <c r="G266" s="399"/>
      <c r="H266" s="400"/>
      <c r="I266" s="367" t="str">
        <f t="shared" si="39"/>
        <v/>
      </c>
      <c r="J266" s="365"/>
      <c r="K266" s="365"/>
      <c r="L266" s="365"/>
      <c r="O266" s="25" t="str">
        <f>IF(AND(SUM($U266:$Z266)&lt;&gt;0,SUM($U266:$Z266)&lt;&gt;6), IF($B266&lt;&gt;'SOC priorities'!$E$11,$AG266,$AH266),"")</f>
        <v/>
      </c>
      <c r="P266" s="25" t="str">
        <f>IF(AND(SUM(U266:AA266)&lt;&gt;0,SUM(U266:AA266)&lt;&gt;7),IF(B266='SOC priorities'!$E$11,IF(ISBLANK(H266),$AI266,""),""),"")</f>
        <v/>
      </c>
      <c r="Q266" s="25" t="str">
        <f t="shared" si="40"/>
        <v/>
      </c>
      <c r="R266" s="25" t="str">
        <f t="shared" si="37"/>
        <v/>
      </c>
      <c r="S266" s="25" t="str">
        <f t="shared" si="38"/>
        <v/>
      </c>
      <c r="U266" s="159">
        <f t="shared" si="41"/>
        <v>0</v>
      </c>
      <c r="V266" s="25">
        <f t="shared" si="42"/>
        <v>0</v>
      </c>
      <c r="W266" s="25">
        <f t="shared" si="43"/>
        <v>0</v>
      </c>
      <c r="X266" s="25">
        <f t="shared" si="44"/>
        <v>0</v>
      </c>
      <c r="Y266" s="25">
        <f t="shared" si="45"/>
        <v>0</v>
      </c>
      <c r="Z266" s="25">
        <f t="shared" si="46"/>
        <v>0</v>
      </c>
      <c r="AA266" s="25">
        <f t="shared" si="47"/>
        <v>0</v>
      </c>
      <c r="AC266" s="25">
        <f t="shared" si="48"/>
        <v>0</v>
      </c>
      <c r="AG266" s="25" t="s">
        <v>393</v>
      </c>
      <c r="AH266" s="25" t="s">
        <v>394</v>
      </c>
      <c r="AI266" s="160" t="s">
        <v>395</v>
      </c>
      <c r="AK266" s="25">
        <f>IF(COUNTIFS('SOC priorities'!$E$4:$E$12,$B266)&lt;&gt;1,1,0)</f>
        <v>1</v>
      </c>
      <c r="AL266" s="25" cm="1">
        <f t="array" ref="AL266">_xlfn.IFNA(IF(ISBLANK(C266),0,_xlfn.IFNA(IF(NOT(OR(_xlfn.XLOOKUP(VLOOKUP(B266,'SOC priorities'!$E$4:$F$12,2),'SOC priorities'!$H$1:$P$1,'SOC priorities'!$H$1:$P$413)=C266)),1,0),1)),1)</f>
        <v>0</v>
      </c>
      <c r="AM266" s="25" cm="1">
        <f t="array" ref="AM266">_xlfn.IFNA(IF(ISBLANK(D266),0,IF(NOT(OR(_xlfn.XLOOKUP(VLOOKUP(B266,'SSA DD'!$E$32:$F$40,2),'SSA DD'!$E$1:$M$1,'SSA DD'!$E$1:$M$22)=D266)),1,0)),0)</f>
        <v>0</v>
      </c>
      <c r="AO266" t="s">
        <v>396</v>
      </c>
      <c r="AP266" s="25" t="s">
        <v>397</v>
      </c>
      <c r="AQ266" s="160" t="s">
        <v>398</v>
      </c>
    </row>
    <row r="267" spans="1:43" ht="30" customHeight="1" x14ac:dyDescent="0.45">
      <c r="A267" s="395">
        <v>255</v>
      </c>
      <c r="B267" s="396"/>
      <c r="C267" s="397"/>
      <c r="D267" s="397"/>
      <c r="E267" s="398"/>
      <c r="F267" s="399"/>
      <c r="G267" s="399"/>
      <c r="H267" s="400"/>
      <c r="I267" s="367" t="str">
        <f t="shared" si="39"/>
        <v/>
      </c>
      <c r="J267" s="365"/>
      <c r="K267" s="365"/>
      <c r="L267" s="365"/>
      <c r="O267" s="25" t="str">
        <f>IF(AND(SUM($U267:$Z267)&lt;&gt;0,SUM($U267:$Z267)&lt;&gt;6), IF($B267&lt;&gt;'SOC priorities'!$E$11,$AG267,$AH267),"")</f>
        <v/>
      </c>
      <c r="P267" s="25" t="str">
        <f>IF(AND(SUM(U267:AA267)&lt;&gt;0,SUM(U267:AA267)&lt;&gt;7),IF(B267='SOC priorities'!$E$11,IF(ISBLANK(H267),$AI267,""),""),"")</f>
        <v/>
      </c>
      <c r="Q267" s="25" t="str">
        <f t="shared" si="40"/>
        <v/>
      </c>
      <c r="R267" s="25" t="str">
        <f t="shared" si="37"/>
        <v/>
      </c>
      <c r="S267" s="25" t="str">
        <f t="shared" si="38"/>
        <v/>
      </c>
      <c r="U267" s="159">
        <f t="shared" si="41"/>
        <v>0</v>
      </c>
      <c r="V267" s="25">
        <f t="shared" si="42"/>
        <v>0</v>
      </c>
      <c r="W267" s="25">
        <f t="shared" si="43"/>
        <v>0</v>
      </c>
      <c r="X267" s="25">
        <f t="shared" si="44"/>
        <v>0</v>
      </c>
      <c r="Y267" s="25">
        <f t="shared" si="45"/>
        <v>0</v>
      </c>
      <c r="Z267" s="25">
        <f t="shared" si="46"/>
        <v>0</v>
      </c>
      <c r="AA267" s="25">
        <f t="shared" si="47"/>
        <v>0</v>
      </c>
      <c r="AC267" s="25">
        <f t="shared" si="48"/>
        <v>0</v>
      </c>
      <c r="AG267" s="25" t="s">
        <v>393</v>
      </c>
      <c r="AH267" s="25" t="s">
        <v>394</v>
      </c>
      <c r="AI267" s="160" t="s">
        <v>395</v>
      </c>
      <c r="AK267" s="25">
        <f>IF(COUNTIFS('SOC priorities'!$E$4:$E$12,$B267)&lt;&gt;1,1,0)</f>
        <v>1</v>
      </c>
      <c r="AL267" s="25" cm="1">
        <f t="array" ref="AL267">_xlfn.IFNA(IF(ISBLANK(C267),0,_xlfn.IFNA(IF(NOT(OR(_xlfn.XLOOKUP(VLOOKUP(B267,'SOC priorities'!$E$4:$F$12,2),'SOC priorities'!$H$1:$P$1,'SOC priorities'!$H$1:$P$413)=C267)),1,0),1)),1)</f>
        <v>0</v>
      </c>
      <c r="AM267" s="25" cm="1">
        <f t="array" ref="AM267">_xlfn.IFNA(IF(ISBLANK(D267),0,IF(NOT(OR(_xlfn.XLOOKUP(VLOOKUP(B267,'SSA DD'!$E$32:$F$40,2),'SSA DD'!$E$1:$M$1,'SSA DD'!$E$1:$M$22)=D267)),1,0)),0)</f>
        <v>0</v>
      </c>
      <c r="AO267" t="s">
        <v>396</v>
      </c>
      <c r="AP267" s="25" t="s">
        <v>397</v>
      </c>
      <c r="AQ267" s="160" t="s">
        <v>398</v>
      </c>
    </row>
    <row r="268" spans="1:43" ht="30" customHeight="1" x14ac:dyDescent="0.45">
      <c r="A268" s="395">
        <v>256</v>
      </c>
      <c r="B268" s="396"/>
      <c r="C268" s="397"/>
      <c r="D268" s="397"/>
      <c r="E268" s="398"/>
      <c r="F268" s="399"/>
      <c r="G268" s="399"/>
      <c r="H268" s="400"/>
      <c r="I268" s="367" t="str">
        <f t="shared" si="39"/>
        <v/>
      </c>
      <c r="J268" s="365"/>
      <c r="K268" s="365"/>
      <c r="L268" s="365"/>
      <c r="O268" s="25" t="str">
        <f>IF(AND(SUM($U268:$Z268)&lt;&gt;0,SUM($U268:$Z268)&lt;&gt;6), IF($B268&lt;&gt;'SOC priorities'!$E$11,$AG268,$AH268),"")</f>
        <v/>
      </c>
      <c r="P268" s="25" t="str">
        <f>IF(AND(SUM(U268:AA268)&lt;&gt;0,SUM(U268:AA268)&lt;&gt;7),IF(B268='SOC priorities'!$E$11,IF(ISBLANK(H268),$AI268,""),""),"")</f>
        <v/>
      </c>
      <c r="Q268" s="25" t="str">
        <f t="shared" si="40"/>
        <v/>
      </c>
      <c r="R268" s="25" t="str">
        <f t="shared" si="37"/>
        <v/>
      </c>
      <c r="S268" s="25" t="str">
        <f t="shared" si="38"/>
        <v/>
      </c>
      <c r="U268" s="159">
        <f t="shared" si="41"/>
        <v>0</v>
      </c>
      <c r="V268" s="25">
        <f t="shared" si="42"/>
        <v>0</v>
      </c>
      <c r="W268" s="25">
        <f t="shared" si="43"/>
        <v>0</v>
      </c>
      <c r="X268" s="25">
        <f t="shared" si="44"/>
        <v>0</v>
      </c>
      <c r="Y268" s="25">
        <f t="shared" si="45"/>
        <v>0</v>
      </c>
      <c r="Z268" s="25">
        <f t="shared" si="46"/>
        <v>0</v>
      </c>
      <c r="AA268" s="25">
        <f t="shared" si="47"/>
        <v>0</v>
      </c>
      <c r="AC268" s="25">
        <f t="shared" si="48"/>
        <v>0</v>
      </c>
      <c r="AG268" s="25" t="s">
        <v>393</v>
      </c>
      <c r="AH268" s="25" t="s">
        <v>394</v>
      </c>
      <c r="AI268" s="160" t="s">
        <v>395</v>
      </c>
      <c r="AK268" s="25">
        <f>IF(COUNTIFS('SOC priorities'!$E$4:$E$12,$B268)&lt;&gt;1,1,0)</f>
        <v>1</v>
      </c>
      <c r="AL268" s="25" cm="1">
        <f t="array" ref="AL268">_xlfn.IFNA(IF(ISBLANK(C268),0,_xlfn.IFNA(IF(NOT(OR(_xlfn.XLOOKUP(VLOOKUP(B268,'SOC priorities'!$E$4:$F$12,2),'SOC priorities'!$H$1:$P$1,'SOC priorities'!$H$1:$P$413)=C268)),1,0),1)),1)</f>
        <v>0</v>
      </c>
      <c r="AM268" s="25" cm="1">
        <f t="array" ref="AM268">_xlfn.IFNA(IF(ISBLANK(D268),0,IF(NOT(OR(_xlfn.XLOOKUP(VLOOKUP(B268,'SSA DD'!$E$32:$F$40,2),'SSA DD'!$E$1:$M$1,'SSA DD'!$E$1:$M$22)=D268)),1,0)),0)</f>
        <v>0</v>
      </c>
      <c r="AO268" t="s">
        <v>396</v>
      </c>
      <c r="AP268" s="25" t="s">
        <v>397</v>
      </c>
      <c r="AQ268" s="160" t="s">
        <v>398</v>
      </c>
    </row>
    <row r="269" spans="1:43" ht="30" customHeight="1" x14ac:dyDescent="0.45">
      <c r="A269" s="395">
        <v>257</v>
      </c>
      <c r="B269" s="396"/>
      <c r="C269" s="397"/>
      <c r="D269" s="397"/>
      <c r="E269" s="398"/>
      <c r="F269" s="399"/>
      <c r="G269" s="399"/>
      <c r="H269" s="400"/>
      <c r="I269" s="367" t="str">
        <f t="shared" si="39"/>
        <v/>
      </c>
      <c r="J269" s="365"/>
      <c r="K269" s="365"/>
      <c r="L269" s="365"/>
      <c r="O269" s="25" t="str">
        <f>IF(AND(SUM($U269:$Z269)&lt;&gt;0,SUM($U269:$Z269)&lt;&gt;6), IF($B269&lt;&gt;'SOC priorities'!$E$11,$AG269,$AH269),"")</f>
        <v/>
      </c>
      <c r="P269" s="25" t="str">
        <f>IF(AND(SUM(U269:AA269)&lt;&gt;0,SUM(U269:AA269)&lt;&gt;7),IF(B269='SOC priorities'!$E$11,IF(ISBLANK(H269),$AI269,""),""),"")</f>
        <v/>
      </c>
      <c r="Q269" s="25" t="str">
        <f t="shared" si="40"/>
        <v/>
      </c>
      <c r="R269" s="25" t="str">
        <f t="shared" ref="R269:R332" si="49">IF(AL269=1,AP269,"")</f>
        <v/>
      </c>
      <c r="S269" s="25" t="str">
        <f t="shared" ref="S269:S332" si="50">IF(AM269=1,AQ269,"")</f>
        <v/>
      </c>
      <c r="U269" s="159">
        <f t="shared" si="41"/>
        <v>0</v>
      </c>
      <c r="V269" s="25">
        <f t="shared" si="42"/>
        <v>0</v>
      </c>
      <c r="W269" s="25">
        <f t="shared" si="43"/>
        <v>0</v>
      </c>
      <c r="X269" s="25">
        <f t="shared" si="44"/>
        <v>0</v>
      </c>
      <c r="Y269" s="25">
        <f t="shared" si="45"/>
        <v>0</v>
      </c>
      <c r="Z269" s="25">
        <f t="shared" si="46"/>
        <v>0</v>
      </c>
      <c r="AA269" s="25">
        <f t="shared" si="47"/>
        <v>0</v>
      </c>
      <c r="AC269" s="25">
        <f t="shared" si="48"/>
        <v>0</v>
      </c>
      <c r="AG269" s="25" t="s">
        <v>393</v>
      </c>
      <c r="AH269" s="25" t="s">
        <v>394</v>
      </c>
      <c r="AI269" s="160" t="s">
        <v>395</v>
      </c>
      <c r="AK269" s="25">
        <f>IF(COUNTIFS('SOC priorities'!$E$4:$E$12,$B269)&lt;&gt;1,1,0)</f>
        <v>1</v>
      </c>
      <c r="AL269" s="25" cm="1">
        <f t="array" ref="AL269">_xlfn.IFNA(IF(ISBLANK(C269),0,_xlfn.IFNA(IF(NOT(OR(_xlfn.XLOOKUP(VLOOKUP(B269,'SOC priorities'!$E$4:$F$12,2),'SOC priorities'!$H$1:$P$1,'SOC priorities'!$H$1:$P$413)=C269)),1,0),1)),1)</f>
        <v>0</v>
      </c>
      <c r="AM269" s="25" cm="1">
        <f t="array" ref="AM269">_xlfn.IFNA(IF(ISBLANK(D269),0,IF(NOT(OR(_xlfn.XLOOKUP(VLOOKUP(B269,'SSA DD'!$E$32:$F$40,2),'SSA DD'!$E$1:$M$1,'SSA DD'!$E$1:$M$22)=D269)),1,0)),0)</f>
        <v>0</v>
      </c>
      <c r="AO269" t="s">
        <v>396</v>
      </c>
      <c r="AP269" s="25" t="s">
        <v>397</v>
      </c>
      <c r="AQ269" s="160" t="s">
        <v>398</v>
      </c>
    </row>
    <row r="270" spans="1:43" ht="30" customHeight="1" x14ac:dyDescent="0.45">
      <c r="A270" s="395">
        <v>258</v>
      </c>
      <c r="B270" s="396"/>
      <c r="C270" s="397"/>
      <c r="D270" s="397"/>
      <c r="E270" s="398"/>
      <c r="F270" s="399"/>
      <c r="G270" s="399"/>
      <c r="H270" s="400"/>
      <c r="I270" s="367" t="str">
        <f t="shared" ref="I270:I333" si="51">O270&amp;P270&amp;Q270&amp;R270&amp;S270</f>
        <v/>
      </c>
      <c r="J270" s="365"/>
      <c r="K270" s="365"/>
      <c r="L270" s="365"/>
      <c r="O270" s="25" t="str">
        <f>IF(AND(SUM($U270:$Z270)&lt;&gt;0,SUM($U270:$Z270)&lt;&gt;6), IF($B270&lt;&gt;'SOC priorities'!$E$11,$AG270,$AH270),"")</f>
        <v/>
      </c>
      <c r="P270" s="25" t="str">
        <f>IF(AND(SUM(U270:AA270)&lt;&gt;0,SUM(U270:AA270)&lt;&gt;7),IF(B270='SOC priorities'!$E$11,IF(ISBLANK(H270),$AI270,""),""),"")</f>
        <v/>
      </c>
      <c r="Q270" s="25" t="str">
        <f t="shared" ref="Q270:Q333" si="52">IF(U270*AK270=1,AO270,"")</f>
        <v/>
      </c>
      <c r="R270" s="25" t="str">
        <f t="shared" si="49"/>
        <v/>
      </c>
      <c r="S270" s="25" t="str">
        <f t="shared" si="50"/>
        <v/>
      </c>
      <c r="U270" s="159">
        <f t="shared" ref="U270:U333" si="53">IF(ISBLANK(B270),0,1)</f>
        <v>0</v>
      </c>
      <c r="V270" s="25">
        <f t="shared" ref="V270:V333" si="54">IF(ISBLANK(C270),0,1)</f>
        <v>0</v>
      </c>
      <c r="W270" s="25">
        <f t="shared" ref="W270:W333" si="55">IF(ISBLANK(D270),0,1)</f>
        <v>0</v>
      </c>
      <c r="X270" s="25">
        <f t="shared" ref="X270:X333" si="56">IF(ISBLANK(E270),0,1)</f>
        <v>0</v>
      </c>
      <c r="Y270" s="25">
        <f t="shared" ref="Y270:Y333" si="57">IF(ISBLANK(F270),0,1)</f>
        <v>0</v>
      </c>
      <c r="Z270" s="25">
        <f t="shared" ref="Z270:Z333" si="58">IF(ISBLANK(G270),0,1)</f>
        <v>0</v>
      </c>
      <c r="AA270" s="25">
        <f t="shared" ref="AA270:AA333" si="59">IF(ISBLANK(H270),0,1)</f>
        <v>0</v>
      </c>
      <c r="AC270" s="25">
        <f t="shared" ref="AC270:AC333" si="60">IF(SUM($U$13:$Z$13)&lt;&gt;0,1,0)</f>
        <v>0</v>
      </c>
      <c r="AG270" s="25" t="s">
        <v>393</v>
      </c>
      <c r="AH270" s="25" t="s">
        <v>394</v>
      </c>
      <c r="AI270" s="160" t="s">
        <v>395</v>
      </c>
      <c r="AK270" s="25">
        <f>IF(COUNTIFS('SOC priorities'!$E$4:$E$12,$B270)&lt;&gt;1,1,0)</f>
        <v>1</v>
      </c>
      <c r="AL270" s="25" cm="1">
        <f t="array" ref="AL270">_xlfn.IFNA(IF(ISBLANK(C270),0,_xlfn.IFNA(IF(NOT(OR(_xlfn.XLOOKUP(VLOOKUP(B270,'SOC priorities'!$E$4:$F$12,2),'SOC priorities'!$H$1:$P$1,'SOC priorities'!$H$1:$P$413)=C270)),1,0),1)),1)</f>
        <v>0</v>
      </c>
      <c r="AM270" s="25" cm="1">
        <f t="array" ref="AM270">_xlfn.IFNA(IF(ISBLANK(D270),0,IF(NOT(OR(_xlfn.XLOOKUP(VLOOKUP(B270,'SSA DD'!$E$32:$F$40,2),'SSA DD'!$E$1:$M$1,'SSA DD'!$E$1:$M$22)=D270)),1,0)),0)</f>
        <v>0</v>
      </c>
      <c r="AO270" t="s">
        <v>396</v>
      </c>
      <c r="AP270" s="25" t="s">
        <v>397</v>
      </c>
      <c r="AQ270" s="160" t="s">
        <v>398</v>
      </c>
    </row>
    <row r="271" spans="1:43" ht="30" customHeight="1" x14ac:dyDescent="0.45">
      <c r="A271" s="395">
        <v>259</v>
      </c>
      <c r="B271" s="396"/>
      <c r="C271" s="397"/>
      <c r="D271" s="397"/>
      <c r="E271" s="398"/>
      <c r="F271" s="399"/>
      <c r="G271" s="399"/>
      <c r="H271" s="400"/>
      <c r="I271" s="367" t="str">
        <f t="shared" si="51"/>
        <v/>
      </c>
      <c r="J271" s="365"/>
      <c r="K271" s="365"/>
      <c r="L271" s="365"/>
      <c r="O271" s="25" t="str">
        <f>IF(AND(SUM($U271:$Z271)&lt;&gt;0,SUM($U271:$Z271)&lt;&gt;6), IF($B271&lt;&gt;'SOC priorities'!$E$11,$AG271,$AH271),"")</f>
        <v/>
      </c>
      <c r="P271" s="25" t="str">
        <f>IF(AND(SUM(U271:AA271)&lt;&gt;0,SUM(U271:AA271)&lt;&gt;7),IF(B271='SOC priorities'!$E$11,IF(ISBLANK(H271),$AI271,""),""),"")</f>
        <v/>
      </c>
      <c r="Q271" s="25" t="str">
        <f t="shared" si="52"/>
        <v/>
      </c>
      <c r="R271" s="25" t="str">
        <f t="shared" si="49"/>
        <v/>
      </c>
      <c r="S271" s="25" t="str">
        <f t="shared" si="50"/>
        <v/>
      </c>
      <c r="U271" s="159">
        <f t="shared" si="53"/>
        <v>0</v>
      </c>
      <c r="V271" s="25">
        <f t="shared" si="54"/>
        <v>0</v>
      </c>
      <c r="W271" s="25">
        <f t="shared" si="55"/>
        <v>0</v>
      </c>
      <c r="X271" s="25">
        <f t="shared" si="56"/>
        <v>0</v>
      </c>
      <c r="Y271" s="25">
        <f t="shared" si="57"/>
        <v>0</v>
      </c>
      <c r="Z271" s="25">
        <f t="shared" si="58"/>
        <v>0</v>
      </c>
      <c r="AA271" s="25">
        <f t="shared" si="59"/>
        <v>0</v>
      </c>
      <c r="AC271" s="25">
        <f t="shared" si="60"/>
        <v>0</v>
      </c>
      <c r="AG271" s="25" t="s">
        <v>393</v>
      </c>
      <c r="AH271" s="25" t="s">
        <v>394</v>
      </c>
      <c r="AI271" s="160" t="s">
        <v>395</v>
      </c>
      <c r="AK271" s="25">
        <f>IF(COUNTIFS('SOC priorities'!$E$4:$E$12,$B271)&lt;&gt;1,1,0)</f>
        <v>1</v>
      </c>
      <c r="AL271" s="25" cm="1">
        <f t="array" ref="AL271">_xlfn.IFNA(IF(ISBLANK(C271),0,_xlfn.IFNA(IF(NOT(OR(_xlfn.XLOOKUP(VLOOKUP(B271,'SOC priorities'!$E$4:$F$12,2),'SOC priorities'!$H$1:$P$1,'SOC priorities'!$H$1:$P$413)=C271)),1,0),1)),1)</f>
        <v>0</v>
      </c>
      <c r="AM271" s="25" cm="1">
        <f t="array" ref="AM271">_xlfn.IFNA(IF(ISBLANK(D271),0,IF(NOT(OR(_xlfn.XLOOKUP(VLOOKUP(B271,'SSA DD'!$E$32:$F$40,2),'SSA DD'!$E$1:$M$1,'SSA DD'!$E$1:$M$22)=D271)),1,0)),0)</f>
        <v>0</v>
      </c>
      <c r="AO271" t="s">
        <v>396</v>
      </c>
      <c r="AP271" s="25" t="s">
        <v>397</v>
      </c>
      <c r="AQ271" s="160" t="s">
        <v>398</v>
      </c>
    </row>
    <row r="272" spans="1:43" ht="30" customHeight="1" x14ac:dyDescent="0.45">
      <c r="A272" s="395">
        <v>260</v>
      </c>
      <c r="B272" s="396"/>
      <c r="C272" s="397"/>
      <c r="D272" s="397"/>
      <c r="E272" s="398"/>
      <c r="F272" s="399"/>
      <c r="G272" s="399"/>
      <c r="H272" s="400"/>
      <c r="I272" s="367" t="str">
        <f t="shared" si="51"/>
        <v/>
      </c>
      <c r="J272" s="365"/>
      <c r="K272" s="365"/>
      <c r="L272" s="365"/>
      <c r="O272" s="25" t="str">
        <f>IF(AND(SUM($U272:$Z272)&lt;&gt;0,SUM($U272:$Z272)&lt;&gt;6), IF($B272&lt;&gt;'SOC priorities'!$E$11,$AG272,$AH272),"")</f>
        <v/>
      </c>
      <c r="P272" s="25" t="str">
        <f>IF(AND(SUM(U272:AA272)&lt;&gt;0,SUM(U272:AA272)&lt;&gt;7),IF(B272='SOC priorities'!$E$11,IF(ISBLANK(H272),$AI272,""),""),"")</f>
        <v/>
      </c>
      <c r="Q272" s="25" t="str">
        <f t="shared" si="52"/>
        <v/>
      </c>
      <c r="R272" s="25" t="str">
        <f t="shared" si="49"/>
        <v/>
      </c>
      <c r="S272" s="25" t="str">
        <f t="shared" si="50"/>
        <v/>
      </c>
      <c r="U272" s="159">
        <f t="shared" si="53"/>
        <v>0</v>
      </c>
      <c r="V272" s="25">
        <f t="shared" si="54"/>
        <v>0</v>
      </c>
      <c r="W272" s="25">
        <f t="shared" si="55"/>
        <v>0</v>
      </c>
      <c r="X272" s="25">
        <f t="shared" si="56"/>
        <v>0</v>
      </c>
      <c r="Y272" s="25">
        <f t="shared" si="57"/>
        <v>0</v>
      </c>
      <c r="Z272" s="25">
        <f t="shared" si="58"/>
        <v>0</v>
      </c>
      <c r="AA272" s="25">
        <f t="shared" si="59"/>
        <v>0</v>
      </c>
      <c r="AC272" s="25">
        <f t="shared" si="60"/>
        <v>0</v>
      </c>
      <c r="AG272" s="25" t="s">
        <v>393</v>
      </c>
      <c r="AH272" s="25" t="s">
        <v>394</v>
      </c>
      <c r="AI272" s="160" t="s">
        <v>395</v>
      </c>
      <c r="AK272" s="25">
        <f>IF(COUNTIFS('SOC priorities'!$E$4:$E$12,$B272)&lt;&gt;1,1,0)</f>
        <v>1</v>
      </c>
      <c r="AL272" s="25" cm="1">
        <f t="array" ref="AL272">_xlfn.IFNA(IF(ISBLANK(C272),0,_xlfn.IFNA(IF(NOT(OR(_xlfn.XLOOKUP(VLOOKUP(B272,'SOC priorities'!$E$4:$F$12,2),'SOC priorities'!$H$1:$P$1,'SOC priorities'!$H$1:$P$413)=C272)),1,0),1)),1)</f>
        <v>0</v>
      </c>
      <c r="AM272" s="25" cm="1">
        <f t="array" ref="AM272">_xlfn.IFNA(IF(ISBLANK(D272),0,IF(NOT(OR(_xlfn.XLOOKUP(VLOOKUP(B272,'SSA DD'!$E$32:$F$40,2),'SSA DD'!$E$1:$M$1,'SSA DD'!$E$1:$M$22)=D272)),1,0)),0)</f>
        <v>0</v>
      </c>
      <c r="AO272" t="s">
        <v>396</v>
      </c>
      <c r="AP272" s="25" t="s">
        <v>397</v>
      </c>
      <c r="AQ272" s="160" t="s">
        <v>398</v>
      </c>
    </row>
    <row r="273" spans="1:43" ht="30" customHeight="1" x14ac:dyDescent="0.45">
      <c r="A273" s="395">
        <v>261</v>
      </c>
      <c r="B273" s="396"/>
      <c r="C273" s="397"/>
      <c r="D273" s="397"/>
      <c r="E273" s="398"/>
      <c r="F273" s="399"/>
      <c r="G273" s="399"/>
      <c r="H273" s="400"/>
      <c r="I273" s="367" t="str">
        <f t="shared" si="51"/>
        <v/>
      </c>
      <c r="J273" s="365"/>
      <c r="K273" s="365"/>
      <c r="L273" s="365"/>
      <c r="O273" s="25" t="str">
        <f>IF(AND(SUM($U273:$Z273)&lt;&gt;0,SUM($U273:$Z273)&lt;&gt;6), IF($B273&lt;&gt;'SOC priorities'!$E$11,$AG273,$AH273),"")</f>
        <v/>
      </c>
      <c r="P273" s="25" t="str">
        <f>IF(AND(SUM(U273:AA273)&lt;&gt;0,SUM(U273:AA273)&lt;&gt;7),IF(B273='SOC priorities'!$E$11,IF(ISBLANK(H273),$AI273,""),""),"")</f>
        <v/>
      </c>
      <c r="Q273" s="25" t="str">
        <f t="shared" si="52"/>
        <v/>
      </c>
      <c r="R273" s="25" t="str">
        <f t="shared" si="49"/>
        <v/>
      </c>
      <c r="S273" s="25" t="str">
        <f t="shared" si="50"/>
        <v/>
      </c>
      <c r="U273" s="159">
        <f t="shared" si="53"/>
        <v>0</v>
      </c>
      <c r="V273" s="25">
        <f t="shared" si="54"/>
        <v>0</v>
      </c>
      <c r="W273" s="25">
        <f t="shared" si="55"/>
        <v>0</v>
      </c>
      <c r="X273" s="25">
        <f t="shared" si="56"/>
        <v>0</v>
      </c>
      <c r="Y273" s="25">
        <f t="shared" si="57"/>
        <v>0</v>
      </c>
      <c r="Z273" s="25">
        <f t="shared" si="58"/>
        <v>0</v>
      </c>
      <c r="AA273" s="25">
        <f t="shared" si="59"/>
        <v>0</v>
      </c>
      <c r="AC273" s="25">
        <f t="shared" si="60"/>
        <v>0</v>
      </c>
      <c r="AG273" s="25" t="s">
        <v>393</v>
      </c>
      <c r="AH273" s="25" t="s">
        <v>394</v>
      </c>
      <c r="AI273" s="160" t="s">
        <v>395</v>
      </c>
      <c r="AK273" s="25">
        <f>IF(COUNTIFS('SOC priorities'!$E$4:$E$12,$B273)&lt;&gt;1,1,0)</f>
        <v>1</v>
      </c>
      <c r="AL273" s="25" cm="1">
        <f t="array" ref="AL273">_xlfn.IFNA(IF(ISBLANK(C273),0,_xlfn.IFNA(IF(NOT(OR(_xlfn.XLOOKUP(VLOOKUP(B273,'SOC priorities'!$E$4:$F$12,2),'SOC priorities'!$H$1:$P$1,'SOC priorities'!$H$1:$P$413)=C273)),1,0),1)),1)</f>
        <v>0</v>
      </c>
      <c r="AM273" s="25" cm="1">
        <f t="array" ref="AM273">_xlfn.IFNA(IF(ISBLANK(D273),0,IF(NOT(OR(_xlfn.XLOOKUP(VLOOKUP(B273,'SSA DD'!$E$32:$F$40,2),'SSA DD'!$E$1:$M$1,'SSA DD'!$E$1:$M$22)=D273)),1,0)),0)</f>
        <v>0</v>
      </c>
      <c r="AO273" t="s">
        <v>396</v>
      </c>
      <c r="AP273" s="25" t="s">
        <v>397</v>
      </c>
      <c r="AQ273" s="160" t="s">
        <v>398</v>
      </c>
    </row>
    <row r="274" spans="1:43" ht="30" customHeight="1" x14ac:dyDescent="0.45">
      <c r="A274" s="395">
        <v>262</v>
      </c>
      <c r="B274" s="396"/>
      <c r="C274" s="397"/>
      <c r="D274" s="397"/>
      <c r="E274" s="398"/>
      <c r="F274" s="399"/>
      <c r="G274" s="399"/>
      <c r="H274" s="400"/>
      <c r="I274" s="367" t="str">
        <f t="shared" si="51"/>
        <v/>
      </c>
      <c r="J274" s="365"/>
      <c r="K274" s="365"/>
      <c r="L274" s="365"/>
      <c r="O274" s="25" t="str">
        <f>IF(AND(SUM($U274:$Z274)&lt;&gt;0,SUM($U274:$Z274)&lt;&gt;6), IF($B274&lt;&gt;'SOC priorities'!$E$11,$AG274,$AH274),"")</f>
        <v/>
      </c>
      <c r="P274" s="25" t="str">
        <f>IF(AND(SUM(U274:AA274)&lt;&gt;0,SUM(U274:AA274)&lt;&gt;7),IF(B274='SOC priorities'!$E$11,IF(ISBLANK(H274),$AI274,""),""),"")</f>
        <v/>
      </c>
      <c r="Q274" s="25" t="str">
        <f t="shared" si="52"/>
        <v/>
      </c>
      <c r="R274" s="25" t="str">
        <f t="shared" si="49"/>
        <v/>
      </c>
      <c r="S274" s="25" t="str">
        <f t="shared" si="50"/>
        <v/>
      </c>
      <c r="U274" s="159">
        <f t="shared" si="53"/>
        <v>0</v>
      </c>
      <c r="V274" s="25">
        <f t="shared" si="54"/>
        <v>0</v>
      </c>
      <c r="W274" s="25">
        <f t="shared" si="55"/>
        <v>0</v>
      </c>
      <c r="X274" s="25">
        <f t="shared" si="56"/>
        <v>0</v>
      </c>
      <c r="Y274" s="25">
        <f t="shared" si="57"/>
        <v>0</v>
      </c>
      <c r="Z274" s="25">
        <f t="shared" si="58"/>
        <v>0</v>
      </c>
      <c r="AA274" s="25">
        <f t="shared" si="59"/>
        <v>0</v>
      </c>
      <c r="AC274" s="25">
        <f t="shared" si="60"/>
        <v>0</v>
      </c>
      <c r="AG274" s="25" t="s">
        <v>393</v>
      </c>
      <c r="AH274" s="25" t="s">
        <v>394</v>
      </c>
      <c r="AI274" s="160" t="s">
        <v>395</v>
      </c>
      <c r="AK274" s="25">
        <f>IF(COUNTIFS('SOC priorities'!$E$4:$E$12,$B274)&lt;&gt;1,1,0)</f>
        <v>1</v>
      </c>
      <c r="AL274" s="25" cm="1">
        <f t="array" ref="AL274">_xlfn.IFNA(IF(ISBLANK(C274),0,_xlfn.IFNA(IF(NOT(OR(_xlfn.XLOOKUP(VLOOKUP(B274,'SOC priorities'!$E$4:$F$12,2),'SOC priorities'!$H$1:$P$1,'SOC priorities'!$H$1:$P$413)=C274)),1,0),1)),1)</f>
        <v>0</v>
      </c>
      <c r="AM274" s="25" cm="1">
        <f t="array" ref="AM274">_xlfn.IFNA(IF(ISBLANK(D274),0,IF(NOT(OR(_xlfn.XLOOKUP(VLOOKUP(B274,'SSA DD'!$E$32:$F$40,2),'SSA DD'!$E$1:$M$1,'SSA DD'!$E$1:$M$22)=D274)),1,0)),0)</f>
        <v>0</v>
      </c>
      <c r="AO274" t="s">
        <v>396</v>
      </c>
      <c r="AP274" s="25" t="s">
        <v>397</v>
      </c>
      <c r="AQ274" s="160" t="s">
        <v>398</v>
      </c>
    </row>
    <row r="275" spans="1:43" ht="30" customHeight="1" x14ac:dyDescent="0.45">
      <c r="A275" s="395">
        <v>263</v>
      </c>
      <c r="B275" s="396"/>
      <c r="C275" s="397"/>
      <c r="D275" s="397"/>
      <c r="E275" s="398"/>
      <c r="F275" s="399"/>
      <c r="G275" s="399"/>
      <c r="H275" s="400"/>
      <c r="I275" s="367" t="str">
        <f t="shared" si="51"/>
        <v/>
      </c>
      <c r="J275" s="365"/>
      <c r="K275" s="365"/>
      <c r="L275" s="365"/>
      <c r="O275" s="25" t="str">
        <f>IF(AND(SUM($U275:$Z275)&lt;&gt;0,SUM($U275:$Z275)&lt;&gt;6), IF($B275&lt;&gt;'SOC priorities'!$E$11,$AG275,$AH275),"")</f>
        <v/>
      </c>
      <c r="P275" s="25" t="str">
        <f>IF(AND(SUM(U275:AA275)&lt;&gt;0,SUM(U275:AA275)&lt;&gt;7),IF(B275='SOC priorities'!$E$11,IF(ISBLANK(H275),$AI275,""),""),"")</f>
        <v/>
      </c>
      <c r="Q275" s="25" t="str">
        <f t="shared" si="52"/>
        <v/>
      </c>
      <c r="R275" s="25" t="str">
        <f t="shared" si="49"/>
        <v/>
      </c>
      <c r="S275" s="25" t="str">
        <f t="shared" si="50"/>
        <v/>
      </c>
      <c r="U275" s="159">
        <f t="shared" si="53"/>
        <v>0</v>
      </c>
      <c r="V275" s="25">
        <f t="shared" si="54"/>
        <v>0</v>
      </c>
      <c r="W275" s="25">
        <f t="shared" si="55"/>
        <v>0</v>
      </c>
      <c r="X275" s="25">
        <f t="shared" si="56"/>
        <v>0</v>
      </c>
      <c r="Y275" s="25">
        <f t="shared" si="57"/>
        <v>0</v>
      </c>
      <c r="Z275" s="25">
        <f t="shared" si="58"/>
        <v>0</v>
      </c>
      <c r="AA275" s="25">
        <f t="shared" si="59"/>
        <v>0</v>
      </c>
      <c r="AC275" s="25">
        <f t="shared" si="60"/>
        <v>0</v>
      </c>
      <c r="AG275" s="25" t="s">
        <v>393</v>
      </c>
      <c r="AH275" s="25" t="s">
        <v>394</v>
      </c>
      <c r="AI275" s="160" t="s">
        <v>395</v>
      </c>
      <c r="AK275" s="25">
        <f>IF(COUNTIFS('SOC priorities'!$E$4:$E$12,$B275)&lt;&gt;1,1,0)</f>
        <v>1</v>
      </c>
      <c r="AL275" s="25" cm="1">
        <f t="array" ref="AL275">_xlfn.IFNA(IF(ISBLANK(C275),0,_xlfn.IFNA(IF(NOT(OR(_xlfn.XLOOKUP(VLOOKUP(B275,'SOC priorities'!$E$4:$F$12,2),'SOC priorities'!$H$1:$P$1,'SOC priorities'!$H$1:$P$413)=C275)),1,0),1)),1)</f>
        <v>0</v>
      </c>
      <c r="AM275" s="25" cm="1">
        <f t="array" ref="AM275">_xlfn.IFNA(IF(ISBLANK(D275),0,IF(NOT(OR(_xlfn.XLOOKUP(VLOOKUP(B275,'SSA DD'!$E$32:$F$40,2),'SSA DD'!$E$1:$M$1,'SSA DD'!$E$1:$M$22)=D275)),1,0)),0)</f>
        <v>0</v>
      </c>
      <c r="AO275" t="s">
        <v>396</v>
      </c>
      <c r="AP275" s="25" t="s">
        <v>397</v>
      </c>
      <c r="AQ275" s="160" t="s">
        <v>398</v>
      </c>
    </row>
    <row r="276" spans="1:43" ht="30" customHeight="1" x14ac:dyDescent="0.45">
      <c r="A276" s="395">
        <v>264</v>
      </c>
      <c r="B276" s="396"/>
      <c r="C276" s="397"/>
      <c r="D276" s="397"/>
      <c r="E276" s="398"/>
      <c r="F276" s="399"/>
      <c r="G276" s="399"/>
      <c r="H276" s="400"/>
      <c r="I276" s="367" t="str">
        <f t="shared" si="51"/>
        <v/>
      </c>
      <c r="J276" s="365"/>
      <c r="K276" s="365"/>
      <c r="L276" s="365"/>
      <c r="O276" s="25" t="str">
        <f>IF(AND(SUM($U276:$Z276)&lt;&gt;0,SUM($U276:$Z276)&lt;&gt;6), IF($B276&lt;&gt;'SOC priorities'!$E$11,$AG276,$AH276),"")</f>
        <v/>
      </c>
      <c r="P276" s="25" t="str">
        <f>IF(AND(SUM(U276:AA276)&lt;&gt;0,SUM(U276:AA276)&lt;&gt;7),IF(B276='SOC priorities'!$E$11,IF(ISBLANK(H276),$AI276,""),""),"")</f>
        <v/>
      </c>
      <c r="Q276" s="25" t="str">
        <f t="shared" si="52"/>
        <v/>
      </c>
      <c r="R276" s="25" t="str">
        <f t="shared" si="49"/>
        <v/>
      </c>
      <c r="S276" s="25" t="str">
        <f t="shared" si="50"/>
        <v/>
      </c>
      <c r="U276" s="159">
        <f t="shared" si="53"/>
        <v>0</v>
      </c>
      <c r="V276" s="25">
        <f t="shared" si="54"/>
        <v>0</v>
      </c>
      <c r="W276" s="25">
        <f t="shared" si="55"/>
        <v>0</v>
      </c>
      <c r="X276" s="25">
        <f t="shared" si="56"/>
        <v>0</v>
      </c>
      <c r="Y276" s="25">
        <f t="shared" si="57"/>
        <v>0</v>
      </c>
      <c r="Z276" s="25">
        <f t="shared" si="58"/>
        <v>0</v>
      </c>
      <c r="AA276" s="25">
        <f t="shared" si="59"/>
        <v>0</v>
      </c>
      <c r="AC276" s="25">
        <f t="shared" si="60"/>
        <v>0</v>
      </c>
      <c r="AG276" s="25" t="s">
        <v>393</v>
      </c>
      <c r="AH276" s="25" t="s">
        <v>394</v>
      </c>
      <c r="AI276" s="160" t="s">
        <v>395</v>
      </c>
      <c r="AK276" s="25">
        <f>IF(COUNTIFS('SOC priorities'!$E$4:$E$12,$B276)&lt;&gt;1,1,0)</f>
        <v>1</v>
      </c>
      <c r="AL276" s="25" cm="1">
        <f t="array" ref="AL276">_xlfn.IFNA(IF(ISBLANK(C276),0,_xlfn.IFNA(IF(NOT(OR(_xlfn.XLOOKUP(VLOOKUP(B276,'SOC priorities'!$E$4:$F$12,2),'SOC priorities'!$H$1:$P$1,'SOC priorities'!$H$1:$P$413)=C276)),1,0),1)),1)</f>
        <v>0</v>
      </c>
      <c r="AM276" s="25" cm="1">
        <f t="array" ref="AM276">_xlfn.IFNA(IF(ISBLANK(D276),0,IF(NOT(OR(_xlfn.XLOOKUP(VLOOKUP(B276,'SSA DD'!$E$32:$F$40,2),'SSA DD'!$E$1:$M$1,'SSA DD'!$E$1:$M$22)=D276)),1,0)),0)</f>
        <v>0</v>
      </c>
      <c r="AO276" t="s">
        <v>396</v>
      </c>
      <c r="AP276" s="25" t="s">
        <v>397</v>
      </c>
      <c r="AQ276" s="160" t="s">
        <v>398</v>
      </c>
    </row>
    <row r="277" spans="1:43" ht="30" customHeight="1" x14ac:dyDescent="0.45">
      <c r="A277" s="395">
        <v>265</v>
      </c>
      <c r="B277" s="396"/>
      <c r="C277" s="397"/>
      <c r="D277" s="397"/>
      <c r="E277" s="398"/>
      <c r="F277" s="399"/>
      <c r="G277" s="399"/>
      <c r="H277" s="400"/>
      <c r="I277" s="367" t="str">
        <f t="shared" si="51"/>
        <v/>
      </c>
      <c r="J277" s="365"/>
      <c r="K277" s="365"/>
      <c r="L277" s="365"/>
      <c r="O277" s="25" t="str">
        <f>IF(AND(SUM($U277:$Z277)&lt;&gt;0,SUM($U277:$Z277)&lt;&gt;6), IF($B277&lt;&gt;'SOC priorities'!$E$11,$AG277,$AH277),"")</f>
        <v/>
      </c>
      <c r="P277" s="25" t="str">
        <f>IF(AND(SUM(U277:AA277)&lt;&gt;0,SUM(U277:AA277)&lt;&gt;7),IF(B277='SOC priorities'!$E$11,IF(ISBLANK(H277),$AI277,""),""),"")</f>
        <v/>
      </c>
      <c r="Q277" s="25" t="str">
        <f t="shared" si="52"/>
        <v/>
      </c>
      <c r="R277" s="25" t="str">
        <f t="shared" si="49"/>
        <v/>
      </c>
      <c r="S277" s="25" t="str">
        <f t="shared" si="50"/>
        <v/>
      </c>
      <c r="U277" s="159">
        <f t="shared" si="53"/>
        <v>0</v>
      </c>
      <c r="V277" s="25">
        <f t="shared" si="54"/>
        <v>0</v>
      </c>
      <c r="W277" s="25">
        <f t="shared" si="55"/>
        <v>0</v>
      </c>
      <c r="X277" s="25">
        <f t="shared" si="56"/>
        <v>0</v>
      </c>
      <c r="Y277" s="25">
        <f t="shared" si="57"/>
        <v>0</v>
      </c>
      <c r="Z277" s="25">
        <f t="shared" si="58"/>
        <v>0</v>
      </c>
      <c r="AA277" s="25">
        <f t="shared" si="59"/>
        <v>0</v>
      </c>
      <c r="AC277" s="25">
        <f t="shared" si="60"/>
        <v>0</v>
      </c>
      <c r="AG277" s="25" t="s">
        <v>393</v>
      </c>
      <c r="AH277" s="25" t="s">
        <v>394</v>
      </c>
      <c r="AI277" s="160" t="s">
        <v>395</v>
      </c>
      <c r="AK277" s="25">
        <f>IF(COUNTIFS('SOC priorities'!$E$4:$E$12,$B277)&lt;&gt;1,1,0)</f>
        <v>1</v>
      </c>
      <c r="AL277" s="25" cm="1">
        <f t="array" ref="AL277">_xlfn.IFNA(IF(ISBLANK(C277),0,_xlfn.IFNA(IF(NOT(OR(_xlfn.XLOOKUP(VLOOKUP(B277,'SOC priorities'!$E$4:$F$12,2),'SOC priorities'!$H$1:$P$1,'SOC priorities'!$H$1:$P$413)=C277)),1,0),1)),1)</f>
        <v>0</v>
      </c>
      <c r="AM277" s="25" cm="1">
        <f t="array" ref="AM277">_xlfn.IFNA(IF(ISBLANK(D277),0,IF(NOT(OR(_xlfn.XLOOKUP(VLOOKUP(B277,'SSA DD'!$E$32:$F$40,2),'SSA DD'!$E$1:$M$1,'SSA DD'!$E$1:$M$22)=D277)),1,0)),0)</f>
        <v>0</v>
      </c>
      <c r="AO277" t="s">
        <v>396</v>
      </c>
      <c r="AP277" s="25" t="s">
        <v>397</v>
      </c>
      <c r="AQ277" s="160" t="s">
        <v>398</v>
      </c>
    </row>
    <row r="278" spans="1:43" ht="30" customHeight="1" x14ac:dyDescent="0.45">
      <c r="A278" s="395">
        <v>266</v>
      </c>
      <c r="B278" s="396"/>
      <c r="C278" s="397"/>
      <c r="D278" s="397"/>
      <c r="E278" s="398"/>
      <c r="F278" s="399"/>
      <c r="G278" s="399"/>
      <c r="H278" s="400"/>
      <c r="I278" s="367" t="str">
        <f t="shared" si="51"/>
        <v/>
      </c>
      <c r="J278" s="365"/>
      <c r="K278" s="365"/>
      <c r="L278" s="365"/>
      <c r="O278" s="25" t="str">
        <f>IF(AND(SUM($U278:$Z278)&lt;&gt;0,SUM($U278:$Z278)&lt;&gt;6), IF($B278&lt;&gt;'SOC priorities'!$E$11,$AG278,$AH278),"")</f>
        <v/>
      </c>
      <c r="P278" s="25" t="str">
        <f>IF(AND(SUM(U278:AA278)&lt;&gt;0,SUM(U278:AA278)&lt;&gt;7),IF(B278='SOC priorities'!$E$11,IF(ISBLANK(H278),$AI278,""),""),"")</f>
        <v/>
      </c>
      <c r="Q278" s="25" t="str">
        <f t="shared" si="52"/>
        <v/>
      </c>
      <c r="R278" s="25" t="str">
        <f t="shared" si="49"/>
        <v/>
      </c>
      <c r="S278" s="25" t="str">
        <f t="shared" si="50"/>
        <v/>
      </c>
      <c r="U278" s="159">
        <f t="shared" si="53"/>
        <v>0</v>
      </c>
      <c r="V278" s="25">
        <f t="shared" si="54"/>
        <v>0</v>
      </c>
      <c r="W278" s="25">
        <f t="shared" si="55"/>
        <v>0</v>
      </c>
      <c r="X278" s="25">
        <f t="shared" si="56"/>
        <v>0</v>
      </c>
      <c r="Y278" s="25">
        <f t="shared" si="57"/>
        <v>0</v>
      </c>
      <c r="Z278" s="25">
        <f t="shared" si="58"/>
        <v>0</v>
      </c>
      <c r="AA278" s="25">
        <f t="shared" si="59"/>
        <v>0</v>
      </c>
      <c r="AC278" s="25">
        <f t="shared" si="60"/>
        <v>0</v>
      </c>
      <c r="AG278" s="25" t="s">
        <v>393</v>
      </c>
      <c r="AH278" s="25" t="s">
        <v>394</v>
      </c>
      <c r="AI278" s="160" t="s">
        <v>395</v>
      </c>
      <c r="AK278" s="25">
        <f>IF(COUNTIFS('SOC priorities'!$E$4:$E$12,$B278)&lt;&gt;1,1,0)</f>
        <v>1</v>
      </c>
      <c r="AL278" s="25" cm="1">
        <f t="array" ref="AL278">_xlfn.IFNA(IF(ISBLANK(C278),0,_xlfn.IFNA(IF(NOT(OR(_xlfn.XLOOKUP(VLOOKUP(B278,'SOC priorities'!$E$4:$F$12,2),'SOC priorities'!$H$1:$P$1,'SOC priorities'!$H$1:$P$413)=C278)),1,0),1)),1)</f>
        <v>0</v>
      </c>
      <c r="AM278" s="25" cm="1">
        <f t="array" ref="AM278">_xlfn.IFNA(IF(ISBLANK(D278),0,IF(NOT(OR(_xlfn.XLOOKUP(VLOOKUP(B278,'SSA DD'!$E$32:$F$40,2),'SSA DD'!$E$1:$M$1,'SSA DD'!$E$1:$M$22)=D278)),1,0)),0)</f>
        <v>0</v>
      </c>
      <c r="AO278" t="s">
        <v>396</v>
      </c>
      <c r="AP278" s="25" t="s">
        <v>397</v>
      </c>
      <c r="AQ278" s="160" t="s">
        <v>398</v>
      </c>
    </row>
    <row r="279" spans="1:43" ht="30" customHeight="1" x14ac:dyDescent="0.45">
      <c r="A279" s="395">
        <v>267</v>
      </c>
      <c r="B279" s="396"/>
      <c r="C279" s="397"/>
      <c r="D279" s="397"/>
      <c r="E279" s="398"/>
      <c r="F279" s="399"/>
      <c r="G279" s="399"/>
      <c r="H279" s="400"/>
      <c r="I279" s="367" t="str">
        <f t="shared" si="51"/>
        <v/>
      </c>
      <c r="J279" s="365"/>
      <c r="K279" s="365"/>
      <c r="L279" s="365"/>
      <c r="O279" s="25" t="str">
        <f>IF(AND(SUM($U279:$Z279)&lt;&gt;0,SUM($U279:$Z279)&lt;&gt;6), IF($B279&lt;&gt;'SOC priorities'!$E$11,$AG279,$AH279),"")</f>
        <v/>
      </c>
      <c r="P279" s="25" t="str">
        <f>IF(AND(SUM(U279:AA279)&lt;&gt;0,SUM(U279:AA279)&lt;&gt;7),IF(B279='SOC priorities'!$E$11,IF(ISBLANK(H279),$AI279,""),""),"")</f>
        <v/>
      </c>
      <c r="Q279" s="25" t="str">
        <f t="shared" si="52"/>
        <v/>
      </c>
      <c r="R279" s="25" t="str">
        <f t="shared" si="49"/>
        <v/>
      </c>
      <c r="S279" s="25" t="str">
        <f t="shared" si="50"/>
        <v/>
      </c>
      <c r="U279" s="159">
        <f t="shared" si="53"/>
        <v>0</v>
      </c>
      <c r="V279" s="25">
        <f t="shared" si="54"/>
        <v>0</v>
      </c>
      <c r="W279" s="25">
        <f t="shared" si="55"/>
        <v>0</v>
      </c>
      <c r="X279" s="25">
        <f t="shared" si="56"/>
        <v>0</v>
      </c>
      <c r="Y279" s="25">
        <f t="shared" si="57"/>
        <v>0</v>
      </c>
      <c r="Z279" s="25">
        <f t="shared" si="58"/>
        <v>0</v>
      </c>
      <c r="AA279" s="25">
        <f t="shared" si="59"/>
        <v>0</v>
      </c>
      <c r="AC279" s="25">
        <f t="shared" si="60"/>
        <v>0</v>
      </c>
      <c r="AG279" s="25" t="s">
        <v>393</v>
      </c>
      <c r="AH279" s="25" t="s">
        <v>394</v>
      </c>
      <c r="AI279" s="160" t="s">
        <v>395</v>
      </c>
      <c r="AK279" s="25">
        <f>IF(COUNTIFS('SOC priorities'!$E$4:$E$12,$B279)&lt;&gt;1,1,0)</f>
        <v>1</v>
      </c>
      <c r="AL279" s="25" cm="1">
        <f t="array" ref="AL279">_xlfn.IFNA(IF(ISBLANK(C279),0,_xlfn.IFNA(IF(NOT(OR(_xlfn.XLOOKUP(VLOOKUP(B279,'SOC priorities'!$E$4:$F$12,2),'SOC priorities'!$H$1:$P$1,'SOC priorities'!$H$1:$P$413)=C279)),1,0),1)),1)</f>
        <v>0</v>
      </c>
      <c r="AM279" s="25" cm="1">
        <f t="array" ref="AM279">_xlfn.IFNA(IF(ISBLANK(D279),0,IF(NOT(OR(_xlfn.XLOOKUP(VLOOKUP(B279,'SSA DD'!$E$32:$F$40,2),'SSA DD'!$E$1:$M$1,'SSA DD'!$E$1:$M$22)=D279)),1,0)),0)</f>
        <v>0</v>
      </c>
      <c r="AO279" t="s">
        <v>396</v>
      </c>
      <c r="AP279" s="25" t="s">
        <v>397</v>
      </c>
      <c r="AQ279" s="160" t="s">
        <v>398</v>
      </c>
    </row>
    <row r="280" spans="1:43" ht="30" customHeight="1" x14ac:dyDescent="0.45">
      <c r="A280" s="395">
        <v>268</v>
      </c>
      <c r="B280" s="396"/>
      <c r="C280" s="397"/>
      <c r="D280" s="397"/>
      <c r="E280" s="398"/>
      <c r="F280" s="399"/>
      <c r="G280" s="399"/>
      <c r="H280" s="400"/>
      <c r="I280" s="367" t="str">
        <f t="shared" si="51"/>
        <v/>
      </c>
      <c r="J280" s="365"/>
      <c r="K280" s="365"/>
      <c r="L280" s="365"/>
      <c r="O280" s="25" t="str">
        <f>IF(AND(SUM($U280:$Z280)&lt;&gt;0,SUM($U280:$Z280)&lt;&gt;6), IF($B280&lt;&gt;'SOC priorities'!$E$11,$AG280,$AH280),"")</f>
        <v/>
      </c>
      <c r="P280" s="25" t="str">
        <f>IF(AND(SUM(U280:AA280)&lt;&gt;0,SUM(U280:AA280)&lt;&gt;7),IF(B280='SOC priorities'!$E$11,IF(ISBLANK(H280),$AI280,""),""),"")</f>
        <v/>
      </c>
      <c r="Q280" s="25" t="str">
        <f t="shared" si="52"/>
        <v/>
      </c>
      <c r="R280" s="25" t="str">
        <f t="shared" si="49"/>
        <v/>
      </c>
      <c r="S280" s="25" t="str">
        <f t="shared" si="50"/>
        <v/>
      </c>
      <c r="U280" s="159">
        <f t="shared" si="53"/>
        <v>0</v>
      </c>
      <c r="V280" s="25">
        <f t="shared" si="54"/>
        <v>0</v>
      </c>
      <c r="W280" s="25">
        <f t="shared" si="55"/>
        <v>0</v>
      </c>
      <c r="X280" s="25">
        <f t="shared" si="56"/>
        <v>0</v>
      </c>
      <c r="Y280" s="25">
        <f t="shared" si="57"/>
        <v>0</v>
      </c>
      <c r="Z280" s="25">
        <f t="shared" si="58"/>
        <v>0</v>
      </c>
      <c r="AA280" s="25">
        <f t="shared" si="59"/>
        <v>0</v>
      </c>
      <c r="AC280" s="25">
        <f t="shared" si="60"/>
        <v>0</v>
      </c>
      <c r="AG280" s="25" t="s">
        <v>393</v>
      </c>
      <c r="AH280" s="25" t="s">
        <v>394</v>
      </c>
      <c r="AI280" s="160" t="s">
        <v>395</v>
      </c>
      <c r="AK280" s="25">
        <f>IF(COUNTIFS('SOC priorities'!$E$4:$E$12,$B280)&lt;&gt;1,1,0)</f>
        <v>1</v>
      </c>
      <c r="AL280" s="25" cm="1">
        <f t="array" ref="AL280">_xlfn.IFNA(IF(ISBLANK(C280),0,_xlfn.IFNA(IF(NOT(OR(_xlfn.XLOOKUP(VLOOKUP(B280,'SOC priorities'!$E$4:$F$12,2),'SOC priorities'!$H$1:$P$1,'SOC priorities'!$H$1:$P$413)=C280)),1,0),1)),1)</f>
        <v>0</v>
      </c>
      <c r="AM280" s="25" cm="1">
        <f t="array" ref="AM280">_xlfn.IFNA(IF(ISBLANK(D280),0,IF(NOT(OR(_xlfn.XLOOKUP(VLOOKUP(B280,'SSA DD'!$E$32:$F$40,2),'SSA DD'!$E$1:$M$1,'SSA DD'!$E$1:$M$22)=D280)),1,0)),0)</f>
        <v>0</v>
      </c>
      <c r="AO280" t="s">
        <v>396</v>
      </c>
      <c r="AP280" s="25" t="s">
        <v>397</v>
      </c>
      <c r="AQ280" s="160" t="s">
        <v>398</v>
      </c>
    </row>
    <row r="281" spans="1:43" ht="30" customHeight="1" x14ac:dyDescent="0.45">
      <c r="A281" s="395">
        <v>269</v>
      </c>
      <c r="B281" s="396"/>
      <c r="C281" s="397"/>
      <c r="D281" s="397"/>
      <c r="E281" s="398"/>
      <c r="F281" s="399"/>
      <c r="G281" s="399"/>
      <c r="H281" s="400"/>
      <c r="I281" s="367" t="str">
        <f t="shared" si="51"/>
        <v/>
      </c>
      <c r="J281" s="365"/>
      <c r="K281" s="365"/>
      <c r="L281" s="365"/>
      <c r="O281" s="25" t="str">
        <f>IF(AND(SUM($U281:$Z281)&lt;&gt;0,SUM($U281:$Z281)&lt;&gt;6), IF($B281&lt;&gt;'SOC priorities'!$E$11,$AG281,$AH281),"")</f>
        <v/>
      </c>
      <c r="P281" s="25" t="str">
        <f>IF(AND(SUM(U281:AA281)&lt;&gt;0,SUM(U281:AA281)&lt;&gt;7),IF(B281='SOC priorities'!$E$11,IF(ISBLANK(H281),$AI281,""),""),"")</f>
        <v/>
      </c>
      <c r="Q281" s="25" t="str">
        <f t="shared" si="52"/>
        <v/>
      </c>
      <c r="R281" s="25" t="str">
        <f t="shared" si="49"/>
        <v/>
      </c>
      <c r="S281" s="25" t="str">
        <f t="shared" si="50"/>
        <v/>
      </c>
      <c r="U281" s="159">
        <f t="shared" si="53"/>
        <v>0</v>
      </c>
      <c r="V281" s="25">
        <f t="shared" si="54"/>
        <v>0</v>
      </c>
      <c r="W281" s="25">
        <f t="shared" si="55"/>
        <v>0</v>
      </c>
      <c r="X281" s="25">
        <f t="shared" si="56"/>
        <v>0</v>
      </c>
      <c r="Y281" s="25">
        <f t="shared" si="57"/>
        <v>0</v>
      </c>
      <c r="Z281" s="25">
        <f t="shared" si="58"/>
        <v>0</v>
      </c>
      <c r="AA281" s="25">
        <f t="shared" si="59"/>
        <v>0</v>
      </c>
      <c r="AC281" s="25">
        <f t="shared" si="60"/>
        <v>0</v>
      </c>
      <c r="AG281" s="25" t="s">
        <v>393</v>
      </c>
      <c r="AH281" s="25" t="s">
        <v>394</v>
      </c>
      <c r="AI281" s="160" t="s">
        <v>395</v>
      </c>
      <c r="AK281" s="25">
        <f>IF(COUNTIFS('SOC priorities'!$E$4:$E$12,$B281)&lt;&gt;1,1,0)</f>
        <v>1</v>
      </c>
      <c r="AL281" s="25" cm="1">
        <f t="array" ref="AL281">_xlfn.IFNA(IF(ISBLANK(C281),0,_xlfn.IFNA(IF(NOT(OR(_xlfn.XLOOKUP(VLOOKUP(B281,'SOC priorities'!$E$4:$F$12,2),'SOC priorities'!$H$1:$P$1,'SOC priorities'!$H$1:$P$413)=C281)),1,0),1)),1)</f>
        <v>0</v>
      </c>
      <c r="AM281" s="25" cm="1">
        <f t="array" ref="AM281">_xlfn.IFNA(IF(ISBLANK(D281),0,IF(NOT(OR(_xlfn.XLOOKUP(VLOOKUP(B281,'SSA DD'!$E$32:$F$40,2),'SSA DD'!$E$1:$M$1,'SSA DD'!$E$1:$M$22)=D281)),1,0)),0)</f>
        <v>0</v>
      </c>
      <c r="AO281" t="s">
        <v>396</v>
      </c>
      <c r="AP281" s="25" t="s">
        <v>397</v>
      </c>
      <c r="AQ281" s="160" t="s">
        <v>398</v>
      </c>
    </row>
    <row r="282" spans="1:43" ht="30" customHeight="1" x14ac:dyDescent="0.45">
      <c r="A282" s="395">
        <v>270</v>
      </c>
      <c r="B282" s="396"/>
      <c r="C282" s="397"/>
      <c r="D282" s="397"/>
      <c r="E282" s="398"/>
      <c r="F282" s="399"/>
      <c r="G282" s="399"/>
      <c r="H282" s="400"/>
      <c r="I282" s="367" t="str">
        <f t="shared" si="51"/>
        <v/>
      </c>
      <c r="J282" s="365"/>
      <c r="K282" s="365"/>
      <c r="L282" s="365"/>
      <c r="O282" s="25" t="str">
        <f>IF(AND(SUM($U282:$Z282)&lt;&gt;0,SUM($U282:$Z282)&lt;&gt;6), IF($B282&lt;&gt;'SOC priorities'!$E$11,$AG282,$AH282),"")</f>
        <v/>
      </c>
      <c r="P282" s="25" t="str">
        <f>IF(AND(SUM(U282:AA282)&lt;&gt;0,SUM(U282:AA282)&lt;&gt;7),IF(B282='SOC priorities'!$E$11,IF(ISBLANK(H282),$AI282,""),""),"")</f>
        <v/>
      </c>
      <c r="Q282" s="25" t="str">
        <f t="shared" si="52"/>
        <v/>
      </c>
      <c r="R282" s="25" t="str">
        <f t="shared" si="49"/>
        <v/>
      </c>
      <c r="S282" s="25" t="str">
        <f t="shared" si="50"/>
        <v/>
      </c>
      <c r="U282" s="159">
        <f t="shared" si="53"/>
        <v>0</v>
      </c>
      <c r="V282" s="25">
        <f t="shared" si="54"/>
        <v>0</v>
      </c>
      <c r="W282" s="25">
        <f t="shared" si="55"/>
        <v>0</v>
      </c>
      <c r="X282" s="25">
        <f t="shared" si="56"/>
        <v>0</v>
      </c>
      <c r="Y282" s="25">
        <f t="shared" si="57"/>
        <v>0</v>
      </c>
      <c r="Z282" s="25">
        <f t="shared" si="58"/>
        <v>0</v>
      </c>
      <c r="AA282" s="25">
        <f t="shared" si="59"/>
        <v>0</v>
      </c>
      <c r="AC282" s="25">
        <f t="shared" si="60"/>
        <v>0</v>
      </c>
      <c r="AG282" s="25" t="s">
        <v>393</v>
      </c>
      <c r="AH282" s="25" t="s">
        <v>394</v>
      </c>
      <c r="AI282" s="160" t="s">
        <v>395</v>
      </c>
      <c r="AK282" s="25">
        <f>IF(COUNTIFS('SOC priorities'!$E$4:$E$12,$B282)&lt;&gt;1,1,0)</f>
        <v>1</v>
      </c>
      <c r="AL282" s="25" cm="1">
        <f t="array" ref="AL282">_xlfn.IFNA(IF(ISBLANK(C282),0,_xlfn.IFNA(IF(NOT(OR(_xlfn.XLOOKUP(VLOOKUP(B282,'SOC priorities'!$E$4:$F$12,2),'SOC priorities'!$H$1:$P$1,'SOC priorities'!$H$1:$P$413)=C282)),1,0),1)),1)</f>
        <v>0</v>
      </c>
      <c r="AM282" s="25" cm="1">
        <f t="array" ref="AM282">_xlfn.IFNA(IF(ISBLANK(D282),0,IF(NOT(OR(_xlfn.XLOOKUP(VLOOKUP(B282,'SSA DD'!$E$32:$F$40,2),'SSA DD'!$E$1:$M$1,'SSA DD'!$E$1:$M$22)=D282)),1,0)),0)</f>
        <v>0</v>
      </c>
      <c r="AO282" t="s">
        <v>396</v>
      </c>
      <c r="AP282" s="25" t="s">
        <v>397</v>
      </c>
      <c r="AQ282" s="160" t="s">
        <v>398</v>
      </c>
    </row>
    <row r="283" spans="1:43" ht="30" customHeight="1" x14ac:dyDescent="0.45">
      <c r="A283" s="395">
        <v>271</v>
      </c>
      <c r="B283" s="396"/>
      <c r="C283" s="397"/>
      <c r="D283" s="397"/>
      <c r="E283" s="398"/>
      <c r="F283" s="399"/>
      <c r="G283" s="399"/>
      <c r="H283" s="400"/>
      <c r="I283" s="367" t="str">
        <f t="shared" si="51"/>
        <v/>
      </c>
      <c r="J283" s="365"/>
      <c r="K283" s="365"/>
      <c r="L283" s="365"/>
      <c r="O283" s="25" t="str">
        <f>IF(AND(SUM($U283:$Z283)&lt;&gt;0,SUM($U283:$Z283)&lt;&gt;6), IF($B283&lt;&gt;'SOC priorities'!$E$11,$AG283,$AH283),"")</f>
        <v/>
      </c>
      <c r="P283" s="25" t="str">
        <f>IF(AND(SUM(U283:AA283)&lt;&gt;0,SUM(U283:AA283)&lt;&gt;7),IF(B283='SOC priorities'!$E$11,IF(ISBLANK(H283),$AI283,""),""),"")</f>
        <v/>
      </c>
      <c r="Q283" s="25" t="str">
        <f t="shared" si="52"/>
        <v/>
      </c>
      <c r="R283" s="25" t="str">
        <f t="shared" si="49"/>
        <v/>
      </c>
      <c r="S283" s="25" t="str">
        <f t="shared" si="50"/>
        <v/>
      </c>
      <c r="U283" s="159">
        <f t="shared" si="53"/>
        <v>0</v>
      </c>
      <c r="V283" s="25">
        <f t="shared" si="54"/>
        <v>0</v>
      </c>
      <c r="W283" s="25">
        <f t="shared" si="55"/>
        <v>0</v>
      </c>
      <c r="X283" s="25">
        <f t="shared" si="56"/>
        <v>0</v>
      </c>
      <c r="Y283" s="25">
        <f t="shared" si="57"/>
        <v>0</v>
      </c>
      <c r="Z283" s="25">
        <f t="shared" si="58"/>
        <v>0</v>
      </c>
      <c r="AA283" s="25">
        <f t="shared" si="59"/>
        <v>0</v>
      </c>
      <c r="AC283" s="25">
        <f t="shared" si="60"/>
        <v>0</v>
      </c>
      <c r="AG283" s="25" t="s">
        <v>393</v>
      </c>
      <c r="AH283" s="25" t="s">
        <v>394</v>
      </c>
      <c r="AI283" s="160" t="s">
        <v>395</v>
      </c>
      <c r="AK283" s="25">
        <f>IF(COUNTIFS('SOC priorities'!$E$4:$E$12,$B283)&lt;&gt;1,1,0)</f>
        <v>1</v>
      </c>
      <c r="AL283" s="25" cm="1">
        <f t="array" ref="AL283">_xlfn.IFNA(IF(ISBLANK(C283),0,_xlfn.IFNA(IF(NOT(OR(_xlfn.XLOOKUP(VLOOKUP(B283,'SOC priorities'!$E$4:$F$12,2),'SOC priorities'!$H$1:$P$1,'SOC priorities'!$H$1:$P$413)=C283)),1,0),1)),1)</f>
        <v>0</v>
      </c>
      <c r="AM283" s="25" cm="1">
        <f t="array" ref="AM283">_xlfn.IFNA(IF(ISBLANK(D283),0,IF(NOT(OR(_xlfn.XLOOKUP(VLOOKUP(B283,'SSA DD'!$E$32:$F$40,2),'SSA DD'!$E$1:$M$1,'SSA DD'!$E$1:$M$22)=D283)),1,0)),0)</f>
        <v>0</v>
      </c>
      <c r="AO283" t="s">
        <v>396</v>
      </c>
      <c r="AP283" s="25" t="s">
        <v>397</v>
      </c>
      <c r="AQ283" s="160" t="s">
        <v>398</v>
      </c>
    </row>
    <row r="284" spans="1:43" ht="30" customHeight="1" x14ac:dyDescent="0.45">
      <c r="A284" s="395">
        <v>272</v>
      </c>
      <c r="B284" s="396"/>
      <c r="C284" s="397"/>
      <c r="D284" s="397"/>
      <c r="E284" s="398"/>
      <c r="F284" s="399"/>
      <c r="G284" s="399"/>
      <c r="H284" s="400"/>
      <c r="I284" s="367" t="str">
        <f t="shared" si="51"/>
        <v/>
      </c>
      <c r="J284" s="365"/>
      <c r="K284" s="365"/>
      <c r="L284" s="365"/>
      <c r="O284" s="25" t="str">
        <f>IF(AND(SUM($U284:$Z284)&lt;&gt;0,SUM($U284:$Z284)&lt;&gt;6), IF($B284&lt;&gt;'SOC priorities'!$E$11,$AG284,$AH284),"")</f>
        <v/>
      </c>
      <c r="P284" s="25" t="str">
        <f>IF(AND(SUM(U284:AA284)&lt;&gt;0,SUM(U284:AA284)&lt;&gt;7),IF(B284='SOC priorities'!$E$11,IF(ISBLANK(H284),$AI284,""),""),"")</f>
        <v/>
      </c>
      <c r="Q284" s="25" t="str">
        <f t="shared" si="52"/>
        <v/>
      </c>
      <c r="R284" s="25" t="str">
        <f t="shared" si="49"/>
        <v/>
      </c>
      <c r="S284" s="25" t="str">
        <f t="shared" si="50"/>
        <v/>
      </c>
      <c r="U284" s="159">
        <f t="shared" si="53"/>
        <v>0</v>
      </c>
      <c r="V284" s="25">
        <f t="shared" si="54"/>
        <v>0</v>
      </c>
      <c r="W284" s="25">
        <f t="shared" si="55"/>
        <v>0</v>
      </c>
      <c r="X284" s="25">
        <f t="shared" si="56"/>
        <v>0</v>
      </c>
      <c r="Y284" s="25">
        <f t="shared" si="57"/>
        <v>0</v>
      </c>
      <c r="Z284" s="25">
        <f t="shared" si="58"/>
        <v>0</v>
      </c>
      <c r="AA284" s="25">
        <f t="shared" si="59"/>
        <v>0</v>
      </c>
      <c r="AC284" s="25">
        <f t="shared" si="60"/>
        <v>0</v>
      </c>
      <c r="AG284" s="25" t="s">
        <v>393</v>
      </c>
      <c r="AH284" s="25" t="s">
        <v>394</v>
      </c>
      <c r="AI284" s="160" t="s">
        <v>395</v>
      </c>
      <c r="AK284" s="25">
        <f>IF(COUNTIFS('SOC priorities'!$E$4:$E$12,$B284)&lt;&gt;1,1,0)</f>
        <v>1</v>
      </c>
      <c r="AL284" s="25" cm="1">
        <f t="array" ref="AL284">_xlfn.IFNA(IF(ISBLANK(C284),0,_xlfn.IFNA(IF(NOT(OR(_xlfn.XLOOKUP(VLOOKUP(B284,'SOC priorities'!$E$4:$F$12,2),'SOC priorities'!$H$1:$P$1,'SOC priorities'!$H$1:$P$413)=C284)),1,0),1)),1)</f>
        <v>0</v>
      </c>
      <c r="AM284" s="25" cm="1">
        <f t="array" ref="AM284">_xlfn.IFNA(IF(ISBLANK(D284),0,IF(NOT(OR(_xlfn.XLOOKUP(VLOOKUP(B284,'SSA DD'!$E$32:$F$40,2),'SSA DD'!$E$1:$M$1,'SSA DD'!$E$1:$M$22)=D284)),1,0)),0)</f>
        <v>0</v>
      </c>
      <c r="AO284" t="s">
        <v>396</v>
      </c>
      <c r="AP284" s="25" t="s">
        <v>397</v>
      </c>
      <c r="AQ284" s="160" t="s">
        <v>398</v>
      </c>
    </row>
    <row r="285" spans="1:43" ht="30" customHeight="1" x14ac:dyDescent="0.45">
      <c r="A285" s="395">
        <v>273</v>
      </c>
      <c r="B285" s="396"/>
      <c r="C285" s="397"/>
      <c r="D285" s="397"/>
      <c r="E285" s="398"/>
      <c r="F285" s="399"/>
      <c r="G285" s="399"/>
      <c r="H285" s="400"/>
      <c r="I285" s="367" t="str">
        <f t="shared" si="51"/>
        <v/>
      </c>
      <c r="J285" s="365"/>
      <c r="K285" s="365"/>
      <c r="L285" s="365"/>
      <c r="O285" s="25" t="str">
        <f>IF(AND(SUM($U285:$Z285)&lt;&gt;0,SUM($U285:$Z285)&lt;&gt;6), IF($B285&lt;&gt;'SOC priorities'!$E$11,$AG285,$AH285),"")</f>
        <v/>
      </c>
      <c r="P285" s="25" t="str">
        <f>IF(AND(SUM(U285:AA285)&lt;&gt;0,SUM(U285:AA285)&lt;&gt;7),IF(B285='SOC priorities'!$E$11,IF(ISBLANK(H285),$AI285,""),""),"")</f>
        <v/>
      </c>
      <c r="Q285" s="25" t="str">
        <f t="shared" si="52"/>
        <v/>
      </c>
      <c r="R285" s="25" t="str">
        <f t="shared" si="49"/>
        <v/>
      </c>
      <c r="S285" s="25" t="str">
        <f t="shared" si="50"/>
        <v/>
      </c>
      <c r="U285" s="159">
        <f t="shared" si="53"/>
        <v>0</v>
      </c>
      <c r="V285" s="25">
        <f t="shared" si="54"/>
        <v>0</v>
      </c>
      <c r="W285" s="25">
        <f t="shared" si="55"/>
        <v>0</v>
      </c>
      <c r="X285" s="25">
        <f t="shared" si="56"/>
        <v>0</v>
      </c>
      <c r="Y285" s="25">
        <f t="shared" si="57"/>
        <v>0</v>
      </c>
      <c r="Z285" s="25">
        <f t="shared" si="58"/>
        <v>0</v>
      </c>
      <c r="AA285" s="25">
        <f t="shared" si="59"/>
        <v>0</v>
      </c>
      <c r="AC285" s="25">
        <f t="shared" si="60"/>
        <v>0</v>
      </c>
      <c r="AG285" s="25" t="s">
        <v>393</v>
      </c>
      <c r="AH285" s="25" t="s">
        <v>394</v>
      </c>
      <c r="AI285" s="160" t="s">
        <v>395</v>
      </c>
      <c r="AK285" s="25">
        <f>IF(COUNTIFS('SOC priorities'!$E$4:$E$12,$B285)&lt;&gt;1,1,0)</f>
        <v>1</v>
      </c>
      <c r="AL285" s="25" cm="1">
        <f t="array" ref="AL285">_xlfn.IFNA(IF(ISBLANK(C285),0,_xlfn.IFNA(IF(NOT(OR(_xlfn.XLOOKUP(VLOOKUP(B285,'SOC priorities'!$E$4:$F$12,2),'SOC priorities'!$H$1:$P$1,'SOC priorities'!$H$1:$P$413)=C285)),1,0),1)),1)</f>
        <v>0</v>
      </c>
      <c r="AM285" s="25" cm="1">
        <f t="array" ref="AM285">_xlfn.IFNA(IF(ISBLANK(D285),0,IF(NOT(OR(_xlfn.XLOOKUP(VLOOKUP(B285,'SSA DD'!$E$32:$F$40,2),'SSA DD'!$E$1:$M$1,'SSA DD'!$E$1:$M$22)=D285)),1,0)),0)</f>
        <v>0</v>
      </c>
      <c r="AO285" t="s">
        <v>396</v>
      </c>
      <c r="AP285" s="25" t="s">
        <v>397</v>
      </c>
      <c r="AQ285" s="160" t="s">
        <v>398</v>
      </c>
    </row>
    <row r="286" spans="1:43" ht="30" customHeight="1" x14ac:dyDescent="0.45">
      <c r="A286" s="395">
        <v>274</v>
      </c>
      <c r="B286" s="396"/>
      <c r="C286" s="397"/>
      <c r="D286" s="397"/>
      <c r="E286" s="398"/>
      <c r="F286" s="399"/>
      <c r="G286" s="399"/>
      <c r="H286" s="400"/>
      <c r="I286" s="367" t="str">
        <f t="shared" si="51"/>
        <v/>
      </c>
      <c r="J286" s="365"/>
      <c r="K286" s="365"/>
      <c r="L286" s="365"/>
      <c r="O286" s="25" t="str">
        <f>IF(AND(SUM($U286:$Z286)&lt;&gt;0,SUM($U286:$Z286)&lt;&gt;6), IF($B286&lt;&gt;'SOC priorities'!$E$11,$AG286,$AH286),"")</f>
        <v/>
      </c>
      <c r="P286" s="25" t="str">
        <f>IF(AND(SUM(U286:AA286)&lt;&gt;0,SUM(U286:AA286)&lt;&gt;7),IF(B286='SOC priorities'!$E$11,IF(ISBLANK(H286),$AI286,""),""),"")</f>
        <v/>
      </c>
      <c r="Q286" s="25" t="str">
        <f t="shared" si="52"/>
        <v/>
      </c>
      <c r="R286" s="25" t="str">
        <f t="shared" si="49"/>
        <v/>
      </c>
      <c r="S286" s="25" t="str">
        <f t="shared" si="50"/>
        <v/>
      </c>
      <c r="U286" s="159">
        <f t="shared" si="53"/>
        <v>0</v>
      </c>
      <c r="V286" s="25">
        <f t="shared" si="54"/>
        <v>0</v>
      </c>
      <c r="W286" s="25">
        <f t="shared" si="55"/>
        <v>0</v>
      </c>
      <c r="X286" s="25">
        <f t="shared" si="56"/>
        <v>0</v>
      </c>
      <c r="Y286" s="25">
        <f t="shared" si="57"/>
        <v>0</v>
      </c>
      <c r="Z286" s="25">
        <f t="shared" si="58"/>
        <v>0</v>
      </c>
      <c r="AA286" s="25">
        <f t="shared" si="59"/>
        <v>0</v>
      </c>
      <c r="AC286" s="25">
        <f t="shared" si="60"/>
        <v>0</v>
      </c>
      <c r="AG286" s="25" t="s">
        <v>393</v>
      </c>
      <c r="AH286" s="25" t="s">
        <v>394</v>
      </c>
      <c r="AI286" s="160" t="s">
        <v>395</v>
      </c>
      <c r="AK286" s="25">
        <f>IF(COUNTIFS('SOC priorities'!$E$4:$E$12,$B286)&lt;&gt;1,1,0)</f>
        <v>1</v>
      </c>
      <c r="AL286" s="25" cm="1">
        <f t="array" ref="AL286">_xlfn.IFNA(IF(ISBLANK(C286),0,_xlfn.IFNA(IF(NOT(OR(_xlfn.XLOOKUP(VLOOKUP(B286,'SOC priorities'!$E$4:$F$12,2),'SOC priorities'!$H$1:$P$1,'SOC priorities'!$H$1:$P$413)=C286)),1,0),1)),1)</f>
        <v>0</v>
      </c>
      <c r="AM286" s="25" cm="1">
        <f t="array" ref="AM286">_xlfn.IFNA(IF(ISBLANK(D286),0,IF(NOT(OR(_xlfn.XLOOKUP(VLOOKUP(B286,'SSA DD'!$E$32:$F$40,2),'SSA DD'!$E$1:$M$1,'SSA DD'!$E$1:$M$22)=D286)),1,0)),0)</f>
        <v>0</v>
      </c>
      <c r="AO286" t="s">
        <v>396</v>
      </c>
      <c r="AP286" s="25" t="s">
        <v>397</v>
      </c>
      <c r="AQ286" s="160" t="s">
        <v>398</v>
      </c>
    </row>
    <row r="287" spans="1:43" ht="30" customHeight="1" x14ac:dyDescent="0.45">
      <c r="A287" s="395">
        <v>275</v>
      </c>
      <c r="B287" s="396"/>
      <c r="C287" s="397"/>
      <c r="D287" s="397"/>
      <c r="E287" s="398"/>
      <c r="F287" s="399"/>
      <c r="G287" s="399"/>
      <c r="H287" s="400"/>
      <c r="I287" s="367" t="str">
        <f t="shared" si="51"/>
        <v/>
      </c>
      <c r="J287" s="365"/>
      <c r="K287" s="365"/>
      <c r="L287" s="365"/>
      <c r="O287" s="25" t="str">
        <f>IF(AND(SUM($U287:$Z287)&lt;&gt;0,SUM($U287:$Z287)&lt;&gt;6), IF($B287&lt;&gt;'SOC priorities'!$E$11,$AG287,$AH287),"")</f>
        <v/>
      </c>
      <c r="P287" s="25" t="str">
        <f>IF(AND(SUM(U287:AA287)&lt;&gt;0,SUM(U287:AA287)&lt;&gt;7),IF(B287='SOC priorities'!$E$11,IF(ISBLANK(H287),$AI287,""),""),"")</f>
        <v/>
      </c>
      <c r="Q287" s="25" t="str">
        <f t="shared" si="52"/>
        <v/>
      </c>
      <c r="R287" s="25" t="str">
        <f t="shared" si="49"/>
        <v/>
      </c>
      <c r="S287" s="25" t="str">
        <f t="shared" si="50"/>
        <v/>
      </c>
      <c r="U287" s="159">
        <f t="shared" si="53"/>
        <v>0</v>
      </c>
      <c r="V287" s="25">
        <f t="shared" si="54"/>
        <v>0</v>
      </c>
      <c r="W287" s="25">
        <f t="shared" si="55"/>
        <v>0</v>
      </c>
      <c r="X287" s="25">
        <f t="shared" si="56"/>
        <v>0</v>
      </c>
      <c r="Y287" s="25">
        <f t="shared" si="57"/>
        <v>0</v>
      </c>
      <c r="Z287" s="25">
        <f t="shared" si="58"/>
        <v>0</v>
      </c>
      <c r="AA287" s="25">
        <f t="shared" si="59"/>
        <v>0</v>
      </c>
      <c r="AC287" s="25">
        <f t="shared" si="60"/>
        <v>0</v>
      </c>
      <c r="AG287" s="25" t="s">
        <v>393</v>
      </c>
      <c r="AH287" s="25" t="s">
        <v>394</v>
      </c>
      <c r="AI287" s="160" t="s">
        <v>395</v>
      </c>
      <c r="AK287" s="25">
        <f>IF(COUNTIFS('SOC priorities'!$E$4:$E$12,$B287)&lt;&gt;1,1,0)</f>
        <v>1</v>
      </c>
      <c r="AL287" s="25" cm="1">
        <f t="array" ref="AL287">_xlfn.IFNA(IF(ISBLANK(C287),0,_xlfn.IFNA(IF(NOT(OR(_xlfn.XLOOKUP(VLOOKUP(B287,'SOC priorities'!$E$4:$F$12,2),'SOC priorities'!$H$1:$P$1,'SOC priorities'!$H$1:$P$413)=C287)),1,0),1)),1)</f>
        <v>0</v>
      </c>
      <c r="AM287" s="25" cm="1">
        <f t="array" ref="AM287">_xlfn.IFNA(IF(ISBLANK(D287),0,IF(NOT(OR(_xlfn.XLOOKUP(VLOOKUP(B287,'SSA DD'!$E$32:$F$40,2),'SSA DD'!$E$1:$M$1,'SSA DD'!$E$1:$M$22)=D287)),1,0)),0)</f>
        <v>0</v>
      </c>
      <c r="AO287" t="s">
        <v>396</v>
      </c>
      <c r="AP287" s="25" t="s">
        <v>397</v>
      </c>
      <c r="AQ287" s="160" t="s">
        <v>398</v>
      </c>
    </row>
    <row r="288" spans="1:43" ht="30" customHeight="1" x14ac:dyDescent="0.45">
      <c r="A288" s="395">
        <v>276</v>
      </c>
      <c r="B288" s="396"/>
      <c r="C288" s="397"/>
      <c r="D288" s="397"/>
      <c r="E288" s="398"/>
      <c r="F288" s="399"/>
      <c r="G288" s="399"/>
      <c r="H288" s="400"/>
      <c r="I288" s="367" t="str">
        <f t="shared" si="51"/>
        <v/>
      </c>
      <c r="J288" s="365"/>
      <c r="K288" s="365"/>
      <c r="L288" s="365"/>
      <c r="O288" s="25" t="str">
        <f>IF(AND(SUM($U288:$Z288)&lt;&gt;0,SUM($U288:$Z288)&lt;&gt;6), IF($B288&lt;&gt;'SOC priorities'!$E$11,$AG288,$AH288),"")</f>
        <v/>
      </c>
      <c r="P288" s="25" t="str">
        <f>IF(AND(SUM(U288:AA288)&lt;&gt;0,SUM(U288:AA288)&lt;&gt;7),IF(B288='SOC priorities'!$E$11,IF(ISBLANK(H288),$AI288,""),""),"")</f>
        <v/>
      </c>
      <c r="Q288" s="25" t="str">
        <f t="shared" si="52"/>
        <v/>
      </c>
      <c r="R288" s="25" t="str">
        <f t="shared" si="49"/>
        <v/>
      </c>
      <c r="S288" s="25" t="str">
        <f t="shared" si="50"/>
        <v/>
      </c>
      <c r="U288" s="159">
        <f t="shared" si="53"/>
        <v>0</v>
      </c>
      <c r="V288" s="25">
        <f t="shared" si="54"/>
        <v>0</v>
      </c>
      <c r="W288" s="25">
        <f t="shared" si="55"/>
        <v>0</v>
      </c>
      <c r="X288" s="25">
        <f t="shared" si="56"/>
        <v>0</v>
      </c>
      <c r="Y288" s="25">
        <f t="shared" si="57"/>
        <v>0</v>
      </c>
      <c r="Z288" s="25">
        <f t="shared" si="58"/>
        <v>0</v>
      </c>
      <c r="AA288" s="25">
        <f t="shared" si="59"/>
        <v>0</v>
      </c>
      <c r="AC288" s="25">
        <f t="shared" si="60"/>
        <v>0</v>
      </c>
      <c r="AG288" s="25" t="s">
        <v>393</v>
      </c>
      <c r="AH288" s="25" t="s">
        <v>394</v>
      </c>
      <c r="AI288" s="160" t="s">
        <v>395</v>
      </c>
      <c r="AK288" s="25">
        <f>IF(COUNTIFS('SOC priorities'!$E$4:$E$12,$B288)&lt;&gt;1,1,0)</f>
        <v>1</v>
      </c>
      <c r="AL288" s="25" cm="1">
        <f t="array" ref="AL288">_xlfn.IFNA(IF(ISBLANK(C288),0,_xlfn.IFNA(IF(NOT(OR(_xlfn.XLOOKUP(VLOOKUP(B288,'SOC priorities'!$E$4:$F$12,2),'SOC priorities'!$H$1:$P$1,'SOC priorities'!$H$1:$P$413)=C288)),1,0),1)),1)</f>
        <v>0</v>
      </c>
      <c r="AM288" s="25" cm="1">
        <f t="array" ref="AM288">_xlfn.IFNA(IF(ISBLANK(D288),0,IF(NOT(OR(_xlfn.XLOOKUP(VLOOKUP(B288,'SSA DD'!$E$32:$F$40,2),'SSA DD'!$E$1:$M$1,'SSA DD'!$E$1:$M$22)=D288)),1,0)),0)</f>
        <v>0</v>
      </c>
      <c r="AO288" t="s">
        <v>396</v>
      </c>
      <c r="AP288" s="25" t="s">
        <v>397</v>
      </c>
      <c r="AQ288" s="160" t="s">
        <v>398</v>
      </c>
    </row>
    <row r="289" spans="1:43" ht="30" customHeight="1" x14ac:dyDescent="0.45">
      <c r="A289" s="395">
        <v>277</v>
      </c>
      <c r="B289" s="396"/>
      <c r="C289" s="397"/>
      <c r="D289" s="397"/>
      <c r="E289" s="398"/>
      <c r="F289" s="399"/>
      <c r="G289" s="399"/>
      <c r="H289" s="400"/>
      <c r="I289" s="367" t="str">
        <f t="shared" si="51"/>
        <v/>
      </c>
      <c r="J289" s="365"/>
      <c r="K289" s="365"/>
      <c r="L289" s="365"/>
      <c r="O289" s="25" t="str">
        <f>IF(AND(SUM($U289:$Z289)&lt;&gt;0,SUM($U289:$Z289)&lt;&gt;6), IF($B289&lt;&gt;'SOC priorities'!$E$11,$AG289,$AH289),"")</f>
        <v/>
      </c>
      <c r="P289" s="25" t="str">
        <f>IF(AND(SUM(U289:AA289)&lt;&gt;0,SUM(U289:AA289)&lt;&gt;7),IF(B289='SOC priorities'!$E$11,IF(ISBLANK(H289),$AI289,""),""),"")</f>
        <v/>
      </c>
      <c r="Q289" s="25" t="str">
        <f t="shared" si="52"/>
        <v/>
      </c>
      <c r="R289" s="25" t="str">
        <f t="shared" si="49"/>
        <v/>
      </c>
      <c r="S289" s="25" t="str">
        <f t="shared" si="50"/>
        <v/>
      </c>
      <c r="U289" s="159">
        <f t="shared" si="53"/>
        <v>0</v>
      </c>
      <c r="V289" s="25">
        <f t="shared" si="54"/>
        <v>0</v>
      </c>
      <c r="W289" s="25">
        <f t="shared" si="55"/>
        <v>0</v>
      </c>
      <c r="X289" s="25">
        <f t="shared" si="56"/>
        <v>0</v>
      </c>
      <c r="Y289" s="25">
        <f t="shared" si="57"/>
        <v>0</v>
      </c>
      <c r="Z289" s="25">
        <f t="shared" si="58"/>
        <v>0</v>
      </c>
      <c r="AA289" s="25">
        <f t="shared" si="59"/>
        <v>0</v>
      </c>
      <c r="AC289" s="25">
        <f t="shared" si="60"/>
        <v>0</v>
      </c>
      <c r="AG289" s="25" t="s">
        <v>393</v>
      </c>
      <c r="AH289" s="25" t="s">
        <v>394</v>
      </c>
      <c r="AI289" s="160" t="s">
        <v>395</v>
      </c>
      <c r="AK289" s="25">
        <f>IF(COUNTIFS('SOC priorities'!$E$4:$E$12,$B289)&lt;&gt;1,1,0)</f>
        <v>1</v>
      </c>
      <c r="AL289" s="25" cm="1">
        <f t="array" ref="AL289">_xlfn.IFNA(IF(ISBLANK(C289),0,_xlfn.IFNA(IF(NOT(OR(_xlfn.XLOOKUP(VLOOKUP(B289,'SOC priorities'!$E$4:$F$12,2),'SOC priorities'!$H$1:$P$1,'SOC priorities'!$H$1:$P$413)=C289)),1,0),1)),1)</f>
        <v>0</v>
      </c>
      <c r="AM289" s="25" cm="1">
        <f t="array" ref="AM289">_xlfn.IFNA(IF(ISBLANK(D289),0,IF(NOT(OR(_xlfn.XLOOKUP(VLOOKUP(B289,'SSA DD'!$E$32:$F$40,2),'SSA DD'!$E$1:$M$1,'SSA DD'!$E$1:$M$22)=D289)),1,0)),0)</f>
        <v>0</v>
      </c>
      <c r="AO289" t="s">
        <v>396</v>
      </c>
      <c r="AP289" s="25" t="s">
        <v>397</v>
      </c>
      <c r="AQ289" s="160" t="s">
        <v>398</v>
      </c>
    </row>
    <row r="290" spans="1:43" ht="30" customHeight="1" x14ac:dyDescent="0.45">
      <c r="A290" s="395">
        <v>278</v>
      </c>
      <c r="B290" s="396"/>
      <c r="C290" s="397"/>
      <c r="D290" s="397"/>
      <c r="E290" s="398"/>
      <c r="F290" s="399"/>
      <c r="G290" s="399"/>
      <c r="H290" s="400"/>
      <c r="I290" s="367" t="str">
        <f t="shared" si="51"/>
        <v/>
      </c>
      <c r="J290" s="365"/>
      <c r="K290" s="365"/>
      <c r="L290" s="365"/>
      <c r="O290" s="25" t="str">
        <f>IF(AND(SUM($U290:$Z290)&lt;&gt;0,SUM($U290:$Z290)&lt;&gt;6), IF($B290&lt;&gt;'SOC priorities'!$E$11,$AG290,$AH290),"")</f>
        <v/>
      </c>
      <c r="P290" s="25" t="str">
        <f>IF(AND(SUM(U290:AA290)&lt;&gt;0,SUM(U290:AA290)&lt;&gt;7),IF(B290='SOC priorities'!$E$11,IF(ISBLANK(H290),$AI290,""),""),"")</f>
        <v/>
      </c>
      <c r="Q290" s="25" t="str">
        <f t="shared" si="52"/>
        <v/>
      </c>
      <c r="R290" s="25" t="str">
        <f t="shared" si="49"/>
        <v/>
      </c>
      <c r="S290" s="25" t="str">
        <f t="shared" si="50"/>
        <v/>
      </c>
      <c r="U290" s="159">
        <f t="shared" si="53"/>
        <v>0</v>
      </c>
      <c r="V290" s="25">
        <f t="shared" si="54"/>
        <v>0</v>
      </c>
      <c r="W290" s="25">
        <f t="shared" si="55"/>
        <v>0</v>
      </c>
      <c r="X290" s="25">
        <f t="shared" si="56"/>
        <v>0</v>
      </c>
      <c r="Y290" s="25">
        <f t="shared" si="57"/>
        <v>0</v>
      </c>
      <c r="Z290" s="25">
        <f t="shared" si="58"/>
        <v>0</v>
      </c>
      <c r="AA290" s="25">
        <f t="shared" si="59"/>
        <v>0</v>
      </c>
      <c r="AC290" s="25">
        <f t="shared" si="60"/>
        <v>0</v>
      </c>
      <c r="AG290" s="25" t="s">
        <v>393</v>
      </c>
      <c r="AH290" s="25" t="s">
        <v>394</v>
      </c>
      <c r="AI290" s="160" t="s">
        <v>395</v>
      </c>
      <c r="AK290" s="25">
        <f>IF(COUNTIFS('SOC priorities'!$E$4:$E$12,$B290)&lt;&gt;1,1,0)</f>
        <v>1</v>
      </c>
      <c r="AL290" s="25" cm="1">
        <f t="array" ref="AL290">_xlfn.IFNA(IF(ISBLANK(C290),0,_xlfn.IFNA(IF(NOT(OR(_xlfn.XLOOKUP(VLOOKUP(B290,'SOC priorities'!$E$4:$F$12,2),'SOC priorities'!$H$1:$P$1,'SOC priorities'!$H$1:$P$413)=C290)),1,0),1)),1)</f>
        <v>0</v>
      </c>
      <c r="AM290" s="25" cm="1">
        <f t="array" ref="AM290">_xlfn.IFNA(IF(ISBLANK(D290),0,IF(NOT(OR(_xlfn.XLOOKUP(VLOOKUP(B290,'SSA DD'!$E$32:$F$40,2),'SSA DD'!$E$1:$M$1,'SSA DD'!$E$1:$M$22)=D290)),1,0)),0)</f>
        <v>0</v>
      </c>
      <c r="AO290" t="s">
        <v>396</v>
      </c>
      <c r="AP290" s="25" t="s">
        <v>397</v>
      </c>
      <c r="AQ290" s="160" t="s">
        <v>398</v>
      </c>
    </row>
    <row r="291" spans="1:43" ht="30" customHeight="1" x14ac:dyDescent="0.45">
      <c r="A291" s="395">
        <v>279</v>
      </c>
      <c r="B291" s="396"/>
      <c r="C291" s="397"/>
      <c r="D291" s="397"/>
      <c r="E291" s="398"/>
      <c r="F291" s="399"/>
      <c r="G291" s="399"/>
      <c r="H291" s="400"/>
      <c r="I291" s="367" t="str">
        <f t="shared" si="51"/>
        <v/>
      </c>
      <c r="J291" s="365"/>
      <c r="K291" s="365"/>
      <c r="L291" s="365"/>
      <c r="O291" s="25" t="str">
        <f>IF(AND(SUM($U291:$Z291)&lt;&gt;0,SUM($U291:$Z291)&lt;&gt;6), IF($B291&lt;&gt;'SOC priorities'!$E$11,$AG291,$AH291),"")</f>
        <v/>
      </c>
      <c r="P291" s="25" t="str">
        <f>IF(AND(SUM(U291:AA291)&lt;&gt;0,SUM(U291:AA291)&lt;&gt;7),IF(B291='SOC priorities'!$E$11,IF(ISBLANK(H291),$AI291,""),""),"")</f>
        <v/>
      </c>
      <c r="Q291" s="25" t="str">
        <f t="shared" si="52"/>
        <v/>
      </c>
      <c r="R291" s="25" t="str">
        <f t="shared" si="49"/>
        <v/>
      </c>
      <c r="S291" s="25" t="str">
        <f t="shared" si="50"/>
        <v/>
      </c>
      <c r="U291" s="159">
        <f t="shared" si="53"/>
        <v>0</v>
      </c>
      <c r="V291" s="25">
        <f t="shared" si="54"/>
        <v>0</v>
      </c>
      <c r="W291" s="25">
        <f t="shared" si="55"/>
        <v>0</v>
      </c>
      <c r="X291" s="25">
        <f t="shared" si="56"/>
        <v>0</v>
      </c>
      <c r="Y291" s="25">
        <f t="shared" si="57"/>
        <v>0</v>
      </c>
      <c r="Z291" s="25">
        <f t="shared" si="58"/>
        <v>0</v>
      </c>
      <c r="AA291" s="25">
        <f t="shared" si="59"/>
        <v>0</v>
      </c>
      <c r="AC291" s="25">
        <f t="shared" si="60"/>
        <v>0</v>
      </c>
      <c r="AG291" s="25" t="s">
        <v>393</v>
      </c>
      <c r="AH291" s="25" t="s">
        <v>394</v>
      </c>
      <c r="AI291" s="160" t="s">
        <v>395</v>
      </c>
      <c r="AK291" s="25">
        <f>IF(COUNTIFS('SOC priorities'!$E$4:$E$12,$B291)&lt;&gt;1,1,0)</f>
        <v>1</v>
      </c>
      <c r="AL291" s="25" cm="1">
        <f t="array" ref="AL291">_xlfn.IFNA(IF(ISBLANK(C291),0,_xlfn.IFNA(IF(NOT(OR(_xlfn.XLOOKUP(VLOOKUP(B291,'SOC priorities'!$E$4:$F$12,2),'SOC priorities'!$H$1:$P$1,'SOC priorities'!$H$1:$P$413)=C291)),1,0),1)),1)</f>
        <v>0</v>
      </c>
      <c r="AM291" s="25" cm="1">
        <f t="array" ref="AM291">_xlfn.IFNA(IF(ISBLANK(D291),0,IF(NOT(OR(_xlfn.XLOOKUP(VLOOKUP(B291,'SSA DD'!$E$32:$F$40,2),'SSA DD'!$E$1:$M$1,'SSA DD'!$E$1:$M$22)=D291)),1,0)),0)</f>
        <v>0</v>
      </c>
      <c r="AO291" t="s">
        <v>396</v>
      </c>
      <c r="AP291" s="25" t="s">
        <v>397</v>
      </c>
      <c r="AQ291" s="160" t="s">
        <v>398</v>
      </c>
    </row>
    <row r="292" spans="1:43" ht="30" customHeight="1" x14ac:dyDescent="0.45">
      <c r="A292" s="395">
        <v>280</v>
      </c>
      <c r="B292" s="396"/>
      <c r="C292" s="397"/>
      <c r="D292" s="397"/>
      <c r="E292" s="398"/>
      <c r="F292" s="399"/>
      <c r="G292" s="399"/>
      <c r="H292" s="400"/>
      <c r="I292" s="367" t="str">
        <f t="shared" si="51"/>
        <v/>
      </c>
      <c r="J292" s="365"/>
      <c r="K292" s="365"/>
      <c r="L292" s="365"/>
      <c r="O292" s="25" t="str">
        <f>IF(AND(SUM($U292:$Z292)&lt;&gt;0,SUM($U292:$Z292)&lt;&gt;6), IF($B292&lt;&gt;'SOC priorities'!$E$11,$AG292,$AH292),"")</f>
        <v/>
      </c>
      <c r="P292" s="25" t="str">
        <f>IF(AND(SUM(U292:AA292)&lt;&gt;0,SUM(U292:AA292)&lt;&gt;7),IF(B292='SOC priorities'!$E$11,IF(ISBLANK(H292),$AI292,""),""),"")</f>
        <v/>
      </c>
      <c r="Q292" s="25" t="str">
        <f t="shared" si="52"/>
        <v/>
      </c>
      <c r="R292" s="25" t="str">
        <f t="shared" si="49"/>
        <v/>
      </c>
      <c r="S292" s="25" t="str">
        <f t="shared" si="50"/>
        <v/>
      </c>
      <c r="U292" s="159">
        <f t="shared" si="53"/>
        <v>0</v>
      </c>
      <c r="V292" s="25">
        <f t="shared" si="54"/>
        <v>0</v>
      </c>
      <c r="W292" s="25">
        <f t="shared" si="55"/>
        <v>0</v>
      </c>
      <c r="X292" s="25">
        <f t="shared" si="56"/>
        <v>0</v>
      </c>
      <c r="Y292" s="25">
        <f t="shared" si="57"/>
        <v>0</v>
      </c>
      <c r="Z292" s="25">
        <f t="shared" si="58"/>
        <v>0</v>
      </c>
      <c r="AA292" s="25">
        <f t="shared" si="59"/>
        <v>0</v>
      </c>
      <c r="AC292" s="25">
        <f t="shared" si="60"/>
        <v>0</v>
      </c>
      <c r="AG292" s="25" t="s">
        <v>393</v>
      </c>
      <c r="AH292" s="25" t="s">
        <v>394</v>
      </c>
      <c r="AI292" s="160" t="s">
        <v>395</v>
      </c>
      <c r="AK292" s="25">
        <f>IF(COUNTIFS('SOC priorities'!$E$4:$E$12,$B292)&lt;&gt;1,1,0)</f>
        <v>1</v>
      </c>
      <c r="AL292" s="25" cm="1">
        <f t="array" ref="AL292">_xlfn.IFNA(IF(ISBLANK(C292),0,_xlfn.IFNA(IF(NOT(OR(_xlfn.XLOOKUP(VLOOKUP(B292,'SOC priorities'!$E$4:$F$12,2),'SOC priorities'!$H$1:$P$1,'SOC priorities'!$H$1:$P$413)=C292)),1,0),1)),1)</f>
        <v>0</v>
      </c>
      <c r="AM292" s="25" cm="1">
        <f t="array" ref="AM292">_xlfn.IFNA(IF(ISBLANK(D292),0,IF(NOT(OR(_xlfn.XLOOKUP(VLOOKUP(B292,'SSA DD'!$E$32:$F$40,2),'SSA DD'!$E$1:$M$1,'SSA DD'!$E$1:$M$22)=D292)),1,0)),0)</f>
        <v>0</v>
      </c>
      <c r="AO292" t="s">
        <v>396</v>
      </c>
      <c r="AP292" s="25" t="s">
        <v>397</v>
      </c>
      <c r="AQ292" s="160" t="s">
        <v>398</v>
      </c>
    </row>
    <row r="293" spans="1:43" ht="30" customHeight="1" x14ac:dyDescent="0.45">
      <c r="A293" s="395">
        <v>281</v>
      </c>
      <c r="B293" s="396"/>
      <c r="C293" s="397"/>
      <c r="D293" s="397"/>
      <c r="E293" s="398"/>
      <c r="F293" s="399"/>
      <c r="G293" s="399"/>
      <c r="H293" s="400"/>
      <c r="I293" s="367" t="str">
        <f t="shared" si="51"/>
        <v/>
      </c>
      <c r="J293" s="365"/>
      <c r="K293" s="365"/>
      <c r="L293" s="365"/>
      <c r="O293" s="25" t="str">
        <f>IF(AND(SUM($U293:$Z293)&lt;&gt;0,SUM($U293:$Z293)&lt;&gt;6), IF($B293&lt;&gt;'SOC priorities'!$E$11,$AG293,$AH293),"")</f>
        <v/>
      </c>
      <c r="P293" s="25" t="str">
        <f>IF(AND(SUM(U293:AA293)&lt;&gt;0,SUM(U293:AA293)&lt;&gt;7),IF(B293='SOC priorities'!$E$11,IF(ISBLANK(H293),$AI293,""),""),"")</f>
        <v/>
      </c>
      <c r="Q293" s="25" t="str">
        <f t="shared" si="52"/>
        <v/>
      </c>
      <c r="R293" s="25" t="str">
        <f t="shared" si="49"/>
        <v/>
      </c>
      <c r="S293" s="25" t="str">
        <f t="shared" si="50"/>
        <v/>
      </c>
      <c r="U293" s="159">
        <f t="shared" si="53"/>
        <v>0</v>
      </c>
      <c r="V293" s="25">
        <f t="shared" si="54"/>
        <v>0</v>
      </c>
      <c r="W293" s="25">
        <f t="shared" si="55"/>
        <v>0</v>
      </c>
      <c r="X293" s="25">
        <f t="shared" si="56"/>
        <v>0</v>
      </c>
      <c r="Y293" s="25">
        <f t="shared" si="57"/>
        <v>0</v>
      </c>
      <c r="Z293" s="25">
        <f t="shared" si="58"/>
        <v>0</v>
      </c>
      <c r="AA293" s="25">
        <f t="shared" si="59"/>
        <v>0</v>
      </c>
      <c r="AC293" s="25">
        <f t="shared" si="60"/>
        <v>0</v>
      </c>
      <c r="AG293" s="25" t="s">
        <v>393</v>
      </c>
      <c r="AH293" s="25" t="s">
        <v>394</v>
      </c>
      <c r="AI293" s="160" t="s">
        <v>395</v>
      </c>
      <c r="AK293" s="25">
        <f>IF(COUNTIFS('SOC priorities'!$E$4:$E$12,$B293)&lt;&gt;1,1,0)</f>
        <v>1</v>
      </c>
      <c r="AL293" s="25" cm="1">
        <f t="array" ref="AL293">_xlfn.IFNA(IF(ISBLANK(C293),0,_xlfn.IFNA(IF(NOT(OR(_xlfn.XLOOKUP(VLOOKUP(B293,'SOC priorities'!$E$4:$F$12,2),'SOC priorities'!$H$1:$P$1,'SOC priorities'!$H$1:$P$413)=C293)),1,0),1)),1)</f>
        <v>0</v>
      </c>
      <c r="AM293" s="25" cm="1">
        <f t="array" ref="AM293">_xlfn.IFNA(IF(ISBLANK(D293),0,IF(NOT(OR(_xlfn.XLOOKUP(VLOOKUP(B293,'SSA DD'!$E$32:$F$40,2),'SSA DD'!$E$1:$M$1,'SSA DD'!$E$1:$M$22)=D293)),1,0)),0)</f>
        <v>0</v>
      </c>
      <c r="AO293" t="s">
        <v>396</v>
      </c>
      <c r="AP293" s="25" t="s">
        <v>397</v>
      </c>
      <c r="AQ293" s="160" t="s">
        <v>398</v>
      </c>
    </row>
    <row r="294" spans="1:43" ht="30" customHeight="1" x14ac:dyDescent="0.45">
      <c r="A294" s="395">
        <v>282</v>
      </c>
      <c r="B294" s="396"/>
      <c r="C294" s="397"/>
      <c r="D294" s="397"/>
      <c r="E294" s="398"/>
      <c r="F294" s="399"/>
      <c r="G294" s="399"/>
      <c r="H294" s="400"/>
      <c r="I294" s="367" t="str">
        <f t="shared" si="51"/>
        <v/>
      </c>
      <c r="J294" s="365"/>
      <c r="K294" s="365"/>
      <c r="L294" s="365"/>
      <c r="O294" s="25" t="str">
        <f>IF(AND(SUM($U294:$Z294)&lt;&gt;0,SUM($U294:$Z294)&lt;&gt;6), IF($B294&lt;&gt;'SOC priorities'!$E$11,$AG294,$AH294),"")</f>
        <v/>
      </c>
      <c r="P294" s="25" t="str">
        <f>IF(AND(SUM(U294:AA294)&lt;&gt;0,SUM(U294:AA294)&lt;&gt;7),IF(B294='SOC priorities'!$E$11,IF(ISBLANK(H294),$AI294,""),""),"")</f>
        <v/>
      </c>
      <c r="Q294" s="25" t="str">
        <f t="shared" si="52"/>
        <v/>
      </c>
      <c r="R294" s="25" t="str">
        <f t="shared" si="49"/>
        <v/>
      </c>
      <c r="S294" s="25" t="str">
        <f t="shared" si="50"/>
        <v/>
      </c>
      <c r="U294" s="159">
        <f t="shared" si="53"/>
        <v>0</v>
      </c>
      <c r="V294" s="25">
        <f t="shared" si="54"/>
        <v>0</v>
      </c>
      <c r="W294" s="25">
        <f t="shared" si="55"/>
        <v>0</v>
      </c>
      <c r="X294" s="25">
        <f t="shared" si="56"/>
        <v>0</v>
      </c>
      <c r="Y294" s="25">
        <f t="shared" si="57"/>
        <v>0</v>
      </c>
      <c r="Z294" s="25">
        <f t="shared" si="58"/>
        <v>0</v>
      </c>
      <c r="AA294" s="25">
        <f t="shared" si="59"/>
        <v>0</v>
      </c>
      <c r="AC294" s="25">
        <f t="shared" si="60"/>
        <v>0</v>
      </c>
      <c r="AG294" s="25" t="s">
        <v>393</v>
      </c>
      <c r="AH294" s="25" t="s">
        <v>394</v>
      </c>
      <c r="AI294" s="160" t="s">
        <v>395</v>
      </c>
      <c r="AK294" s="25">
        <f>IF(COUNTIFS('SOC priorities'!$E$4:$E$12,$B294)&lt;&gt;1,1,0)</f>
        <v>1</v>
      </c>
      <c r="AL294" s="25" cm="1">
        <f t="array" ref="AL294">_xlfn.IFNA(IF(ISBLANK(C294),0,_xlfn.IFNA(IF(NOT(OR(_xlfn.XLOOKUP(VLOOKUP(B294,'SOC priorities'!$E$4:$F$12,2),'SOC priorities'!$H$1:$P$1,'SOC priorities'!$H$1:$P$413)=C294)),1,0),1)),1)</f>
        <v>0</v>
      </c>
      <c r="AM294" s="25" cm="1">
        <f t="array" ref="AM294">_xlfn.IFNA(IF(ISBLANK(D294),0,IF(NOT(OR(_xlfn.XLOOKUP(VLOOKUP(B294,'SSA DD'!$E$32:$F$40,2),'SSA DD'!$E$1:$M$1,'SSA DD'!$E$1:$M$22)=D294)),1,0)),0)</f>
        <v>0</v>
      </c>
      <c r="AO294" t="s">
        <v>396</v>
      </c>
      <c r="AP294" s="25" t="s">
        <v>397</v>
      </c>
      <c r="AQ294" s="160" t="s">
        <v>398</v>
      </c>
    </row>
    <row r="295" spans="1:43" ht="30" customHeight="1" x14ac:dyDescent="0.45">
      <c r="A295" s="395">
        <v>283</v>
      </c>
      <c r="B295" s="396"/>
      <c r="C295" s="397"/>
      <c r="D295" s="397"/>
      <c r="E295" s="398"/>
      <c r="F295" s="399"/>
      <c r="G295" s="399"/>
      <c r="H295" s="400"/>
      <c r="I295" s="367" t="str">
        <f t="shared" si="51"/>
        <v/>
      </c>
      <c r="J295" s="365"/>
      <c r="K295" s="365"/>
      <c r="L295" s="365"/>
      <c r="O295" s="25" t="str">
        <f>IF(AND(SUM($U295:$Z295)&lt;&gt;0,SUM($U295:$Z295)&lt;&gt;6), IF($B295&lt;&gt;'SOC priorities'!$E$11,$AG295,$AH295),"")</f>
        <v/>
      </c>
      <c r="P295" s="25" t="str">
        <f>IF(AND(SUM(U295:AA295)&lt;&gt;0,SUM(U295:AA295)&lt;&gt;7),IF(B295='SOC priorities'!$E$11,IF(ISBLANK(H295),$AI295,""),""),"")</f>
        <v/>
      </c>
      <c r="Q295" s="25" t="str">
        <f t="shared" si="52"/>
        <v/>
      </c>
      <c r="R295" s="25" t="str">
        <f t="shared" si="49"/>
        <v/>
      </c>
      <c r="S295" s="25" t="str">
        <f t="shared" si="50"/>
        <v/>
      </c>
      <c r="U295" s="159">
        <f t="shared" si="53"/>
        <v>0</v>
      </c>
      <c r="V295" s="25">
        <f t="shared" si="54"/>
        <v>0</v>
      </c>
      <c r="W295" s="25">
        <f t="shared" si="55"/>
        <v>0</v>
      </c>
      <c r="X295" s="25">
        <f t="shared" si="56"/>
        <v>0</v>
      </c>
      <c r="Y295" s="25">
        <f t="shared" si="57"/>
        <v>0</v>
      </c>
      <c r="Z295" s="25">
        <f t="shared" si="58"/>
        <v>0</v>
      </c>
      <c r="AA295" s="25">
        <f t="shared" si="59"/>
        <v>0</v>
      </c>
      <c r="AC295" s="25">
        <f t="shared" si="60"/>
        <v>0</v>
      </c>
      <c r="AG295" s="25" t="s">
        <v>393</v>
      </c>
      <c r="AH295" s="25" t="s">
        <v>394</v>
      </c>
      <c r="AI295" s="160" t="s">
        <v>395</v>
      </c>
      <c r="AK295" s="25">
        <f>IF(COUNTIFS('SOC priorities'!$E$4:$E$12,$B295)&lt;&gt;1,1,0)</f>
        <v>1</v>
      </c>
      <c r="AL295" s="25" cm="1">
        <f t="array" ref="AL295">_xlfn.IFNA(IF(ISBLANK(C295),0,_xlfn.IFNA(IF(NOT(OR(_xlfn.XLOOKUP(VLOOKUP(B295,'SOC priorities'!$E$4:$F$12,2),'SOC priorities'!$H$1:$P$1,'SOC priorities'!$H$1:$P$413)=C295)),1,0),1)),1)</f>
        <v>0</v>
      </c>
      <c r="AM295" s="25" cm="1">
        <f t="array" ref="AM295">_xlfn.IFNA(IF(ISBLANK(D295),0,IF(NOT(OR(_xlfn.XLOOKUP(VLOOKUP(B295,'SSA DD'!$E$32:$F$40,2),'SSA DD'!$E$1:$M$1,'SSA DD'!$E$1:$M$22)=D295)),1,0)),0)</f>
        <v>0</v>
      </c>
      <c r="AO295" t="s">
        <v>396</v>
      </c>
      <c r="AP295" s="25" t="s">
        <v>397</v>
      </c>
      <c r="AQ295" s="160" t="s">
        <v>398</v>
      </c>
    </row>
    <row r="296" spans="1:43" ht="30" customHeight="1" x14ac:dyDescent="0.45">
      <c r="A296" s="395">
        <v>284</v>
      </c>
      <c r="B296" s="396"/>
      <c r="C296" s="397"/>
      <c r="D296" s="397"/>
      <c r="E296" s="398"/>
      <c r="F296" s="399"/>
      <c r="G296" s="399"/>
      <c r="H296" s="400"/>
      <c r="I296" s="367" t="str">
        <f t="shared" si="51"/>
        <v/>
      </c>
      <c r="J296" s="365"/>
      <c r="K296" s="365"/>
      <c r="L296" s="365"/>
      <c r="O296" s="25" t="str">
        <f>IF(AND(SUM($U296:$Z296)&lt;&gt;0,SUM($U296:$Z296)&lt;&gt;6), IF($B296&lt;&gt;'SOC priorities'!$E$11,$AG296,$AH296),"")</f>
        <v/>
      </c>
      <c r="P296" s="25" t="str">
        <f>IF(AND(SUM(U296:AA296)&lt;&gt;0,SUM(U296:AA296)&lt;&gt;7),IF(B296='SOC priorities'!$E$11,IF(ISBLANK(H296),$AI296,""),""),"")</f>
        <v/>
      </c>
      <c r="Q296" s="25" t="str">
        <f t="shared" si="52"/>
        <v/>
      </c>
      <c r="R296" s="25" t="str">
        <f t="shared" si="49"/>
        <v/>
      </c>
      <c r="S296" s="25" t="str">
        <f t="shared" si="50"/>
        <v/>
      </c>
      <c r="U296" s="159">
        <f t="shared" si="53"/>
        <v>0</v>
      </c>
      <c r="V296" s="25">
        <f t="shared" si="54"/>
        <v>0</v>
      </c>
      <c r="W296" s="25">
        <f t="shared" si="55"/>
        <v>0</v>
      </c>
      <c r="X296" s="25">
        <f t="shared" si="56"/>
        <v>0</v>
      </c>
      <c r="Y296" s="25">
        <f t="shared" si="57"/>
        <v>0</v>
      </c>
      <c r="Z296" s="25">
        <f t="shared" si="58"/>
        <v>0</v>
      </c>
      <c r="AA296" s="25">
        <f t="shared" si="59"/>
        <v>0</v>
      </c>
      <c r="AC296" s="25">
        <f t="shared" si="60"/>
        <v>0</v>
      </c>
      <c r="AG296" s="25" t="s">
        <v>393</v>
      </c>
      <c r="AH296" s="25" t="s">
        <v>394</v>
      </c>
      <c r="AI296" s="160" t="s">
        <v>395</v>
      </c>
      <c r="AK296" s="25">
        <f>IF(COUNTIFS('SOC priorities'!$E$4:$E$12,$B296)&lt;&gt;1,1,0)</f>
        <v>1</v>
      </c>
      <c r="AL296" s="25" cm="1">
        <f t="array" ref="AL296">_xlfn.IFNA(IF(ISBLANK(C296),0,_xlfn.IFNA(IF(NOT(OR(_xlfn.XLOOKUP(VLOOKUP(B296,'SOC priorities'!$E$4:$F$12,2),'SOC priorities'!$H$1:$P$1,'SOC priorities'!$H$1:$P$413)=C296)),1,0),1)),1)</f>
        <v>0</v>
      </c>
      <c r="AM296" s="25" cm="1">
        <f t="array" ref="AM296">_xlfn.IFNA(IF(ISBLANK(D296),0,IF(NOT(OR(_xlfn.XLOOKUP(VLOOKUP(B296,'SSA DD'!$E$32:$F$40,2),'SSA DD'!$E$1:$M$1,'SSA DD'!$E$1:$M$22)=D296)),1,0)),0)</f>
        <v>0</v>
      </c>
      <c r="AO296" t="s">
        <v>396</v>
      </c>
      <c r="AP296" s="25" t="s">
        <v>397</v>
      </c>
      <c r="AQ296" s="160" t="s">
        <v>398</v>
      </c>
    </row>
    <row r="297" spans="1:43" ht="30" customHeight="1" x14ac:dyDescent="0.45">
      <c r="A297" s="395">
        <v>285</v>
      </c>
      <c r="B297" s="396"/>
      <c r="C297" s="397"/>
      <c r="D297" s="397"/>
      <c r="E297" s="398"/>
      <c r="F297" s="399"/>
      <c r="G297" s="399"/>
      <c r="H297" s="400"/>
      <c r="I297" s="367" t="str">
        <f t="shared" si="51"/>
        <v/>
      </c>
      <c r="J297" s="365"/>
      <c r="K297" s="365"/>
      <c r="L297" s="365"/>
      <c r="O297" s="25" t="str">
        <f>IF(AND(SUM($U297:$Z297)&lt;&gt;0,SUM($U297:$Z297)&lt;&gt;6), IF($B297&lt;&gt;'SOC priorities'!$E$11,$AG297,$AH297),"")</f>
        <v/>
      </c>
      <c r="P297" s="25" t="str">
        <f>IF(AND(SUM(U297:AA297)&lt;&gt;0,SUM(U297:AA297)&lt;&gt;7),IF(B297='SOC priorities'!$E$11,IF(ISBLANK(H297),$AI297,""),""),"")</f>
        <v/>
      </c>
      <c r="Q297" s="25" t="str">
        <f t="shared" si="52"/>
        <v/>
      </c>
      <c r="R297" s="25" t="str">
        <f t="shared" si="49"/>
        <v/>
      </c>
      <c r="S297" s="25" t="str">
        <f t="shared" si="50"/>
        <v/>
      </c>
      <c r="U297" s="159">
        <f t="shared" si="53"/>
        <v>0</v>
      </c>
      <c r="V297" s="25">
        <f t="shared" si="54"/>
        <v>0</v>
      </c>
      <c r="W297" s="25">
        <f t="shared" si="55"/>
        <v>0</v>
      </c>
      <c r="X297" s="25">
        <f t="shared" si="56"/>
        <v>0</v>
      </c>
      <c r="Y297" s="25">
        <f t="shared" si="57"/>
        <v>0</v>
      </c>
      <c r="Z297" s="25">
        <f t="shared" si="58"/>
        <v>0</v>
      </c>
      <c r="AA297" s="25">
        <f t="shared" si="59"/>
        <v>0</v>
      </c>
      <c r="AC297" s="25">
        <f t="shared" si="60"/>
        <v>0</v>
      </c>
      <c r="AG297" s="25" t="s">
        <v>393</v>
      </c>
      <c r="AH297" s="25" t="s">
        <v>394</v>
      </c>
      <c r="AI297" s="160" t="s">
        <v>395</v>
      </c>
      <c r="AK297" s="25">
        <f>IF(COUNTIFS('SOC priorities'!$E$4:$E$12,$B297)&lt;&gt;1,1,0)</f>
        <v>1</v>
      </c>
      <c r="AL297" s="25" cm="1">
        <f t="array" ref="AL297">_xlfn.IFNA(IF(ISBLANK(C297),0,_xlfn.IFNA(IF(NOT(OR(_xlfn.XLOOKUP(VLOOKUP(B297,'SOC priorities'!$E$4:$F$12,2),'SOC priorities'!$H$1:$P$1,'SOC priorities'!$H$1:$P$413)=C297)),1,0),1)),1)</f>
        <v>0</v>
      </c>
      <c r="AM297" s="25" cm="1">
        <f t="array" ref="AM297">_xlfn.IFNA(IF(ISBLANK(D297),0,IF(NOT(OR(_xlfn.XLOOKUP(VLOOKUP(B297,'SSA DD'!$E$32:$F$40,2),'SSA DD'!$E$1:$M$1,'SSA DD'!$E$1:$M$22)=D297)),1,0)),0)</f>
        <v>0</v>
      </c>
      <c r="AO297" t="s">
        <v>396</v>
      </c>
      <c r="AP297" s="25" t="s">
        <v>397</v>
      </c>
      <c r="AQ297" s="160" t="s">
        <v>398</v>
      </c>
    </row>
    <row r="298" spans="1:43" ht="30" customHeight="1" x14ac:dyDescent="0.45">
      <c r="A298" s="395">
        <v>286</v>
      </c>
      <c r="B298" s="396"/>
      <c r="C298" s="397"/>
      <c r="D298" s="397"/>
      <c r="E298" s="398"/>
      <c r="F298" s="399"/>
      <c r="G298" s="399"/>
      <c r="H298" s="400"/>
      <c r="I298" s="367" t="str">
        <f t="shared" si="51"/>
        <v/>
      </c>
      <c r="J298" s="365"/>
      <c r="K298" s="365"/>
      <c r="L298" s="365"/>
      <c r="O298" s="25" t="str">
        <f>IF(AND(SUM($U298:$Z298)&lt;&gt;0,SUM($U298:$Z298)&lt;&gt;6), IF($B298&lt;&gt;'SOC priorities'!$E$11,$AG298,$AH298),"")</f>
        <v/>
      </c>
      <c r="P298" s="25" t="str">
        <f>IF(AND(SUM(U298:AA298)&lt;&gt;0,SUM(U298:AA298)&lt;&gt;7),IF(B298='SOC priorities'!$E$11,IF(ISBLANK(H298),$AI298,""),""),"")</f>
        <v/>
      </c>
      <c r="Q298" s="25" t="str">
        <f t="shared" si="52"/>
        <v/>
      </c>
      <c r="R298" s="25" t="str">
        <f t="shared" si="49"/>
        <v/>
      </c>
      <c r="S298" s="25" t="str">
        <f t="shared" si="50"/>
        <v/>
      </c>
      <c r="U298" s="159">
        <f t="shared" si="53"/>
        <v>0</v>
      </c>
      <c r="V298" s="25">
        <f t="shared" si="54"/>
        <v>0</v>
      </c>
      <c r="W298" s="25">
        <f t="shared" si="55"/>
        <v>0</v>
      </c>
      <c r="X298" s="25">
        <f t="shared" si="56"/>
        <v>0</v>
      </c>
      <c r="Y298" s="25">
        <f t="shared" si="57"/>
        <v>0</v>
      </c>
      <c r="Z298" s="25">
        <f t="shared" si="58"/>
        <v>0</v>
      </c>
      <c r="AA298" s="25">
        <f t="shared" si="59"/>
        <v>0</v>
      </c>
      <c r="AC298" s="25">
        <f t="shared" si="60"/>
        <v>0</v>
      </c>
      <c r="AG298" s="25" t="s">
        <v>393</v>
      </c>
      <c r="AH298" s="25" t="s">
        <v>394</v>
      </c>
      <c r="AI298" s="160" t="s">
        <v>395</v>
      </c>
      <c r="AK298" s="25">
        <f>IF(COUNTIFS('SOC priorities'!$E$4:$E$12,$B298)&lt;&gt;1,1,0)</f>
        <v>1</v>
      </c>
      <c r="AL298" s="25" cm="1">
        <f t="array" ref="AL298">_xlfn.IFNA(IF(ISBLANK(C298),0,_xlfn.IFNA(IF(NOT(OR(_xlfn.XLOOKUP(VLOOKUP(B298,'SOC priorities'!$E$4:$F$12,2),'SOC priorities'!$H$1:$P$1,'SOC priorities'!$H$1:$P$413)=C298)),1,0),1)),1)</f>
        <v>0</v>
      </c>
      <c r="AM298" s="25" cm="1">
        <f t="array" ref="AM298">_xlfn.IFNA(IF(ISBLANK(D298),0,IF(NOT(OR(_xlfn.XLOOKUP(VLOOKUP(B298,'SSA DD'!$E$32:$F$40,2),'SSA DD'!$E$1:$M$1,'SSA DD'!$E$1:$M$22)=D298)),1,0)),0)</f>
        <v>0</v>
      </c>
      <c r="AO298" t="s">
        <v>396</v>
      </c>
      <c r="AP298" s="25" t="s">
        <v>397</v>
      </c>
      <c r="AQ298" s="160" t="s">
        <v>398</v>
      </c>
    </row>
    <row r="299" spans="1:43" ht="30" customHeight="1" x14ac:dyDescent="0.45">
      <c r="A299" s="395">
        <v>287</v>
      </c>
      <c r="B299" s="396"/>
      <c r="C299" s="397"/>
      <c r="D299" s="397"/>
      <c r="E299" s="398"/>
      <c r="F299" s="399"/>
      <c r="G299" s="399"/>
      <c r="H299" s="400"/>
      <c r="I299" s="367" t="str">
        <f t="shared" si="51"/>
        <v/>
      </c>
      <c r="J299" s="365"/>
      <c r="K299" s="365"/>
      <c r="L299" s="365"/>
      <c r="O299" s="25" t="str">
        <f>IF(AND(SUM($U299:$Z299)&lt;&gt;0,SUM($U299:$Z299)&lt;&gt;6), IF($B299&lt;&gt;'SOC priorities'!$E$11,$AG299,$AH299),"")</f>
        <v/>
      </c>
      <c r="P299" s="25" t="str">
        <f>IF(AND(SUM(U299:AA299)&lt;&gt;0,SUM(U299:AA299)&lt;&gt;7),IF(B299='SOC priorities'!$E$11,IF(ISBLANK(H299),$AI299,""),""),"")</f>
        <v/>
      </c>
      <c r="Q299" s="25" t="str">
        <f t="shared" si="52"/>
        <v/>
      </c>
      <c r="R299" s="25" t="str">
        <f t="shared" si="49"/>
        <v/>
      </c>
      <c r="S299" s="25" t="str">
        <f t="shared" si="50"/>
        <v/>
      </c>
      <c r="U299" s="159">
        <f t="shared" si="53"/>
        <v>0</v>
      </c>
      <c r="V299" s="25">
        <f t="shared" si="54"/>
        <v>0</v>
      </c>
      <c r="W299" s="25">
        <f t="shared" si="55"/>
        <v>0</v>
      </c>
      <c r="X299" s="25">
        <f t="shared" si="56"/>
        <v>0</v>
      </c>
      <c r="Y299" s="25">
        <f t="shared" si="57"/>
        <v>0</v>
      </c>
      <c r="Z299" s="25">
        <f t="shared" si="58"/>
        <v>0</v>
      </c>
      <c r="AA299" s="25">
        <f t="shared" si="59"/>
        <v>0</v>
      </c>
      <c r="AC299" s="25">
        <f t="shared" si="60"/>
        <v>0</v>
      </c>
      <c r="AG299" s="25" t="s">
        <v>393</v>
      </c>
      <c r="AH299" s="25" t="s">
        <v>394</v>
      </c>
      <c r="AI299" s="160" t="s">
        <v>395</v>
      </c>
      <c r="AK299" s="25">
        <f>IF(COUNTIFS('SOC priorities'!$E$4:$E$12,$B299)&lt;&gt;1,1,0)</f>
        <v>1</v>
      </c>
      <c r="AL299" s="25" cm="1">
        <f t="array" ref="AL299">_xlfn.IFNA(IF(ISBLANK(C299),0,_xlfn.IFNA(IF(NOT(OR(_xlfn.XLOOKUP(VLOOKUP(B299,'SOC priorities'!$E$4:$F$12,2),'SOC priorities'!$H$1:$P$1,'SOC priorities'!$H$1:$P$413)=C299)),1,0),1)),1)</f>
        <v>0</v>
      </c>
      <c r="AM299" s="25" cm="1">
        <f t="array" ref="AM299">_xlfn.IFNA(IF(ISBLANK(D299),0,IF(NOT(OR(_xlfn.XLOOKUP(VLOOKUP(B299,'SSA DD'!$E$32:$F$40,2),'SSA DD'!$E$1:$M$1,'SSA DD'!$E$1:$M$22)=D299)),1,0)),0)</f>
        <v>0</v>
      </c>
      <c r="AO299" t="s">
        <v>396</v>
      </c>
      <c r="AP299" s="25" t="s">
        <v>397</v>
      </c>
      <c r="AQ299" s="160" t="s">
        <v>398</v>
      </c>
    </row>
    <row r="300" spans="1:43" ht="30" customHeight="1" x14ac:dyDescent="0.45">
      <c r="A300" s="395">
        <v>288</v>
      </c>
      <c r="B300" s="396"/>
      <c r="C300" s="397"/>
      <c r="D300" s="397"/>
      <c r="E300" s="398"/>
      <c r="F300" s="399"/>
      <c r="G300" s="399"/>
      <c r="H300" s="400"/>
      <c r="I300" s="367" t="str">
        <f t="shared" si="51"/>
        <v/>
      </c>
      <c r="J300" s="365"/>
      <c r="K300" s="365"/>
      <c r="L300" s="365"/>
      <c r="O300" s="25" t="str">
        <f>IF(AND(SUM($U300:$Z300)&lt;&gt;0,SUM($U300:$Z300)&lt;&gt;6), IF($B300&lt;&gt;'SOC priorities'!$E$11,$AG300,$AH300),"")</f>
        <v/>
      </c>
      <c r="P300" s="25" t="str">
        <f>IF(AND(SUM(U300:AA300)&lt;&gt;0,SUM(U300:AA300)&lt;&gt;7),IF(B300='SOC priorities'!$E$11,IF(ISBLANK(H300),$AI300,""),""),"")</f>
        <v/>
      </c>
      <c r="Q300" s="25" t="str">
        <f t="shared" si="52"/>
        <v/>
      </c>
      <c r="R300" s="25" t="str">
        <f t="shared" si="49"/>
        <v/>
      </c>
      <c r="S300" s="25" t="str">
        <f t="shared" si="50"/>
        <v/>
      </c>
      <c r="U300" s="159">
        <f t="shared" si="53"/>
        <v>0</v>
      </c>
      <c r="V300" s="25">
        <f t="shared" si="54"/>
        <v>0</v>
      </c>
      <c r="W300" s="25">
        <f t="shared" si="55"/>
        <v>0</v>
      </c>
      <c r="X300" s="25">
        <f t="shared" si="56"/>
        <v>0</v>
      </c>
      <c r="Y300" s="25">
        <f t="shared" si="57"/>
        <v>0</v>
      </c>
      <c r="Z300" s="25">
        <f t="shared" si="58"/>
        <v>0</v>
      </c>
      <c r="AA300" s="25">
        <f t="shared" si="59"/>
        <v>0</v>
      </c>
      <c r="AC300" s="25">
        <f t="shared" si="60"/>
        <v>0</v>
      </c>
      <c r="AG300" s="25" t="s">
        <v>393</v>
      </c>
      <c r="AH300" s="25" t="s">
        <v>394</v>
      </c>
      <c r="AI300" s="160" t="s">
        <v>395</v>
      </c>
      <c r="AK300" s="25">
        <f>IF(COUNTIFS('SOC priorities'!$E$4:$E$12,$B300)&lt;&gt;1,1,0)</f>
        <v>1</v>
      </c>
      <c r="AL300" s="25" cm="1">
        <f t="array" ref="AL300">_xlfn.IFNA(IF(ISBLANK(C300),0,_xlfn.IFNA(IF(NOT(OR(_xlfn.XLOOKUP(VLOOKUP(B300,'SOC priorities'!$E$4:$F$12,2),'SOC priorities'!$H$1:$P$1,'SOC priorities'!$H$1:$P$413)=C300)),1,0),1)),1)</f>
        <v>0</v>
      </c>
      <c r="AM300" s="25" cm="1">
        <f t="array" ref="AM300">_xlfn.IFNA(IF(ISBLANK(D300),0,IF(NOT(OR(_xlfn.XLOOKUP(VLOOKUP(B300,'SSA DD'!$E$32:$F$40,2),'SSA DD'!$E$1:$M$1,'SSA DD'!$E$1:$M$22)=D300)),1,0)),0)</f>
        <v>0</v>
      </c>
      <c r="AO300" t="s">
        <v>396</v>
      </c>
      <c r="AP300" s="25" t="s">
        <v>397</v>
      </c>
      <c r="AQ300" s="160" t="s">
        <v>398</v>
      </c>
    </row>
    <row r="301" spans="1:43" ht="30" customHeight="1" x14ac:dyDescent="0.45">
      <c r="A301" s="395">
        <v>289</v>
      </c>
      <c r="B301" s="396"/>
      <c r="C301" s="397"/>
      <c r="D301" s="397"/>
      <c r="E301" s="398"/>
      <c r="F301" s="399"/>
      <c r="G301" s="399"/>
      <c r="H301" s="400"/>
      <c r="I301" s="367" t="str">
        <f t="shared" si="51"/>
        <v/>
      </c>
      <c r="J301" s="365"/>
      <c r="K301" s="365"/>
      <c r="L301" s="365"/>
      <c r="O301" s="25" t="str">
        <f>IF(AND(SUM($U301:$Z301)&lt;&gt;0,SUM($U301:$Z301)&lt;&gt;6), IF($B301&lt;&gt;'SOC priorities'!$E$11,$AG301,$AH301),"")</f>
        <v/>
      </c>
      <c r="P301" s="25" t="str">
        <f>IF(AND(SUM(U301:AA301)&lt;&gt;0,SUM(U301:AA301)&lt;&gt;7),IF(B301='SOC priorities'!$E$11,IF(ISBLANK(H301),$AI301,""),""),"")</f>
        <v/>
      </c>
      <c r="Q301" s="25" t="str">
        <f t="shared" si="52"/>
        <v/>
      </c>
      <c r="R301" s="25" t="str">
        <f t="shared" si="49"/>
        <v/>
      </c>
      <c r="S301" s="25" t="str">
        <f t="shared" si="50"/>
        <v/>
      </c>
      <c r="U301" s="159">
        <f t="shared" si="53"/>
        <v>0</v>
      </c>
      <c r="V301" s="25">
        <f t="shared" si="54"/>
        <v>0</v>
      </c>
      <c r="W301" s="25">
        <f t="shared" si="55"/>
        <v>0</v>
      </c>
      <c r="X301" s="25">
        <f t="shared" si="56"/>
        <v>0</v>
      </c>
      <c r="Y301" s="25">
        <f t="shared" si="57"/>
        <v>0</v>
      </c>
      <c r="Z301" s="25">
        <f t="shared" si="58"/>
        <v>0</v>
      </c>
      <c r="AA301" s="25">
        <f t="shared" si="59"/>
        <v>0</v>
      </c>
      <c r="AC301" s="25">
        <f t="shared" si="60"/>
        <v>0</v>
      </c>
      <c r="AG301" s="25" t="s">
        <v>393</v>
      </c>
      <c r="AH301" s="25" t="s">
        <v>394</v>
      </c>
      <c r="AI301" s="160" t="s">
        <v>395</v>
      </c>
      <c r="AK301" s="25">
        <f>IF(COUNTIFS('SOC priorities'!$E$4:$E$12,$B301)&lt;&gt;1,1,0)</f>
        <v>1</v>
      </c>
      <c r="AL301" s="25" cm="1">
        <f t="array" ref="AL301">_xlfn.IFNA(IF(ISBLANK(C301),0,_xlfn.IFNA(IF(NOT(OR(_xlfn.XLOOKUP(VLOOKUP(B301,'SOC priorities'!$E$4:$F$12,2),'SOC priorities'!$H$1:$P$1,'SOC priorities'!$H$1:$P$413)=C301)),1,0),1)),1)</f>
        <v>0</v>
      </c>
      <c r="AM301" s="25" cm="1">
        <f t="array" ref="AM301">_xlfn.IFNA(IF(ISBLANK(D301),0,IF(NOT(OR(_xlfn.XLOOKUP(VLOOKUP(B301,'SSA DD'!$E$32:$F$40,2),'SSA DD'!$E$1:$M$1,'SSA DD'!$E$1:$M$22)=D301)),1,0)),0)</f>
        <v>0</v>
      </c>
      <c r="AO301" t="s">
        <v>396</v>
      </c>
      <c r="AP301" s="25" t="s">
        <v>397</v>
      </c>
      <c r="AQ301" s="160" t="s">
        <v>398</v>
      </c>
    </row>
    <row r="302" spans="1:43" ht="30" customHeight="1" x14ac:dyDescent="0.45">
      <c r="A302" s="395">
        <v>290</v>
      </c>
      <c r="B302" s="396"/>
      <c r="C302" s="397"/>
      <c r="D302" s="397"/>
      <c r="E302" s="398"/>
      <c r="F302" s="399"/>
      <c r="G302" s="399"/>
      <c r="H302" s="400"/>
      <c r="I302" s="367" t="str">
        <f t="shared" si="51"/>
        <v/>
      </c>
      <c r="J302" s="365"/>
      <c r="K302" s="365"/>
      <c r="L302" s="365"/>
      <c r="O302" s="25" t="str">
        <f>IF(AND(SUM($U302:$Z302)&lt;&gt;0,SUM($U302:$Z302)&lt;&gt;6), IF($B302&lt;&gt;'SOC priorities'!$E$11,$AG302,$AH302),"")</f>
        <v/>
      </c>
      <c r="P302" s="25" t="str">
        <f>IF(AND(SUM(U302:AA302)&lt;&gt;0,SUM(U302:AA302)&lt;&gt;7),IF(B302='SOC priorities'!$E$11,IF(ISBLANK(H302),$AI302,""),""),"")</f>
        <v/>
      </c>
      <c r="Q302" s="25" t="str">
        <f t="shared" si="52"/>
        <v/>
      </c>
      <c r="R302" s="25" t="str">
        <f t="shared" si="49"/>
        <v/>
      </c>
      <c r="S302" s="25" t="str">
        <f t="shared" si="50"/>
        <v/>
      </c>
      <c r="U302" s="159">
        <f t="shared" si="53"/>
        <v>0</v>
      </c>
      <c r="V302" s="25">
        <f t="shared" si="54"/>
        <v>0</v>
      </c>
      <c r="W302" s="25">
        <f t="shared" si="55"/>
        <v>0</v>
      </c>
      <c r="X302" s="25">
        <f t="shared" si="56"/>
        <v>0</v>
      </c>
      <c r="Y302" s="25">
        <f t="shared" si="57"/>
        <v>0</v>
      </c>
      <c r="Z302" s="25">
        <f t="shared" si="58"/>
        <v>0</v>
      </c>
      <c r="AA302" s="25">
        <f t="shared" si="59"/>
        <v>0</v>
      </c>
      <c r="AC302" s="25">
        <f t="shared" si="60"/>
        <v>0</v>
      </c>
      <c r="AG302" s="25" t="s">
        <v>393</v>
      </c>
      <c r="AH302" s="25" t="s">
        <v>394</v>
      </c>
      <c r="AI302" s="160" t="s">
        <v>395</v>
      </c>
      <c r="AK302" s="25">
        <f>IF(COUNTIFS('SOC priorities'!$E$4:$E$12,$B302)&lt;&gt;1,1,0)</f>
        <v>1</v>
      </c>
      <c r="AL302" s="25" cm="1">
        <f t="array" ref="AL302">_xlfn.IFNA(IF(ISBLANK(C302),0,_xlfn.IFNA(IF(NOT(OR(_xlfn.XLOOKUP(VLOOKUP(B302,'SOC priorities'!$E$4:$F$12,2),'SOC priorities'!$H$1:$P$1,'SOC priorities'!$H$1:$P$413)=C302)),1,0),1)),1)</f>
        <v>0</v>
      </c>
      <c r="AM302" s="25" cm="1">
        <f t="array" ref="AM302">_xlfn.IFNA(IF(ISBLANK(D302),0,IF(NOT(OR(_xlfn.XLOOKUP(VLOOKUP(B302,'SSA DD'!$E$32:$F$40,2),'SSA DD'!$E$1:$M$1,'SSA DD'!$E$1:$M$22)=D302)),1,0)),0)</f>
        <v>0</v>
      </c>
      <c r="AO302" t="s">
        <v>396</v>
      </c>
      <c r="AP302" s="25" t="s">
        <v>397</v>
      </c>
      <c r="AQ302" s="160" t="s">
        <v>398</v>
      </c>
    </row>
    <row r="303" spans="1:43" ht="30" customHeight="1" x14ac:dyDescent="0.45">
      <c r="A303" s="395">
        <v>291</v>
      </c>
      <c r="B303" s="396"/>
      <c r="C303" s="397"/>
      <c r="D303" s="397"/>
      <c r="E303" s="398"/>
      <c r="F303" s="399"/>
      <c r="G303" s="399"/>
      <c r="H303" s="400"/>
      <c r="I303" s="367" t="str">
        <f t="shared" si="51"/>
        <v/>
      </c>
      <c r="J303" s="365"/>
      <c r="K303" s="365"/>
      <c r="L303" s="365"/>
      <c r="O303" s="25" t="str">
        <f>IF(AND(SUM($U303:$Z303)&lt;&gt;0,SUM($U303:$Z303)&lt;&gt;6), IF($B303&lt;&gt;'SOC priorities'!$E$11,$AG303,$AH303),"")</f>
        <v/>
      </c>
      <c r="P303" s="25" t="str">
        <f>IF(AND(SUM(U303:AA303)&lt;&gt;0,SUM(U303:AA303)&lt;&gt;7),IF(B303='SOC priorities'!$E$11,IF(ISBLANK(H303),$AI303,""),""),"")</f>
        <v/>
      </c>
      <c r="Q303" s="25" t="str">
        <f t="shared" si="52"/>
        <v/>
      </c>
      <c r="R303" s="25" t="str">
        <f t="shared" si="49"/>
        <v/>
      </c>
      <c r="S303" s="25" t="str">
        <f t="shared" si="50"/>
        <v/>
      </c>
      <c r="U303" s="159">
        <f t="shared" si="53"/>
        <v>0</v>
      </c>
      <c r="V303" s="25">
        <f t="shared" si="54"/>
        <v>0</v>
      </c>
      <c r="W303" s="25">
        <f t="shared" si="55"/>
        <v>0</v>
      </c>
      <c r="X303" s="25">
        <f t="shared" si="56"/>
        <v>0</v>
      </c>
      <c r="Y303" s="25">
        <f t="shared" si="57"/>
        <v>0</v>
      </c>
      <c r="Z303" s="25">
        <f t="shared" si="58"/>
        <v>0</v>
      </c>
      <c r="AA303" s="25">
        <f t="shared" si="59"/>
        <v>0</v>
      </c>
      <c r="AC303" s="25">
        <f t="shared" si="60"/>
        <v>0</v>
      </c>
      <c r="AG303" s="25" t="s">
        <v>393</v>
      </c>
      <c r="AH303" s="25" t="s">
        <v>394</v>
      </c>
      <c r="AI303" s="160" t="s">
        <v>395</v>
      </c>
      <c r="AK303" s="25">
        <f>IF(COUNTIFS('SOC priorities'!$E$4:$E$12,$B303)&lt;&gt;1,1,0)</f>
        <v>1</v>
      </c>
      <c r="AL303" s="25" cm="1">
        <f t="array" ref="AL303">_xlfn.IFNA(IF(ISBLANK(C303),0,_xlfn.IFNA(IF(NOT(OR(_xlfn.XLOOKUP(VLOOKUP(B303,'SOC priorities'!$E$4:$F$12,2),'SOC priorities'!$H$1:$P$1,'SOC priorities'!$H$1:$P$413)=C303)),1,0),1)),1)</f>
        <v>0</v>
      </c>
      <c r="AM303" s="25" cm="1">
        <f t="array" ref="AM303">_xlfn.IFNA(IF(ISBLANK(D303),0,IF(NOT(OR(_xlfn.XLOOKUP(VLOOKUP(B303,'SSA DD'!$E$32:$F$40,2),'SSA DD'!$E$1:$M$1,'SSA DD'!$E$1:$M$22)=D303)),1,0)),0)</f>
        <v>0</v>
      </c>
      <c r="AO303" t="s">
        <v>396</v>
      </c>
      <c r="AP303" s="25" t="s">
        <v>397</v>
      </c>
      <c r="AQ303" s="160" t="s">
        <v>398</v>
      </c>
    </row>
    <row r="304" spans="1:43" ht="30" customHeight="1" x14ac:dyDescent="0.45">
      <c r="A304" s="395">
        <v>292</v>
      </c>
      <c r="B304" s="396"/>
      <c r="C304" s="397"/>
      <c r="D304" s="397"/>
      <c r="E304" s="398"/>
      <c r="F304" s="399"/>
      <c r="G304" s="399"/>
      <c r="H304" s="400"/>
      <c r="I304" s="367" t="str">
        <f t="shared" si="51"/>
        <v/>
      </c>
      <c r="J304" s="365"/>
      <c r="K304" s="365"/>
      <c r="L304" s="365"/>
      <c r="O304" s="25" t="str">
        <f>IF(AND(SUM($U304:$Z304)&lt;&gt;0,SUM($U304:$Z304)&lt;&gt;6), IF($B304&lt;&gt;'SOC priorities'!$E$11,$AG304,$AH304),"")</f>
        <v/>
      </c>
      <c r="P304" s="25" t="str">
        <f>IF(AND(SUM(U304:AA304)&lt;&gt;0,SUM(U304:AA304)&lt;&gt;7),IF(B304='SOC priorities'!$E$11,IF(ISBLANK(H304),$AI304,""),""),"")</f>
        <v/>
      </c>
      <c r="Q304" s="25" t="str">
        <f t="shared" si="52"/>
        <v/>
      </c>
      <c r="R304" s="25" t="str">
        <f t="shared" si="49"/>
        <v/>
      </c>
      <c r="S304" s="25" t="str">
        <f t="shared" si="50"/>
        <v/>
      </c>
      <c r="U304" s="159">
        <f t="shared" si="53"/>
        <v>0</v>
      </c>
      <c r="V304" s="25">
        <f t="shared" si="54"/>
        <v>0</v>
      </c>
      <c r="W304" s="25">
        <f t="shared" si="55"/>
        <v>0</v>
      </c>
      <c r="X304" s="25">
        <f t="shared" si="56"/>
        <v>0</v>
      </c>
      <c r="Y304" s="25">
        <f t="shared" si="57"/>
        <v>0</v>
      </c>
      <c r="Z304" s="25">
        <f t="shared" si="58"/>
        <v>0</v>
      </c>
      <c r="AA304" s="25">
        <f t="shared" si="59"/>
        <v>0</v>
      </c>
      <c r="AC304" s="25">
        <f t="shared" si="60"/>
        <v>0</v>
      </c>
      <c r="AG304" s="25" t="s">
        <v>393</v>
      </c>
      <c r="AH304" s="25" t="s">
        <v>394</v>
      </c>
      <c r="AI304" s="160" t="s">
        <v>395</v>
      </c>
      <c r="AK304" s="25">
        <f>IF(COUNTIFS('SOC priorities'!$E$4:$E$12,$B304)&lt;&gt;1,1,0)</f>
        <v>1</v>
      </c>
      <c r="AL304" s="25" cm="1">
        <f t="array" ref="AL304">_xlfn.IFNA(IF(ISBLANK(C304),0,_xlfn.IFNA(IF(NOT(OR(_xlfn.XLOOKUP(VLOOKUP(B304,'SOC priorities'!$E$4:$F$12,2),'SOC priorities'!$H$1:$P$1,'SOC priorities'!$H$1:$P$413)=C304)),1,0),1)),1)</f>
        <v>0</v>
      </c>
      <c r="AM304" s="25" cm="1">
        <f t="array" ref="AM304">_xlfn.IFNA(IF(ISBLANK(D304),0,IF(NOT(OR(_xlfn.XLOOKUP(VLOOKUP(B304,'SSA DD'!$E$32:$F$40,2),'SSA DD'!$E$1:$M$1,'SSA DD'!$E$1:$M$22)=D304)),1,0)),0)</f>
        <v>0</v>
      </c>
      <c r="AO304" t="s">
        <v>396</v>
      </c>
      <c r="AP304" s="25" t="s">
        <v>397</v>
      </c>
      <c r="AQ304" s="160" t="s">
        <v>398</v>
      </c>
    </row>
    <row r="305" spans="1:43" ht="30" customHeight="1" x14ac:dyDescent="0.45">
      <c r="A305" s="395">
        <v>293</v>
      </c>
      <c r="B305" s="396"/>
      <c r="C305" s="397"/>
      <c r="D305" s="397"/>
      <c r="E305" s="398"/>
      <c r="F305" s="399"/>
      <c r="G305" s="399"/>
      <c r="H305" s="400"/>
      <c r="I305" s="367" t="str">
        <f t="shared" si="51"/>
        <v/>
      </c>
      <c r="J305" s="365"/>
      <c r="K305" s="365"/>
      <c r="L305" s="365"/>
      <c r="O305" s="25" t="str">
        <f>IF(AND(SUM($U305:$Z305)&lt;&gt;0,SUM($U305:$Z305)&lt;&gt;6), IF($B305&lt;&gt;'SOC priorities'!$E$11,$AG305,$AH305),"")</f>
        <v/>
      </c>
      <c r="P305" s="25" t="str">
        <f>IF(AND(SUM(U305:AA305)&lt;&gt;0,SUM(U305:AA305)&lt;&gt;7),IF(B305='SOC priorities'!$E$11,IF(ISBLANK(H305),$AI305,""),""),"")</f>
        <v/>
      </c>
      <c r="Q305" s="25" t="str">
        <f t="shared" si="52"/>
        <v/>
      </c>
      <c r="R305" s="25" t="str">
        <f t="shared" si="49"/>
        <v/>
      </c>
      <c r="S305" s="25" t="str">
        <f t="shared" si="50"/>
        <v/>
      </c>
      <c r="U305" s="159">
        <f t="shared" si="53"/>
        <v>0</v>
      </c>
      <c r="V305" s="25">
        <f t="shared" si="54"/>
        <v>0</v>
      </c>
      <c r="W305" s="25">
        <f t="shared" si="55"/>
        <v>0</v>
      </c>
      <c r="X305" s="25">
        <f t="shared" si="56"/>
        <v>0</v>
      </c>
      <c r="Y305" s="25">
        <f t="shared" si="57"/>
        <v>0</v>
      </c>
      <c r="Z305" s="25">
        <f t="shared" si="58"/>
        <v>0</v>
      </c>
      <c r="AA305" s="25">
        <f t="shared" si="59"/>
        <v>0</v>
      </c>
      <c r="AC305" s="25">
        <f t="shared" si="60"/>
        <v>0</v>
      </c>
      <c r="AG305" s="25" t="s">
        <v>393</v>
      </c>
      <c r="AH305" s="25" t="s">
        <v>394</v>
      </c>
      <c r="AI305" s="160" t="s">
        <v>395</v>
      </c>
      <c r="AK305" s="25">
        <f>IF(COUNTIFS('SOC priorities'!$E$4:$E$12,$B305)&lt;&gt;1,1,0)</f>
        <v>1</v>
      </c>
      <c r="AL305" s="25" cm="1">
        <f t="array" ref="AL305">_xlfn.IFNA(IF(ISBLANK(C305),0,_xlfn.IFNA(IF(NOT(OR(_xlfn.XLOOKUP(VLOOKUP(B305,'SOC priorities'!$E$4:$F$12,2),'SOC priorities'!$H$1:$P$1,'SOC priorities'!$H$1:$P$413)=C305)),1,0),1)),1)</f>
        <v>0</v>
      </c>
      <c r="AM305" s="25" cm="1">
        <f t="array" ref="AM305">_xlfn.IFNA(IF(ISBLANK(D305),0,IF(NOT(OR(_xlfn.XLOOKUP(VLOOKUP(B305,'SSA DD'!$E$32:$F$40,2),'SSA DD'!$E$1:$M$1,'SSA DD'!$E$1:$M$22)=D305)),1,0)),0)</f>
        <v>0</v>
      </c>
      <c r="AO305" t="s">
        <v>396</v>
      </c>
      <c r="AP305" s="25" t="s">
        <v>397</v>
      </c>
      <c r="AQ305" s="160" t="s">
        <v>398</v>
      </c>
    </row>
    <row r="306" spans="1:43" ht="30" customHeight="1" x14ac:dyDescent="0.45">
      <c r="A306" s="395">
        <v>294</v>
      </c>
      <c r="B306" s="396"/>
      <c r="C306" s="397"/>
      <c r="D306" s="397"/>
      <c r="E306" s="398"/>
      <c r="F306" s="399"/>
      <c r="G306" s="399"/>
      <c r="H306" s="400"/>
      <c r="I306" s="367" t="str">
        <f t="shared" si="51"/>
        <v/>
      </c>
      <c r="J306" s="365"/>
      <c r="K306" s="365"/>
      <c r="L306" s="365"/>
      <c r="O306" s="25" t="str">
        <f>IF(AND(SUM($U306:$Z306)&lt;&gt;0,SUM($U306:$Z306)&lt;&gt;6), IF($B306&lt;&gt;'SOC priorities'!$E$11,$AG306,$AH306),"")</f>
        <v/>
      </c>
      <c r="P306" s="25" t="str">
        <f>IF(AND(SUM(U306:AA306)&lt;&gt;0,SUM(U306:AA306)&lt;&gt;7),IF(B306='SOC priorities'!$E$11,IF(ISBLANK(H306),$AI306,""),""),"")</f>
        <v/>
      </c>
      <c r="Q306" s="25" t="str">
        <f t="shared" si="52"/>
        <v/>
      </c>
      <c r="R306" s="25" t="str">
        <f t="shared" si="49"/>
        <v/>
      </c>
      <c r="S306" s="25" t="str">
        <f t="shared" si="50"/>
        <v/>
      </c>
      <c r="U306" s="159">
        <f t="shared" si="53"/>
        <v>0</v>
      </c>
      <c r="V306" s="25">
        <f t="shared" si="54"/>
        <v>0</v>
      </c>
      <c r="W306" s="25">
        <f t="shared" si="55"/>
        <v>0</v>
      </c>
      <c r="X306" s="25">
        <f t="shared" si="56"/>
        <v>0</v>
      </c>
      <c r="Y306" s="25">
        <f t="shared" si="57"/>
        <v>0</v>
      </c>
      <c r="Z306" s="25">
        <f t="shared" si="58"/>
        <v>0</v>
      </c>
      <c r="AA306" s="25">
        <f t="shared" si="59"/>
        <v>0</v>
      </c>
      <c r="AC306" s="25">
        <f t="shared" si="60"/>
        <v>0</v>
      </c>
      <c r="AG306" s="25" t="s">
        <v>393</v>
      </c>
      <c r="AH306" s="25" t="s">
        <v>394</v>
      </c>
      <c r="AI306" s="160" t="s">
        <v>395</v>
      </c>
      <c r="AK306" s="25">
        <f>IF(COUNTIFS('SOC priorities'!$E$4:$E$12,$B306)&lt;&gt;1,1,0)</f>
        <v>1</v>
      </c>
      <c r="AL306" s="25" cm="1">
        <f t="array" ref="AL306">_xlfn.IFNA(IF(ISBLANK(C306),0,_xlfn.IFNA(IF(NOT(OR(_xlfn.XLOOKUP(VLOOKUP(B306,'SOC priorities'!$E$4:$F$12,2),'SOC priorities'!$H$1:$P$1,'SOC priorities'!$H$1:$P$413)=C306)),1,0),1)),1)</f>
        <v>0</v>
      </c>
      <c r="AM306" s="25" cm="1">
        <f t="array" ref="AM306">_xlfn.IFNA(IF(ISBLANK(D306),0,IF(NOT(OR(_xlfn.XLOOKUP(VLOOKUP(B306,'SSA DD'!$E$32:$F$40,2),'SSA DD'!$E$1:$M$1,'SSA DD'!$E$1:$M$22)=D306)),1,0)),0)</f>
        <v>0</v>
      </c>
      <c r="AO306" t="s">
        <v>396</v>
      </c>
      <c r="AP306" s="25" t="s">
        <v>397</v>
      </c>
      <c r="AQ306" s="160" t="s">
        <v>398</v>
      </c>
    </row>
    <row r="307" spans="1:43" ht="30" customHeight="1" x14ac:dyDescent="0.45">
      <c r="A307" s="395">
        <v>295</v>
      </c>
      <c r="B307" s="396"/>
      <c r="C307" s="397"/>
      <c r="D307" s="397"/>
      <c r="E307" s="398"/>
      <c r="F307" s="399"/>
      <c r="G307" s="399"/>
      <c r="H307" s="400"/>
      <c r="I307" s="367" t="str">
        <f t="shared" si="51"/>
        <v/>
      </c>
      <c r="J307" s="365"/>
      <c r="K307" s="365"/>
      <c r="L307" s="365"/>
      <c r="O307" s="25" t="str">
        <f>IF(AND(SUM($U307:$Z307)&lt;&gt;0,SUM($U307:$Z307)&lt;&gt;6), IF($B307&lt;&gt;'SOC priorities'!$E$11,$AG307,$AH307),"")</f>
        <v/>
      </c>
      <c r="P307" s="25" t="str">
        <f>IF(AND(SUM(U307:AA307)&lt;&gt;0,SUM(U307:AA307)&lt;&gt;7),IF(B307='SOC priorities'!$E$11,IF(ISBLANK(H307),$AI307,""),""),"")</f>
        <v/>
      </c>
      <c r="Q307" s="25" t="str">
        <f t="shared" si="52"/>
        <v/>
      </c>
      <c r="R307" s="25" t="str">
        <f t="shared" si="49"/>
        <v/>
      </c>
      <c r="S307" s="25" t="str">
        <f t="shared" si="50"/>
        <v/>
      </c>
      <c r="U307" s="159">
        <f t="shared" si="53"/>
        <v>0</v>
      </c>
      <c r="V307" s="25">
        <f t="shared" si="54"/>
        <v>0</v>
      </c>
      <c r="W307" s="25">
        <f t="shared" si="55"/>
        <v>0</v>
      </c>
      <c r="X307" s="25">
        <f t="shared" si="56"/>
        <v>0</v>
      </c>
      <c r="Y307" s="25">
        <f t="shared" si="57"/>
        <v>0</v>
      </c>
      <c r="Z307" s="25">
        <f t="shared" si="58"/>
        <v>0</v>
      </c>
      <c r="AA307" s="25">
        <f t="shared" si="59"/>
        <v>0</v>
      </c>
      <c r="AC307" s="25">
        <f t="shared" si="60"/>
        <v>0</v>
      </c>
      <c r="AG307" s="25" t="s">
        <v>393</v>
      </c>
      <c r="AH307" s="25" t="s">
        <v>394</v>
      </c>
      <c r="AI307" s="160" t="s">
        <v>395</v>
      </c>
      <c r="AK307" s="25">
        <f>IF(COUNTIFS('SOC priorities'!$E$4:$E$12,$B307)&lt;&gt;1,1,0)</f>
        <v>1</v>
      </c>
      <c r="AL307" s="25" cm="1">
        <f t="array" ref="AL307">_xlfn.IFNA(IF(ISBLANK(C307),0,_xlfn.IFNA(IF(NOT(OR(_xlfn.XLOOKUP(VLOOKUP(B307,'SOC priorities'!$E$4:$F$12,2),'SOC priorities'!$H$1:$P$1,'SOC priorities'!$H$1:$P$413)=C307)),1,0),1)),1)</f>
        <v>0</v>
      </c>
      <c r="AM307" s="25" cm="1">
        <f t="array" ref="AM307">_xlfn.IFNA(IF(ISBLANK(D307),0,IF(NOT(OR(_xlfn.XLOOKUP(VLOOKUP(B307,'SSA DD'!$E$32:$F$40,2),'SSA DD'!$E$1:$M$1,'SSA DD'!$E$1:$M$22)=D307)),1,0)),0)</f>
        <v>0</v>
      </c>
      <c r="AO307" t="s">
        <v>396</v>
      </c>
      <c r="AP307" s="25" t="s">
        <v>397</v>
      </c>
      <c r="AQ307" s="160" t="s">
        <v>398</v>
      </c>
    </row>
    <row r="308" spans="1:43" ht="30" customHeight="1" x14ac:dyDescent="0.45">
      <c r="A308" s="395">
        <v>296</v>
      </c>
      <c r="B308" s="396"/>
      <c r="C308" s="397"/>
      <c r="D308" s="397"/>
      <c r="E308" s="398"/>
      <c r="F308" s="399"/>
      <c r="G308" s="399"/>
      <c r="H308" s="400"/>
      <c r="I308" s="367" t="str">
        <f t="shared" si="51"/>
        <v/>
      </c>
      <c r="J308" s="365"/>
      <c r="K308" s="365"/>
      <c r="L308" s="365"/>
      <c r="O308" s="25" t="str">
        <f>IF(AND(SUM($U308:$Z308)&lt;&gt;0,SUM($U308:$Z308)&lt;&gt;6), IF($B308&lt;&gt;'SOC priorities'!$E$11,$AG308,$AH308),"")</f>
        <v/>
      </c>
      <c r="P308" s="25" t="str">
        <f>IF(AND(SUM(U308:AA308)&lt;&gt;0,SUM(U308:AA308)&lt;&gt;7),IF(B308='SOC priorities'!$E$11,IF(ISBLANK(H308),$AI308,""),""),"")</f>
        <v/>
      </c>
      <c r="Q308" s="25" t="str">
        <f t="shared" si="52"/>
        <v/>
      </c>
      <c r="R308" s="25" t="str">
        <f t="shared" si="49"/>
        <v/>
      </c>
      <c r="S308" s="25" t="str">
        <f t="shared" si="50"/>
        <v/>
      </c>
      <c r="U308" s="159">
        <f t="shared" si="53"/>
        <v>0</v>
      </c>
      <c r="V308" s="25">
        <f t="shared" si="54"/>
        <v>0</v>
      </c>
      <c r="W308" s="25">
        <f t="shared" si="55"/>
        <v>0</v>
      </c>
      <c r="X308" s="25">
        <f t="shared" si="56"/>
        <v>0</v>
      </c>
      <c r="Y308" s="25">
        <f t="shared" si="57"/>
        <v>0</v>
      </c>
      <c r="Z308" s="25">
        <f t="shared" si="58"/>
        <v>0</v>
      </c>
      <c r="AA308" s="25">
        <f t="shared" si="59"/>
        <v>0</v>
      </c>
      <c r="AC308" s="25">
        <f t="shared" si="60"/>
        <v>0</v>
      </c>
      <c r="AG308" s="25" t="s">
        <v>393</v>
      </c>
      <c r="AH308" s="25" t="s">
        <v>394</v>
      </c>
      <c r="AI308" s="160" t="s">
        <v>395</v>
      </c>
      <c r="AK308" s="25">
        <f>IF(COUNTIFS('SOC priorities'!$E$4:$E$12,$B308)&lt;&gt;1,1,0)</f>
        <v>1</v>
      </c>
      <c r="AL308" s="25" cm="1">
        <f t="array" ref="AL308">_xlfn.IFNA(IF(ISBLANK(C308),0,_xlfn.IFNA(IF(NOT(OR(_xlfn.XLOOKUP(VLOOKUP(B308,'SOC priorities'!$E$4:$F$12,2),'SOC priorities'!$H$1:$P$1,'SOC priorities'!$H$1:$P$413)=C308)),1,0),1)),1)</f>
        <v>0</v>
      </c>
      <c r="AM308" s="25" cm="1">
        <f t="array" ref="AM308">_xlfn.IFNA(IF(ISBLANK(D308),0,IF(NOT(OR(_xlfn.XLOOKUP(VLOOKUP(B308,'SSA DD'!$E$32:$F$40,2),'SSA DD'!$E$1:$M$1,'SSA DD'!$E$1:$M$22)=D308)),1,0)),0)</f>
        <v>0</v>
      </c>
      <c r="AO308" t="s">
        <v>396</v>
      </c>
      <c r="AP308" s="25" t="s">
        <v>397</v>
      </c>
      <c r="AQ308" s="160" t="s">
        <v>398</v>
      </c>
    </row>
    <row r="309" spans="1:43" ht="30" customHeight="1" x14ac:dyDescent="0.45">
      <c r="A309" s="395">
        <v>297</v>
      </c>
      <c r="B309" s="396"/>
      <c r="C309" s="397"/>
      <c r="D309" s="397"/>
      <c r="E309" s="398"/>
      <c r="F309" s="399"/>
      <c r="G309" s="399"/>
      <c r="H309" s="400"/>
      <c r="I309" s="367" t="str">
        <f t="shared" si="51"/>
        <v/>
      </c>
      <c r="J309" s="365"/>
      <c r="K309" s="365"/>
      <c r="L309" s="365"/>
      <c r="O309" s="25" t="str">
        <f>IF(AND(SUM($U309:$Z309)&lt;&gt;0,SUM($U309:$Z309)&lt;&gt;6), IF($B309&lt;&gt;'SOC priorities'!$E$11,$AG309,$AH309),"")</f>
        <v/>
      </c>
      <c r="P309" s="25" t="str">
        <f>IF(AND(SUM(U309:AA309)&lt;&gt;0,SUM(U309:AA309)&lt;&gt;7),IF(B309='SOC priorities'!$E$11,IF(ISBLANK(H309),$AI309,""),""),"")</f>
        <v/>
      </c>
      <c r="Q309" s="25" t="str">
        <f t="shared" si="52"/>
        <v/>
      </c>
      <c r="R309" s="25" t="str">
        <f t="shared" si="49"/>
        <v/>
      </c>
      <c r="S309" s="25" t="str">
        <f t="shared" si="50"/>
        <v/>
      </c>
      <c r="U309" s="159">
        <f t="shared" si="53"/>
        <v>0</v>
      </c>
      <c r="V309" s="25">
        <f t="shared" si="54"/>
        <v>0</v>
      </c>
      <c r="W309" s="25">
        <f t="shared" si="55"/>
        <v>0</v>
      </c>
      <c r="X309" s="25">
        <f t="shared" si="56"/>
        <v>0</v>
      </c>
      <c r="Y309" s="25">
        <f t="shared" si="57"/>
        <v>0</v>
      </c>
      <c r="Z309" s="25">
        <f t="shared" si="58"/>
        <v>0</v>
      </c>
      <c r="AA309" s="25">
        <f t="shared" si="59"/>
        <v>0</v>
      </c>
      <c r="AC309" s="25">
        <f t="shared" si="60"/>
        <v>0</v>
      </c>
      <c r="AG309" s="25" t="s">
        <v>393</v>
      </c>
      <c r="AH309" s="25" t="s">
        <v>394</v>
      </c>
      <c r="AI309" s="160" t="s">
        <v>395</v>
      </c>
      <c r="AK309" s="25">
        <f>IF(COUNTIFS('SOC priorities'!$E$4:$E$12,$B309)&lt;&gt;1,1,0)</f>
        <v>1</v>
      </c>
      <c r="AL309" s="25" cm="1">
        <f t="array" ref="AL309">_xlfn.IFNA(IF(ISBLANK(C309),0,_xlfn.IFNA(IF(NOT(OR(_xlfn.XLOOKUP(VLOOKUP(B309,'SOC priorities'!$E$4:$F$12,2),'SOC priorities'!$H$1:$P$1,'SOC priorities'!$H$1:$P$413)=C309)),1,0),1)),1)</f>
        <v>0</v>
      </c>
      <c r="AM309" s="25" cm="1">
        <f t="array" ref="AM309">_xlfn.IFNA(IF(ISBLANK(D309),0,IF(NOT(OR(_xlfn.XLOOKUP(VLOOKUP(B309,'SSA DD'!$E$32:$F$40,2),'SSA DD'!$E$1:$M$1,'SSA DD'!$E$1:$M$22)=D309)),1,0)),0)</f>
        <v>0</v>
      </c>
      <c r="AO309" t="s">
        <v>396</v>
      </c>
      <c r="AP309" s="25" t="s">
        <v>397</v>
      </c>
      <c r="AQ309" s="160" t="s">
        <v>398</v>
      </c>
    </row>
    <row r="310" spans="1:43" ht="30" customHeight="1" x14ac:dyDescent="0.45">
      <c r="A310" s="395">
        <v>298</v>
      </c>
      <c r="B310" s="396"/>
      <c r="C310" s="397"/>
      <c r="D310" s="397"/>
      <c r="E310" s="398"/>
      <c r="F310" s="399"/>
      <c r="G310" s="399"/>
      <c r="H310" s="400"/>
      <c r="I310" s="367" t="str">
        <f t="shared" si="51"/>
        <v/>
      </c>
      <c r="J310" s="365"/>
      <c r="K310" s="365"/>
      <c r="L310" s="365"/>
      <c r="O310" s="25" t="str">
        <f>IF(AND(SUM($U310:$Z310)&lt;&gt;0,SUM($U310:$Z310)&lt;&gt;6), IF($B310&lt;&gt;'SOC priorities'!$E$11,$AG310,$AH310),"")</f>
        <v/>
      </c>
      <c r="P310" s="25" t="str">
        <f>IF(AND(SUM(U310:AA310)&lt;&gt;0,SUM(U310:AA310)&lt;&gt;7),IF(B310='SOC priorities'!$E$11,IF(ISBLANK(H310),$AI310,""),""),"")</f>
        <v/>
      </c>
      <c r="Q310" s="25" t="str">
        <f t="shared" si="52"/>
        <v/>
      </c>
      <c r="R310" s="25" t="str">
        <f t="shared" si="49"/>
        <v/>
      </c>
      <c r="S310" s="25" t="str">
        <f t="shared" si="50"/>
        <v/>
      </c>
      <c r="U310" s="159">
        <f t="shared" si="53"/>
        <v>0</v>
      </c>
      <c r="V310" s="25">
        <f t="shared" si="54"/>
        <v>0</v>
      </c>
      <c r="W310" s="25">
        <f t="shared" si="55"/>
        <v>0</v>
      </c>
      <c r="X310" s="25">
        <f t="shared" si="56"/>
        <v>0</v>
      </c>
      <c r="Y310" s="25">
        <f t="shared" si="57"/>
        <v>0</v>
      </c>
      <c r="Z310" s="25">
        <f t="shared" si="58"/>
        <v>0</v>
      </c>
      <c r="AA310" s="25">
        <f t="shared" si="59"/>
        <v>0</v>
      </c>
      <c r="AC310" s="25">
        <f t="shared" si="60"/>
        <v>0</v>
      </c>
      <c r="AG310" s="25" t="s">
        <v>393</v>
      </c>
      <c r="AH310" s="25" t="s">
        <v>394</v>
      </c>
      <c r="AI310" s="160" t="s">
        <v>395</v>
      </c>
      <c r="AK310" s="25">
        <f>IF(COUNTIFS('SOC priorities'!$E$4:$E$12,$B310)&lt;&gt;1,1,0)</f>
        <v>1</v>
      </c>
      <c r="AL310" s="25" cm="1">
        <f t="array" ref="AL310">_xlfn.IFNA(IF(ISBLANK(C310),0,_xlfn.IFNA(IF(NOT(OR(_xlfn.XLOOKUP(VLOOKUP(B310,'SOC priorities'!$E$4:$F$12,2),'SOC priorities'!$H$1:$P$1,'SOC priorities'!$H$1:$P$413)=C310)),1,0),1)),1)</f>
        <v>0</v>
      </c>
      <c r="AM310" s="25" cm="1">
        <f t="array" ref="AM310">_xlfn.IFNA(IF(ISBLANK(D310),0,IF(NOT(OR(_xlfn.XLOOKUP(VLOOKUP(B310,'SSA DD'!$E$32:$F$40,2),'SSA DD'!$E$1:$M$1,'SSA DD'!$E$1:$M$22)=D310)),1,0)),0)</f>
        <v>0</v>
      </c>
      <c r="AO310" t="s">
        <v>396</v>
      </c>
      <c r="AP310" s="25" t="s">
        <v>397</v>
      </c>
      <c r="AQ310" s="160" t="s">
        <v>398</v>
      </c>
    </row>
    <row r="311" spans="1:43" ht="30" customHeight="1" x14ac:dyDescent="0.45">
      <c r="A311" s="395">
        <v>299</v>
      </c>
      <c r="B311" s="396"/>
      <c r="C311" s="397"/>
      <c r="D311" s="397"/>
      <c r="E311" s="398"/>
      <c r="F311" s="399"/>
      <c r="G311" s="399"/>
      <c r="H311" s="400"/>
      <c r="I311" s="367" t="str">
        <f t="shared" si="51"/>
        <v/>
      </c>
      <c r="J311" s="365"/>
      <c r="K311" s="365"/>
      <c r="L311" s="365"/>
      <c r="O311" s="25" t="str">
        <f>IF(AND(SUM($U311:$Z311)&lt;&gt;0,SUM($U311:$Z311)&lt;&gt;6), IF($B311&lt;&gt;'SOC priorities'!$E$11,$AG311,$AH311),"")</f>
        <v/>
      </c>
      <c r="P311" s="25" t="str">
        <f>IF(AND(SUM(U311:AA311)&lt;&gt;0,SUM(U311:AA311)&lt;&gt;7),IF(B311='SOC priorities'!$E$11,IF(ISBLANK(H311),$AI311,""),""),"")</f>
        <v/>
      </c>
      <c r="Q311" s="25" t="str">
        <f t="shared" si="52"/>
        <v/>
      </c>
      <c r="R311" s="25" t="str">
        <f t="shared" si="49"/>
        <v/>
      </c>
      <c r="S311" s="25" t="str">
        <f t="shared" si="50"/>
        <v/>
      </c>
      <c r="U311" s="159">
        <f t="shared" si="53"/>
        <v>0</v>
      </c>
      <c r="V311" s="25">
        <f t="shared" si="54"/>
        <v>0</v>
      </c>
      <c r="W311" s="25">
        <f t="shared" si="55"/>
        <v>0</v>
      </c>
      <c r="X311" s="25">
        <f t="shared" si="56"/>
        <v>0</v>
      </c>
      <c r="Y311" s="25">
        <f t="shared" si="57"/>
        <v>0</v>
      </c>
      <c r="Z311" s="25">
        <f t="shared" si="58"/>
        <v>0</v>
      </c>
      <c r="AA311" s="25">
        <f t="shared" si="59"/>
        <v>0</v>
      </c>
      <c r="AC311" s="25">
        <f t="shared" si="60"/>
        <v>0</v>
      </c>
      <c r="AG311" s="25" t="s">
        <v>393</v>
      </c>
      <c r="AH311" s="25" t="s">
        <v>394</v>
      </c>
      <c r="AI311" s="160" t="s">
        <v>395</v>
      </c>
      <c r="AK311" s="25">
        <f>IF(COUNTIFS('SOC priorities'!$E$4:$E$12,$B311)&lt;&gt;1,1,0)</f>
        <v>1</v>
      </c>
      <c r="AL311" s="25" cm="1">
        <f t="array" ref="AL311">_xlfn.IFNA(IF(ISBLANK(C311),0,_xlfn.IFNA(IF(NOT(OR(_xlfn.XLOOKUP(VLOOKUP(B311,'SOC priorities'!$E$4:$F$12,2),'SOC priorities'!$H$1:$P$1,'SOC priorities'!$H$1:$P$413)=C311)),1,0),1)),1)</f>
        <v>0</v>
      </c>
      <c r="AM311" s="25" cm="1">
        <f t="array" ref="AM311">_xlfn.IFNA(IF(ISBLANK(D311),0,IF(NOT(OR(_xlfn.XLOOKUP(VLOOKUP(B311,'SSA DD'!$E$32:$F$40,2),'SSA DD'!$E$1:$M$1,'SSA DD'!$E$1:$M$22)=D311)),1,0)),0)</f>
        <v>0</v>
      </c>
      <c r="AO311" t="s">
        <v>396</v>
      </c>
      <c r="AP311" s="25" t="s">
        <v>397</v>
      </c>
      <c r="AQ311" s="160" t="s">
        <v>398</v>
      </c>
    </row>
    <row r="312" spans="1:43" ht="30" customHeight="1" x14ac:dyDescent="0.45">
      <c r="A312" s="395">
        <v>300</v>
      </c>
      <c r="B312" s="396"/>
      <c r="C312" s="397"/>
      <c r="D312" s="397"/>
      <c r="E312" s="398"/>
      <c r="F312" s="399"/>
      <c r="G312" s="399"/>
      <c r="H312" s="400"/>
      <c r="I312" s="367" t="str">
        <f t="shared" si="51"/>
        <v/>
      </c>
      <c r="J312" s="365"/>
      <c r="K312" s="365"/>
      <c r="L312" s="365"/>
      <c r="O312" s="25" t="str">
        <f>IF(AND(SUM($U312:$Z312)&lt;&gt;0,SUM($U312:$Z312)&lt;&gt;6), IF($B312&lt;&gt;'SOC priorities'!$E$11,$AG312,$AH312),"")</f>
        <v/>
      </c>
      <c r="P312" s="25" t="str">
        <f>IF(AND(SUM(U312:AA312)&lt;&gt;0,SUM(U312:AA312)&lt;&gt;7),IF(B312='SOC priorities'!$E$11,IF(ISBLANK(H312),$AI312,""),""),"")</f>
        <v/>
      </c>
      <c r="Q312" s="25" t="str">
        <f t="shared" si="52"/>
        <v/>
      </c>
      <c r="R312" s="25" t="str">
        <f t="shared" si="49"/>
        <v/>
      </c>
      <c r="S312" s="25" t="str">
        <f t="shared" si="50"/>
        <v/>
      </c>
      <c r="U312" s="159">
        <f t="shared" si="53"/>
        <v>0</v>
      </c>
      <c r="V312" s="25">
        <f t="shared" si="54"/>
        <v>0</v>
      </c>
      <c r="W312" s="25">
        <f t="shared" si="55"/>
        <v>0</v>
      </c>
      <c r="X312" s="25">
        <f t="shared" si="56"/>
        <v>0</v>
      </c>
      <c r="Y312" s="25">
        <f t="shared" si="57"/>
        <v>0</v>
      </c>
      <c r="Z312" s="25">
        <f t="shared" si="58"/>
        <v>0</v>
      </c>
      <c r="AA312" s="25">
        <f t="shared" si="59"/>
        <v>0</v>
      </c>
      <c r="AC312" s="25">
        <f t="shared" si="60"/>
        <v>0</v>
      </c>
      <c r="AG312" s="25" t="s">
        <v>393</v>
      </c>
      <c r="AH312" s="25" t="s">
        <v>394</v>
      </c>
      <c r="AI312" s="160" t="s">
        <v>395</v>
      </c>
      <c r="AK312" s="25">
        <f>IF(COUNTIFS('SOC priorities'!$E$4:$E$12,$B312)&lt;&gt;1,1,0)</f>
        <v>1</v>
      </c>
      <c r="AL312" s="25" cm="1">
        <f t="array" ref="AL312">_xlfn.IFNA(IF(ISBLANK(C312),0,_xlfn.IFNA(IF(NOT(OR(_xlfn.XLOOKUP(VLOOKUP(B312,'SOC priorities'!$E$4:$F$12,2),'SOC priorities'!$H$1:$P$1,'SOC priorities'!$H$1:$P$413)=C312)),1,0),1)),1)</f>
        <v>0</v>
      </c>
      <c r="AM312" s="25" cm="1">
        <f t="array" ref="AM312">_xlfn.IFNA(IF(ISBLANK(D312),0,IF(NOT(OR(_xlfn.XLOOKUP(VLOOKUP(B312,'SSA DD'!$E$32:$F$40,2),'SSA DD'!$E$1:$M$1,'SSA DD'!$E$1:$M$22)=D312)),1,0)),0)</f>
        <v>0</v>
      </c>
      <c r="AO312" t="s">
        <v>396</v>
      </c>
      <c r="AP312" s="25" t="s">
        <v>397</v>
      </c>
      <c r="AQ312" s="160" t="s">
        <v>398</v>
      </c>
    </row>
    <row r="313" spans="1:43" ht="30" customHeight="1" x14ac:dyDescent="0.45">
      <c r="A313" s="395">
        <v>301</v>
      </c>
      <c r="B313" s="396"/>
      <c r="C313" s="397"/>
      <c r="D313" s="397"/>
      <c r="E313" s="398"/>
      <c r="F313" s="399"/>
      <c r="G313" s="399"/>
      <c r="H313" s="400"/>
      <c r="I313" s="367" t="str">
        <f t="shared" si="51"/>
        <v/>
      </c>
      <c r="J313" s="365"/>
      <c r="K313" s="365"/>
      <c r="L313" s="365"/>
      <c r="O313" s="25" t="str">
        <f>IF(AND(SUM($U313:$Z313)&lt;&gt;0,SUM($U313:$Z313)&lt;&gt;6), IF($B313&lt;&gt;'SOC priorities'!$E$11,$AG313,$AH313),"")</f>
        <v/>
      </c>
      <c r="P313" s="25" t="str">
        <f>IF(AND(SUM(U313:AA313)&lt;&gt;0,SUM(U313:AA313)&lt;&gt;7),IF(B313='SOC priorities'!$E$11,IF(ISBLANK(H313),$AI313,""),""),"")</f>
        <v/>
      </c>
      <c r="Q313" s="25" t="str">
        <f t="shared" si="52"/>
        <v/>
      </c>
      <c r="R313" s="25" t="str">
        <f t="shared" si="49"/>
        <v/>
      </c>
      <c r="S313" s="25" t="str">
        <f t="shared" si="50"/>
        <v/>
      </c>
      <c r="U313" s="159">
        <f t="shared" si="53"/>
        <v>0</v>
      </c>
      <c r="V313" s="25">
        <f t="shared" si="54"/>
        <v>0</v>
      </c>
      <c r="W313" s="25">
        <f t="shared" si="55"/>
        <v>0</v>
      </c>
      <c r="X313" s="25">
        <f t="shared" si="56"/>
        <v>0</v>
      </c>
      <c r="Y313" s="25">
        <f t="shared" si="57"/>
        <v>0</v>
      </c>
      <c r="Z313" s="25">
        <f t="shared" si="58"/>
        <v>0</v>
      </c>
      <c r="AA313" s="25">
        <f t="shared" si="59"/>
        <v>0</v>
      </c>
      <c r="AC313" s="25">
        <f t="shared" si="60"/>
        <v>0</v>
      </c>
      <c r="AG313" s="25" t="s">
        <v>393</v>
      </c>
      <c r="AH313" s="25" t="s">
        <v>394</v>
      </c>
      <c r="AI313" s="160" t="s">
        <v>395</v>
      </c>
      <c r="AK313" s="25">
        <f>IF(COUNTIFS('SOC priorities'!$E$4:$E$12,$B313)&lt;&gt;1,1,0)</f>
        <v>1</v>
      </c>
      <c r="AL313" s="25" cm="1">
        <f t="array" ref="AL313">_xlfn.IFNA(IF(ISBLANK(C313),0,_xlfn.IFNA(IF(NOT(OR(_xlfn.XLOOKUP(VLOOKUP(B313,'SOC priorities'!$E$4:$F$12,2),'SOC priorities'!$H$1:$P$1,'SOC priorities'!$H$1:$P$413)=C313)),1,0),1)),1)</f>
        <v>0</v>
      </c>
      <c r="AM313" s="25" cm="1">
        <f t="array" ref="AM313">_xlfn.IFNA(IF(ISBLANK(D313),0,IF(NOT(OR(_xlfn.XLOOKUP(VLOOKUP(B313,'SSA DD'!$E$32:$F$40,2),'SSA DD'!$E$1:$M$1,'SSA DD'!$E$1:$M$22)=D313)),1,0)),0)</f>
        <v>0</v>
      </c>
      <c r="AO313" t="s">
        <v>396</v>
      </c>
      <c r="AP313" s="25" t="s">
        <v>397</v>
      </c>
      <c r="AQ313" s="160" t="s">
        <v>398</v>
      </c>
    </row>
    <row r="314" spans="1:43" ht="30" customHeight="1" x14ac:dyDescent="0.45">
      <c r="A314" s="395">
        <v>302</v>
      </c>
      <c r="B314" s="396"/>
      <c r="C314" s="397"/>
      <c r="D314" s="397"/>
      <c r="E314" s="398"/>
      <c r="F314" s="399"/>
      <c r="G314" s="399"/>
      <c r="H314" s="400"/>
      <c r="I314" s="367" t="str">
        <f t="shared" si="51"/>
        <v/>
      </c>
      <c r="J314" s="365"/>
      <c r="K314" s="365"/>
      <c r="L314" s="365"/>
      <c r="O314" s="25" t="str">
        <f>IF(AND(SUM($U314:$Z314)&lt;&gt;0,SUM($U314:$Z314)&lt;&gt;6), IF($B314&lt;&gt;'SOC priorities'!$E$11,$AG314,$AH314),"")</f>
        <v/>
      </c>
      <c r="P314" s="25" t="str">
        <f>IF(AND(SUM(U314:AA314)&lt;&gt;0,SUM(U314:AA314)&lt;&gt;7),IF(B314='SOC priorities'!$E$11,IF(ISBLANK(H314),$AI314,""),""),"")</f>
        <v/>
      </c>
      <c r="Q314" s="25" t="str">
        <f t="shared" si="52"/>
        <v/>
      </c>
      <c r="R314" s="25" t="str">
        <f t="shared" si="49"/>
        <v/>
      </c>
      <c r="S314" s="25" t="str">
        <f t="shared" si="50"/>
        <v/>
      </c>
      <c r="U314" s="159">
        <f t="shared" si="53"/>
        <v>0</v>
      </c>
      <c r="V314" s="25">
        <f t="shared" si="54"/>
        <v>0</v>
      </c>
      <c r="W314" s="25">
        <f t="shared" si="55"/>
        <v>0</v>
      </c>
      <c r="X314" s="25">
        <f t="shared" si="56"/>
        <v>0</v>
      </c>
      <c r="Y314" s="25">
        <f t="shared" si="57"/>
        <v>0</v>
      </c>
      <c r="Z314" s="25">
        <f t="shared" si="58"/>
        <v>0</v>
      </c>
      <c r="AA314" s="25">
        <f t="shared" si="59"/>
        <v>0</v>
      </c>
      <c r="AC314" s="25">
        <f t="shared" si="60"/>
        <v>0</v>
      </c>
      <c r="AG314" s="25" t="s">
        <v>393</v>
      </c>
      <c r="AH314" s="25" t="s">
        <v>394</v>
      </c>
      <c r="AI314" s="160" t="s">
        <v>395</v>
      </c>
      <c r="AK314" s="25">
        <f>IF(COUNTIFS('SOC priorities'!$E$4:$E$12,$B314)&lt;&gt;1,1,0)</f>
        <v>1</v>
      </c>
      <c r="AL314" s="25" cm="1">
        <f t="array" ref="AL314">_xlfn.IFNA(IF(ISBLANK(C314),0,_xlfn.IFNA(IF(NOT(OR(_xlfn.XLOOKUP(VLOOKUP(B314,'SOC priorities'!$E$4:$F$12,2),'SOC priorities'!$H$1:$P$1,'SOC priorities'!$H$1:$P$413)=C314)),1,0),1)),1)</f>
        <v>0</v>
      </c>
      <c r="AM314" s="25" cm="1">
        <f t="array" ref="AM314">_xlfn.IFNA(IF(ISBLANK(D314),0,IF(NOT(OR(_xlfn.XLOOKUP(VLOOKUP(B314,'SSA DD'!$E$32:$F$40,2),'SSA DD'!$E$1:$M$1,'SSA DD'!$E$1:$M$22)=D314)),1,0)),0)</f>
        <v>0</v>
      </c>
      <c r="AO314" t="s">
        <v>396</v>
      </c>
      <c r="AP314" s="25" t="s">
        <v>397</v>
      </c>
      <c r="AQ314" s="160" t="s">
        <v>398</v>
      </c>
    </row>
    <row r="315" spans="1:43" ht="30" customHeight="1" x14ac:dyDescent="0.45">
      <c r="A315" s="395">
        <v>303</v>
      </c>
      <c r="B315" s="396"/>
      <c r="C315" s="397"/>
      <c r="D315" s="397"/>
      <c r="E315" s="398"/>
      <c r="F315" s="399"/>
      <c r="G315" s="399"/>
      <c r="H315" s="400"/>
      <c r="I315" s="367" t="str">
        <f t="shared" si="51"/>
        <v/>
      </c>
      <c r="J315" s="365"/>
      <c r="K315" s="365"/>
      <c r="L315" s="365"/>
      <c r="O315" s="25" t="str">
        <f>IF(AND(SUM($U315:$Z315)&lt;&gt;0,SUM($U315:$Z315)&lt;&gt;6), IF($B315&lt;&gt;'SOC priorities'!$E$11,$AG315,$AH315),"")</f>
        <v/>
      </c>
      <c r="P315" s="25" t="str">
        <f>IF(AND(SUM(U315:AA315)&lt;&gt;0,SUM(U315:AA315)&lt;&gt;7),IF(B315='SOC priorities'!$E$11,IF(ISBLANK(H315),$AI315,""),""),"")</f>
        <v/>
      </c>
      <c r="Q315" s="25" t="str">
        <f t="shared" si="52"/>
        <v/>
      </c>
      <c r="R315" s="25" t="str">
        <f t="shared" si="49"/>
        <v/>
      </c>
      <c r="S315" s="25" t="str">
        <f t="shared" si="50"/>
        <v/>
      </c>
      <c r="U315" s="159">
        <f t="shared" si="53"/>
        <v>0</v>
      </c>
      <c r="V315" s="25">
        <f t="shared" si="54"/>
        <v>0</v>
      </c>
      <c r="W315" s="25">
        <f t="shared" si="55"/>
        <v>0</v>
      </c>
      <c r="X315" s="25">
        <f t="shared" si="56"/>
        <v>0</v>
      </c>
      <c r="Y315" s="25">
        <f t="shared" si="57"/>
        <v>0</v>
      </c>
      <c r="Z315" s="25">
        <f t="shared" si="58"/>
        <v>0</v>
      </c>
      <c r="AA315" s="25">
        <f t="shared" si="59"/>
        <v>0</v>
      </c>
      <c r="AC315" s="25">
        <f t="shared" si="60"/>
        <v>0</v>
      </c>
      <c r="AG315" s="25" t="s">
        <v>393</v>
      </c>
      <c r="AH315" s="25" t="s">
        <v>394</v>
      </c>
      <c r="AI315" s="160" t="s">
        <v>395</v>
      </c>
      <c r="AK315" s="25">
        <f>IF(COUNTIFS('SOC priorities'!$E$4:$E$12,$B315)&lt;&gt;1,1,0)</f>
        <v>1</v>
      </c>
      <c r="AL315" s="25" cm="1">
        <f t="array" ref="AL315">_xlfn.IFNA(IF(ISBLANK(C315),0,_xlfn.IFNA(IF(NOT(OR(_xlfn.XLOOKUP(VLOOKUP(B315,'SOC priorities'!$E$4:$F$12,2),'SOC priorities'!$H$1:$P$1,'SOC priorities'!$H$1:$P$413)=C315)),1,0),1)),1)</f>
        <v>0</v>
      </c>
      <c r="AM315" s="25" cm="1">
        <f t="array" ref="AM315">_xlfn.IFNA(IF(ISBLANK(D315),0,IF(NOT(OR(_xlfn.XLOOKUP(VLOOKUP(B315,'SSA DD'!$E$32:$F$40,2),'SSA DD'!$E$1:$M$1,'SSA DD'!$E$1:$M$22)=D315)),1,0)),0)</f>
        <v>0</v>
      </c>
      <c r="AO315" t="s">
        <v>396</v>
      </c>
      <c r="AP315" s="25" t="s">
        <v>397</v>
      </c>
      <c r="AQ315" s="160" t="s">
        <v>398</v>
      </c>
    </row>
    <row r="316" spans="1:43" ht="30" customHeight="1" x14ac:dyDescent="0.45">
      <c r="A316" s="395">
        <v>304</v>
      </c>
      <c r="B316" s="396"/>
      <c r="C316" s="397"/>
      <c r="D316" s="397"/>
      <c r="E316" s="398"/>
      <c r="F316" s="399"/>
      <c r="G316" s="399"/>
      <c r="H316" s="400"/>
      <c r="I316" s="367" t="str">
        <f t="shared" si="51"/>
        <v/>
      </c>
      <c r="J316" s="365"/>
      <c r="K316" s="365"/>
      <c r="L316" s="365"/>
      <c r="O316" s="25" t="str">
        <f>IF(AND(SUM($U316:$Z316)&lt;&gt;0,SUM($U316:$Z316)&lt;&gt;6), IF($B316&lt;&gt;'SOC priorities'!$E$11,$AG316,$AH316),"")</f>
        <v/>
      </c>
      <c r="P316" s="25" t="str">
        <f>IF(AND(SUM(U316:AA316)&lt;&gt;0,SUM(U316:AA316)&lt;&gt;7),IF(B316='SOC priorities'!$E$11,IF(ISBLANK(H316),$AI316,""),""),"")</f>
        <v/>
      </c>
      <c r="Q316" s="25" t="str">
        <f t="shared" si="52"/>
        <v/>
      </c>
      <c r="R316" s="25" t="str">
        <f t="shared" si="49"/>
        <v/>
      </c>
      <c r="S316" s="25" t="str">
        <f t="shared" si="50"/>
        <v/>
      </c>
      <c r="U316" s="159">
        <f t="shared" si="53"/>
        <v>0</v>
      </c>
      <c r="V316" s="25">
        <f t="shared" si="54"/>
        <v>0</v>
      </c>
      <c r="W316" s="25">
        <f t="shared" si="55"/>
        <v>0</v>
      </c>
      <c r="X316" s="25">
        <f t="shared" si="56"/>
        <v>0</v>
      </c>
      <c r="Y316" s="25">
        <f t="shared" si="57"/>
        <v>0</v>
      </c>
      <c r="Z316" s="25">
        <f t="shared" si="58"/>
        <v>0</v>
      </c>
      <c r="AA316" s="25">
        <f t="shared" si="59"/>
        <v>0</v>
      </c>
      <c r="AC316" s="25">
        <f t="shared" si="60"/>
        <v>0</v>
      </c>
      <c r="AG316" s="25" t="s">
        <v>393</v>
      </c>
      <c r="AH316" s="25" t="s">
        <v>394</v>
      </c>
      <c r="AI316" s="160" t="s">
        <v>395</v>
      </c>
      <c r="AK316" s="25">
        <f>IF(COUNTIFS('SOC priorities'!$E$4:$E$12,$B316)&lt;&gt;1,1,0)</f>
        <v>1</v>
      </c>
      <c r="AL316" s="25" cm="1">
        <f t="array" ref="AL316">_xlfn.IFNA(IF(ISBLANK(C316),0,_xlfn.IFNA(IF(NOT(OR(_xlfn.XLOOKUP(VLOOKUP(B316,'SOC priorities'!$E$4:$F$12,2),'SOC priorities'!$H$1:$P$1,'SOC priorities'!$H$1:$P$413)=C316)),1,0),1)),1)</f>
        <v>0</v>
      </c>
      <c r="AM316" s="25" cm="1">
        <f t="array" ref="AM316">_xlfn.IFNA(IF(ISBLANK(D316),0,IF(NOT(OR(_xlfn.XLOOKUP(VLOOKUP(B316,'SSA DD'!$E$32:$F$40,2),'SSA DD'!$E$1:$M$1,'SSA DD'!$E$1:$M$22)=D316)),1,0)),0)</f>
        <v>0</v>
      </c>
      <c r="AO316" t="s">
        <v>396</v>
      </c>
      <c r="AP316" s="25" t="s">
        <v>397</v>
      </c>
      <c r="AQ316" s="160" t="s">
        <v>398</v>
      </c>
    </row>
    <row r="317" spans="1:43" ht="30" customHeight="1" x14ac:dyDescent="0.45">
      <c r="A317" s="395">
        <v>305</v>
      </c>
      <c r="B317" s="396"/>
      <c r="C317" s="397"/>
      <c r="D317" s="397"/>
      <c r="E317" s="398"/>
      <c r="F317" s="399"/>
      <c r="G317" s="399"/>
      <c r="H317" s="400"/>
      <c r="I317" s="367" t="str">
        <f t="shared" si="51"/>
        <v/>
      </c>
      <c r="J317" s="365"/>
      <c r="K317" s="365"/>
      <c r="L317" s="365"/>
      <c r="O317" s="25" t="str">
        <f>IF(AND(SUM($U317:$Z317)&lt;&gt;0,SUM($U317:$Z317)&lt;&gt;6), IF($B317&lt;&gt;'SOC priorities'!$E$11,$AG317,$AH317),"")</f>
        <v/>
      </c>
      <c r="P317" s="25" t="str">
        <f>IF(AND(SUM(U317:AA317)&lt;&gt;0,SUM(U317:AA317)&lt;&gt;7),IF(B317='SOC priorities'!$E$11,IF(ISBLANK(H317),$AI317,""),""),"")</f>
        <v/>
      </c>
      <c r="Q317" s="25" t="str">
        <f t="shared" si="52"/>
        <v/>
      </c>
      <c r="R317" s="25" t="str">
        <f t="shared" si="49"/>
        <v/>
      </c>
      <c r="S317" s="25" t="str">
        <f t="shared" si="50"/>
        <v/>
      </c>
      <c r="U317" s="159">
        <f t="shared" si="53"/>
        <v>0</v>
      </c>
      <c r="V317" s="25">
        <f t="shared" si="54"/>
        <v>0</v>
      </c>
      <c r="W317" s="25">
        <f t="shared" si="55"/>
        <v>0</v>
      </c>
      <c r="X317" s="25">
        <f t="shared" si="56"/>
        <v>0</v>
      </c>
      <c r="Y317" s="25">
        <f t="shared" si="57"/>
        <v>0</v>
      </c>
      <c r="Z317" s="25">
        <f t="shared" si="58"/>
        <v>0</v>
      </c>
      <c r="AA317" s="25">
        <f t="shared" si="59"/>
        <v>0</v>
      </c>
      <c r="AC317" s="25">
        <f t="shared" si="60"/>
        <v>0</v>
      </c>
      <c r="AG317" s="25" t="s">
        <v>393</v>
      </c>
      <c r="AH317" s="25" t="s">
        <v>394</v>
      </c>
      <c r="AI317" s="160" t="s">
        <v>395</v>
      </c>
      <c r="AK317" s="25">
        <f>IF(COUNTIFS('SOC priorities'!$E$4:$E$12,$B317)&lt;&gt;1,1,0)</f>
        <v>1</v>
      </c>
      <c r="AL317" s="25" cm="1">
        <f t="array" ref="AL317">_xlfn.IFNA(IF(ISBLANK(C317),0,_xlfn.IFNA(IF(NOT(OR(_xlfn.XLOOKUP(VLOOKUP(B317,'SOC priorities'!$E$4:$F$12,2),'SOC priorities'!$H$1:$P$1,'SOC priorities'!$H$1:$P$413)=C317)),1,0),1)),1)</f>
        <v>0</v>
      </c>
      <c r="AM317" s="25" cm="1">
        <f t="array" ref="AM317">_xlfn.IFNA(IF(ISBLANK(D317),0,IF(NOT(OR(_xlfn.XLOOKUP(VLOOKUP(B317,'SSA DD'!$E$32:$F$40,2),'SSA DD'!$E$1:$M$1,'SSA DD'!$E$1:$M$22)=D317)),1,0)),0)</f>
        <v>0</v>
      </c>
      <c r="AO317" t="s">
        <v>396</v>
      </c>
      <c r="AP317" s="25" t="s">
        <v>397</v>
      </c>
      <c r="AQ317" s="160" t="s">
        <v>398</v>
      </c>
    </row>
    <row r="318" spans="1:43" ht="30" customHeight="1" x14ac:dyDescent="0.45">
      <c r="A318" s="395">
        <v>306</v>
      </c>
      <c r="B318" s="396"/>
      <c r="C318" s="397"/>
      <c r="D318" s="397"/>
      <c r="E318" s="398"/>
      <c r="F318" s="399"/>
      <c r="G318" s="399"/>
      <c r="H318" s="400"/>
      <c r="I318" s="367" t="str">
        <f t="shared" si="51"/>
        <v/>
      </c>
      <c r="J318" s="365"/>
      <c r="K318" s="365"/>
      <c r="L318" s="365"/>
      <c r="O318" s="25" t="str">
        <f>IF(AND(SUM($U318:$Z318)&lt;&gt;0,SUM($U318:$Z318)&lt;&gt;6), IF($B318&lt;&gt;'SOC priorities'!$E$11,$AG318,$AH318),"")</f>
        <v/>
      </c>
      <c r="P318" s="25" t="str">
        <f>IF(AND(SUM(U318:AA318)&lt;&gt;0,SUM(U318:AA318)&lt;&gt;7),IF(B318='SOC priorities'!$E$11,IF(ISBLANK(H318),$AI318,""),""),"")</f>
        <v/>
      </c>
      <c r="Q318" s="25" t="str">
        <f t="shared" si="52"/>
        <v/>
      </c>
      <c r="R318" s="25" t="str">
        <f t="shared" si="49"/>
        <v/>
      </c>
      <c r="S318" s="25" t="str">
        <f t="shared" si="50"/>
        <v/>
      </c>
      <c r="U318" s="159">
        <f t="shared" si="53"/>
        <v>0</v>
      </c>
      <c r="V318" s="25">
        <f t="shared" si="54"/>
        <v>0</v>
      </c>
      <c r="W318" s="25">
        <f t="shared" si="55"/>
        <v>0</v>
      </c>
      <c r="X318" s="25">
        <f t="shared" si="56"/>
        <v>0</v>
      </c>
      <c r="Y318" s="25">
        <f t="shared" si="57"/>
        <v>0</v>
      </c>
      <c r="Z318" s="25">
        <f t="shared" si="58"/>
        <v>0</v>
      </c>
      <c r="AA318" s="25">
        <f t="shared" si="59"/>
        <v>0</v>
      </c>
      <c r="AC318" s="25">
        <f t="shared" si="60"/>
        <v>0</v>
      </c>
      <c r="AG318" s="25" t="s">
        <v>393</v>
      </c>
      <c r="AH318" s="25" t="s">
        <v>394</v>
      </c>
      <c r="AI318" s="160" t="s">
        <v>395</v>
      </c>
      <c r="AK318" s="25">
        <f>IF(COUNTIFS('SOC priorities'!$E$4:$E$12,$B318)&lt;&gt;1,1,0)</f>
        <v>1</v>
      </c>
      <c r="AL318" s="25" cm="1">
        <f t="array" ref="AL318">_xlfn.IFNA(IF(ISBLANK(C318),0,_xlfn.IFNA(IF(NOT(OR(_xlfn.XLOOKUP(VLOOKUP(B318,'SOC priorities'!$E$4:$F$12,2),'SOC priorities'!$H$1:$P$1,'SOC priorities'!$H$1:$P$413)=C318)),1,0),1)),1)</f>
        <v>0</v>
      </c>
      <c r="AM318" s="25" cm="1">
        <f t="array" ref="AM318">_xlfn.IFNA(IF(ISBLANK(D318),0,IF(NOT(OR(_xlfn.XLOOKUP(VLOOKUP(B318,'SSA DD'!$E$32:$F$40,2),'SSA DD'!$E$1:$M$1,'SSA DD'!$E$1:$M$22)=D318)),1,0)),0)</f>
        <v>0</v>
      </c>
      <c r="AO318" t="s">
        <v>396</v>
      </c>
      <c r="AP318" s="25" t="s">
        <v>397</v>
      </c>
      <c r="AQ318" s="160" t="s">
        <v>398</v>
      </c>
    </row>
    <row r="319" spans="1:43" ht="30" customHeight="1" x14ac:dyDescent="0.45">
      <c r="A319" s="395">
        <v>307</v>
      </c>
      <c r="B319" s="396"/>
      <c r="C319" s="397"/>
      <c r="D319" s="397"/>
      <c r="E319" s="398"/>
      <c r="F319" s="399"/>
      <c r="G319" s="399"/>
      <c r="H319" s="400"/>
      <c r="I319" s="367" t="str">
        <f t="shared" si="51"/>
        <v/>
      </c>
      <c r="J319" s="365"/>
      <c r="K319" s="365"/>
      <c r="L319" s="365"/>
      <c r="O319" s="25" t="str">
        <f>IF(AND(SUM($U319:$Z319)&lt;&gt;0,SUM($U319:$Z319)&lt;&gt;6), IF($B319&lt;&gt;'SOC priorities'!$E$11,$AG319,$AH319),"")</f>
        <v/>
      </c>
      <c r="P319" s="25" t="str">
        <f>IF(AND(SUM(U319:AA319)&lt;&gt;0,SUM(U319:AA319)&lt;&gt;7),IF(B319='SOC priorities'!$E$11,IF(ISBLANK(H319),$AI319,""),""),"")</f>
        <v/>
      </c>
      <c r="Q319" s="25" t="str">
        <f t="shared" si="52"/>
        <v/>
      </c>
      <c r="R319" s="25" t="str">
        <f t="shared" si="49"/>
        <v/>
      </c>
      <c r="S319" s="25" t="str">
        <f t="shared" si="50"/>
        <v/>
      </c>
      <c r="U319" s="159">
        <f t="shared" si="53"/>
        <v>0</v>
      </c>
      <c r="V319" s="25">
        <f t="shared" si="54"/>
        <v>0</v>
      </c>
      <c r="W319" s="25">
        <f t="shared" si="55"/>
        <v>0</v>
      </c>
      <c r="X319" s="25">
        <f t="shared" si="56"/>
        <v>0</v>
      </c>
      <c r="Y319" s="25">
        <f t="shared" si="57"/>
        <v>0</v>
      </c>
      <c r="Z319" s="25">
        <f t="shared" si="58"/>
        <v>0</v>
      </c>
      <c r="AA319" s="25">
        <f t="shared" si="59"/>
        <v>0</v>
      </c>
      <c r="AC319" s="25">
        <f t="shared" si="60"/>
        <v>0</v>
      </c>
      <c r="AG319" s="25" t="s">
        <v>393</v>
      </c>
      <c r="AH319" s="25" t="s">
        <v>394</v>
      </c>
      <c r="AI319" s="160" t="s">
        <v>395</v>
      </c>
      <c r="AK319" s="25">
        <f>IF(COUNTIFS('SOC priorities'!$E$4:$E$12,$B319)&lt;&gt;1,1,0)</f>
        <v>1</v>
      </c>
      <c r="AL319" s="25" cm="1">
        <f t="array" ref="AL319">_xlfn.IFNA(IF(ISBLANK(C319),0,_xlfn.IFNA(IF(NOT(OR(_xlfn.XLOOKUP(VLOOKUP(B319,'SOC priorities'!$E$4:$F$12,2),'SOC priorities'!$H$1:$P$1,'SOC priorities'!$H$1:$P$413)=C319)),1,0),1)),1)</f>
        <v>0</v>
      </c>
      <c r="AM319" s="25" cm="1">
        <f t="array" ref="AM319">_xlfn.IFNA(IF(ISBLANK(D319),0,IF(NOT(OR(_xlfn.XLOOKUP(VLOOKUP(B319,'SSA DD'!$E$32:$F$40,2),'SSA DD'!$E$1:$M$1,'SSA DD'!$E$1:$M$22)=D319)),1,0)),0)</f>
        <v>0</v>
      </c>
      <c r="AO319" t="s">
        <v>396</v>
      </c>
      <c r="AP319" s="25" t="s">
        <v>397</v>
      </c>
      <c r="AQ319" s="160" t="s">
        <v>398</v>
      </c>
    </row>
    <row r="320" spans="1:43" ht="30" customHeight="1" x14ac:dyDescent="0.45">
      <c r="A320" s="395">
        <v>308</v>
      </c>
      <c r="B320" s="396"/>
      <c r="C320" s="397"/>
      <c r="D320" s="397"/>
      <c r="E320" s="398"/>
      <c r="F320" s="399"/>
      <c r="G320" s="399"/>
      <c r="H320" s="400"/>
      <c r="I320" s="367" t="str">
        <f t="shared" si="51"/>
        <v/>
      </c>
      <c r="J320" s="365"/>
      <c r="K320" s="365"/>
      <c r="L320" s="365"/>
      <c r="O320" s="25" t="str">
        <f>IF(AND(SUM($U320:$Z320)&lt;&gt;0,SUM($U320:$Z320)&lt;&gt;6), IF($B320&lt;&gt;'SOC priorities'!$E$11,$AG320,$AH320),"")</f>
        <v/>
      </c>
      <c r="P320" s="25" t="str">
        <f>IF(AND(SUM(U320:AA320)&lt;&gt;0,SUM(U320:AA320)&lt;&gt;7),IF(B320='SOC priorities'!$E$11,IF(ISBLANK(H320),$AI320,""),""),"")</f>
        <v/>
      </c>
      <c r="Q320" s="25" t="str">
        <f t="shared" si="52"/>
        <v/>
      </c>
      <c r="R320" s="25" t="str">
        <f t="shared" si="49"/>
        <v/>
      </c>
      <c r="S320" s="25" t="str">
        <f t="shared" si="50"/>
        <v/>
      </c>
      <c r="U320" s="159">
        <f t="shared" si="53"/>
        <v>0</v>
      </c>
      <c r="V320" s="25">
        <f t="shared" si="54"/>
        <v>0</v>
      </c>
      <c r="W320" s="25">
        <f t="shared" si="55"/>
        <v>0</v>
      </c>
      <c r="X320" s="25">
        <f t="shared" si="56"/>
        <v>0</v>
      </c>
      <c r="Y320" s="25">
        <f t="shared" si="57"/>
        <v>0</v>
      </c>
      <c r="Z320" s="25">
        <f t="shared" si="58"/>
        <v>0</v>
      </c>
      <c r="AA320" s="25">
        <f t="shared" si="59"/>
        <v>0</v>
      </c>
      <c r="AC320" s="25">
        <f t="shared" si="60"/>
        <v>0</v>
      </c>
      <c r="AG320" s="25" t="s">
        <v>393</v>
      </c>
      <c r="AH320" s="25" t="s">
        <v>394</v>
      </c>
      <c r="AI320" s="160" t="s">
        <v>395</v>
      </c>
      <c r="AK320" s="25">
        <f>IF(COUNTIFS('SOC priorities'!$E$4:$E$12,$B320)&lt;&gt;1,1,0)</f>
        <v>1</v>
      </c>
      <c r="AL320" s="25" cm="1">
        <f t="array" ref="AL320">_xlfn.IFNA(IF(ISBLANK(C320),0,_xlfn.IFNA(IF(NOT(OR(_xlfn.XLOOKUP(VLOOKUP(B320,'SOC priorities'!$E$4:$F$12,2),'SOC priorities'!$H$1:$P$1,'SOC priorities'!$H$1:$P$413)=C320)),1,0),1)),1)</f>
        <v>0</v>
      </c>
      <c r="AM320" s="25" cm="1">
        <f t="array" ref="AM320">_xlfn.IFNA(IF(ISBLANK(D320),0,IF(NOT(OR(_xlfn.XLOOKUP(VLOOKUP(B320,'SSA DD'!$E$32:$F$40,2),'SSA DD'!$E$1:$M$1,'SSA DD'!$E$1:$M$22)=D320)),1,0)),0)</f>
        <v>0</v>
      </c>
      <c r="AO320" t="s">
        <v>396</v>
      </c>
      <c r="AP320" s="25" t="s">
        <v>397</v>
      </c>
      <c r="AQ320" s="160" t="s">
        <v>398</v>
      </c>
    </row>
    <row r="321" spans="1:43" ht="30" customHeight="1" x14ac:dyDescent="0.45">
      <c r="A321" s="395">
        <v>309</v>
      </c>
      <c r="B321" s="396"/>
      <c r="C321" s="397"/>
      <c r="D321" s="397"/>
      <c r="E321" s="398"/>
      <c r="F321" s="399"/>
      <c r="G321" s="399"/>
      <c r="H321" s="400"/>
      <c r="I321" s="367" t="str">
        <f t="shared" si="51"/>
        <v/>
      </c>
      <c r="J321" s="365"/>
      <c r="K321" s="365"/>
      <c r="L321" s="365"/>
      <c r="O321" s="25" t="str">
        <f>IF(AND(SUM($U321:$Z321)&lt;&gt;0,SUM($U321:$Z321)&lt;&gt;6), IF($B321&lt;&gt;'SOC priorities'!$E$11,$AG321,$AH321),"")</f>
        <v/>
      </c>
      <c r="P321" s="25" t="str">
        <f>IF(AND(SUM(U321:AA321)&lt;&gt;0,SUM(U321:AA321)&lt;&gt;7),IF(B321='SOC priorities'!$E$11,IF(ISBLANK(H321),$AI321,""),""),"")</f>
        <v/>
      </c>
      <c r="Q321" s="25" t="str">
        <f t="shared" si="52"/>
        <v/>
      </c>
      <c r="R321" s="25" t="str">
        <f t="shared" si="49"/>
        <v/>
      </c>
      <c r="S321" s="25" t="str">
        <f t="shared" si="50"/>
        <v/>
      </c>
      <c r="U321" s="159">
        <f t="shared" si="53"/>
        <v>0</v>
      </c>
      <c r="V321" s="25">
        <f t="shared" si="54"/>
        <v>0</v>
      </c>
      <c r="W321" s="25">
        <f t="shared" si="55"/>
        <v>0</v>
      </c>
      <c r="X321" s="25">
        <f t="shared" si="56"/>
        <v>0</v>
      </c>
      <c r="Y321" s="25">
        <f t="shared" si="57"/>
        <v>0</v>
      </c>
      <c r="Z321" s="25">
        <f t="shared" si="58"/>
        <v>0</v>
      </c>
      <c r="AA321" s="25">
        <f t="shared" si="59"/>
        <v>0</v>
      </c>
      <c r="AC321" s="25">
        <f t="shared" si="60"/>
        <v>0</v>
      </c>
      <c r="AG321" s="25" t="s">
        <v>393</v>
      </c>
      <c r="AH321" s="25" t="s">
        <v>394</v>
      </c>
      <c r="AI321" s="160" t="s">
        <v>395</v>
      </c>
      <c r="AK321" s="25">
        <f>IF(COUNTIFS('SOC priorities'!$E$4:$E$12,$B321)&lt;&gt;1,1,0)</f>
        <v>1</v>
      </c>
      <c r="AL321" s="25" cm="1">
        <f t="array" ref="AL321">_xlfn.IFNA(IF(ISBLANK(C321),0,_xlfn.IFNA(IF(NOT(OR(_xlfn.XLOOKUP(VLOOKUP(B321,'SOC priorities'!$E$4:$F$12,2),'SOC priorities'!$H$1:$P$1,'SOC priorities'!$H$1:$P$413)=C321)),1,0),1)),1)</f>
        <v>0</v>
      </c>
      <c r="AM321" s="25" cm="1">
        <f t="array" ref="AM321">_xlfn.IFNA(IF(ISBLANK(D321),0,IF(NOT(OR(_xlfn.XLOOKUP(VLOOKUP(B321,'SSA DD'!$E$32:$F$40,2),'SSA DD'!$E$1:$M$1,'SSA DD'!$E$1:$M$22)=D321)),1,0)),0)</f>
        <v>0</v>
      </c>
      <c r="AO321" t="s">
        <v>396</v>
      </c>
      <c r="AP321" s="25" t="s">
        <v>397</v>
      </c>
      <c r="AQ321" s="160" t="s">
        <v>398</v>
      </c>
    </row>
    <row r="322" spans="1:43" ht="30" customHeight="1" x14ac:dyDescent="0.45">
      <c r="A322" s="395">
        <v>310</v>
      </c>
      <c r="B322" s="396"/>
      <c r="C322" s="397"/>
      <c r="D322" s="397"/>
      <c r="E322" s="398"/>
      <c r="F322" s="399"/>
      <c r="G322" s="399"/>
      <c r="H322" s="400"/>
      <c r="I322" s="367" t="str">
        <f t="shared" si="51"/>
        <v/>
      </c>
      <c r="J322" s="365"/>
      <c r="K322" s="365"/>
      <c r="L322" s="365"/>
      <c r="O322" s="25" t="str">
        <f>IF(AND(SUM($U322:$Z322)&lt;&gt;0,SUM($U322:$Z322)&lt;&gt;6), IF($B322&lt;&gt;'SOC priorities'!$E$11,$AG322,$AH322),"")</f>
        <v/>
      </c>
      <c r="P322" s="25" t="str">
        <f>IF(AND(SUM(U322:AA322)&lt;&gt;0,SUM(U322:AA322)&lt;&gt;7),IF(B322='SOC priorities'!$E$11,IF(ISBLANK(H322),$AI322,""),""),"")</f>
        <v/>
      </c>
      <c r="Q322" s="25" t="str">
        <f t="shared" si="52"/>
        <v/>
      </c>
      <c r="R322" s="25" t="str">
        <f t="shared" si="49"/>
        <v/>
      </c>
      <c r="S322" s="25" t="str">
        <f t="shared" si="50"/>
        <v/>
      </c>
      <c r="U322" s="159">
        <f t="shared" si="53"/>
        <v>0</v>
      </c>
      <c r="V322" s="25">
        <f t="shared" si="54"/>
        <v>0</v>
      </c>
      <c r="W322" s="25">
        <f t="shared" si="55"/>
        <v>0</v>
      </c>
      <c r="X322" s="25">
        <f t="shared" si="56"/>
        <v>0</v>
      </c>
      <c r="Y322" s="25">
        <f t="shared" si="57"/>
        <v>0</v>
      </c>
      <c r="Z322" s="25">
        <f t="shared" si="58"/>
        <v>0</v>
      </c>
      <c r="AA322" s="25">
        <f t="shared" si="59"/>
        <v>0</v>
      </c>
      <c r="AC322" s="25">
        <f t="shared" si="60"/>
        <v>0</v>
      </c>
      <c r="AG322" s="25" t="s">
        <v>393</v>
      </c>
      <c r="AH322" s="25" t="s">
        <v>394</v>
      </c>
      <c r="AI322" s="160" t="s">
        <v>395</v>
      </c>
      <c r="AK322" s="25">
        <f>IF(COUNTIFS('SOC priorities'!$E$4:$E$12,$B322)&lt;&gt;1,1,0)</f>
        <v>1</v>
      </c>
      <c r="AL322" s="25" cm="1">
        <f t="array" ref="AL322">_xlfn.IFNA(IF(ISBLANK(C322),0,_xlfn.IFNA(IF(NOT(OR(_xlfn.XLOOKUP(VLOOKUP(B322,'SOC priorities'!$E$4:$F$12,2),'SOC priorities'!$H$1:$P$1,'SOC priorities'!$H$1:$P$413)=C322)),1,0),1)),1)</f>
        <v>0</v>
      </c>
      <c r="AM322" s="25" cm="1">
        <f t="array" ref="AM322">_xlfn.IFNA(IF(ISBLANK(D322),0,IF(NOT(OR(_xlfn.XLOOKUP(VLOOKUP(B322,'SSA DD'!$E$32:$F$40,2),'SSA DD'!$E$1:$M$1,'SSA DD'!$E$1:$M$22)=D322)),1,0)),0)</f>
        <v>0</v>
      </c>
      <c r="AO322" t="s">
        <v>396</v>
      </c>
      <c r="AP322" s="25" t="s">
        <v>397</v>
      </c>
      <c r="AQ322" s="160" t="s">
        <v>398</v>
      </c>
    </row>
    <row r="323" spans="1:43" ht="30" customHeight="1" x14ac:dyDescent="0.45">
      <c r="A323" s="395">
        <v>311</v>
      </c>
      <c r="B323" s="396"/>
      <c r="C323" s="397"/>
      <c r="D323" s="397"/>
      <c r="E323" s="398"/>
      <c r="F323" s="399"/>
      <c r="G323" s="399"/>
      <c r="H323" s="400"/>
      <c r="I323" s="367" t="str">
        <f t="shared" si="51"/>
        <v/>
      </c>
      <c r="J323" s="365"/>
      <c r="K323" s="365"/>
      <c r="L323" s="365"/>
      <c r="O323" s="25" t="str">
        <f>IF(AND(SUM($U323:$Z323)&lt;&gt;0,SUM($U323:$Z323)&lt;&gt;6), IF($B323&lt;&gt;'SOC priorities'!$E$11,$AG323,$AH323),"")</f>
        <v/>
      </c>
      <c r="P323" s="25" t="str">
        <f>IF(AND(SUM(U323:AA323)&lt;&gt;0,SUM(U323:AA323)&lt;&gt;7),IF(B323='SOC priorities'!$E$11,IF(ISBLANK(H323),$AI323,""),""),"")</f>
        <v/>
      </c>
      <c r="Q323" s="25" t="str">
        <f t="shared" si="52"/>
        <v/>
      </c>
      <c r="R323" s="25" t="str">
        <f t="shared" si="49"/>
        <v/>
      </c>
      <c r="S323" s="25" t="str">
        <f t="shared" si="50"/>
        <v/>
      </c>
      <c r="U323" s="159">
        <f t="shared" si="53"/>
        <v>0</v>
      </c>
      <c r="V323" s="25">
        <f t="shared" si="54"/>
        <v>0</v>
      </c>
      <c r="W323" s="25">
        <f t="shared" si="55"/>
        <v>0</v>
      </c>
      <c r="X323" s="25">
        <f t="shared" si="56"/>
        <v>0</v>
      </c>
      <c r="Y323" s="25">
        <f t="shared" si="57"/>
        <v>0</v>
      </c>
      <c r="Z323" s="25">
        <f t="shared" si="58"/>
        <v>0</v>
      </c>
      <c r="AA323" s="25">
        <f t="shared" si="59"/>
        <v>0</v>
      </c>
      <c r="AC323" s="25">
        <f t="shared" si="60"/>
        <v>0</v>
      </c>
      <c r="AG323" s="25" t="s">
        <v>393</v>
      </c>
      <c r="AH323" s="25" t="s">
        <v>394</v>
      </c>
      <c r="AI323" s="160" t="s">
        <v>395</v>
      </c>
      <c r="AK323" s="25">
        <f>IF(COUNTIFS('SOC priorities'!$E$4:$E$12,$B323)&lt;&gt;1,1,0)</f>
        <v>1</v>
      </c>
      <c r="AL323" s="25" cm="1">
        <f t="array" ref="AL323">_xlfn.IFNA(IF(ISBLANK(C323),0,_xlfn.IFNA(IF(NOT(OR(_xlfn.XLOOKUP(VLOOKUP(B323,'SOC priorities'!$E$4:$F$12,2),'SOC priorities'!$H$1:$P$1,'SOC priorities'!$H$1:$P$413)=C323)),1,0),1)),1)</f>
        <v>0</v>
      </c>
      <c r="AM323" s="25" cm="1">
        <f t="array" ref="AM323">_xlfn.IFNA(IF(ISBLANK(D323),0,IF(NOT(OR(_xlfn.XLOOKUP(VLOOKUP(B323,'SSA DD'!$E$32:$F$40,2),'SSA DD'!$E$1:$M$1,'SSA DD'!$E$1:$M$22)=D323)),1,0)),0)</f>
        <v>0</v>
      </c>
      <c r="AO323" t="s">
        <v>396</v>
      </c>
      <c r="AP323" s="25" t="s">
        <v>397</v>
      </c>
      <c r="AQ323" s="160" t="s">
        <v>398</v>
      </c>
    </row>
    <row r="324" spans="1:43" ht="30" customHeight="1" x14ac:dyDescent="0.45">
      <c r="A324" s="395">
        <v>312</v>
      </c>
      <c r="B324" s="396"/>
      <c r="C324" s="397"/>
      <c r="D324" s="397"/>
      <c r="E324" s="398"/>
      <c r="F324" s="399"/>
      <c r="G324" s="399"/>
      <c r="H324" s="400"/>
      <c r="I324" s="367" t="str">
        <f t="shared" si="51"/>
        <v/>
      </c>
      <c r="J324" s="365"/>
      <c r="K324" s="365"/>
      <c r="L324" s="365"/>
      <c r="O324" s="25" t="str">
        <f>IF(AND(SUM($U324:$Z324)&lt;&gt;0,SUM($U324:$Z324)&lt;&gt;6), IF($B324&lt;&gt;'SOC priorities'!$E$11,$AG324,$AH324),"")</f>
        <v/>
      </c>
      <c r="P324" s="25" t="str">
        <f>IF(AND(SUM(U324:AA324)&lt;&gt;0,SUM(U324:AA324)&lt;&gt;7),IF(B324='SOC priorities'!$E$11,IF(ISBLANK(H324),$AI324,""),""),"")</f>
        <v/>
      </c>
      <c r="Q324" s="25" t="str">
        <f t="shared" si="52"/>
        <v/>
      </c>
      <c r="R324" s="25" t="str">
        <f t="shared" si="49"/>
        <v/>
      </c>
      <c r="S324" s="25" t="str">
        <f t="shared" si="50"/>
        <v/>
      </c>
      <c r="U324" s="159">
        <f t="shared" si="53"/>
        <v>0</v>
      </c>
      <c r="V324" s="25">
        <f t="shared" si="54"/>
        <v>0</v>
      </c>
      <c r="W324" s="25">
        <f t="shared" si="55"/>
        <v>0</v>
      </c>
      <c r="X324" s="25">
        <f t="shared" si="56"/>
        <v>0</v>
      </c>
      <c r="Y324" s="25">
        <f t="shared" si="57"/>
        <v>0</v>
      </c>
      <c r="Z324" s="25">
        <f t="shared" si="58"/>
        <v>0</v>
      </c>
      <c r="AA324" s="25">
        <f t="shared" si="59"/>
        <v>0</v>
      </c>
      <c r="AC324" s="25">
        <f t="shared" si="60"/>
        <v>0</v>
      </c>
      <c r="AG324" s="25" t="s">
        <v>393</v>
      </c>
      <c r="AH324" s="25" t="s">
        <v>394</v>
      </c>
      <c r="AI324" s="160" t="s">
        <v>395</v>
      </c>
      <c r="AK324" s="25">
        <f>IF(COUNTIFS('SOC priorities'!$E$4:$E$12,$B324)&lt;&gt;1,1,0)</f>
        <v>1</v>
      </c>
      <c r="AL324" s="25" cm="1">
        <f t="array" ref="AL324">_xlfn.IFNA(IF(ISBLANK(C324),0,_xlfn.IFNA(IF(NOT(OR(_xlfn.XLOOKUP(VLOOKUP(B324,'SOC priorities'!$E$4:$F$12,2),'SOC priorities'!$H$1:$P$1,'SOC priorities'!$H$1:$P$413)=C324)),1,0),1)),1)</f>
        <v>0</v>
      </c>
      <c r="AM324" s="25" cm="1">
        <f t="array" ref="AM324">_xlfn.IFNA(IF(ISBLANK(D324),0,IF(NOT(OR(_xlfn.XLOOKUP(VLOOKUP(B324,'SSA DD'!$E$32:$F$40,2),'SSA DD'!$E$1:$M$1,'SSA DD'!$E$1:$M$22)=D324)),1,0)),0)</f>
        <v>0</v>
      </c>
      <c r="AO324" t="s">
        <v>396</v>
      </c>
      <c r="AP324" s="25" t="s">
        <v>397</v>
      </c>
      <c r="AQ324" s="160" t="s">
        <v>398</v>
      </c>
    </row>
    <row r="325" spans="1:43" ht="30" customHeight="1" x14ac:dyDescent="0.45">
      <c r="A325" s="395">
        <v>313</v>
      </c>
      <c r="B325" s="396"/>
      <c r="C325" s="397"/>
      <c r="D325" s="397"/>
      <c r="E325" s="398"/>
      <c r="F325" s="399"/>
      <c r="G325" s="399"/>
      <c r="H325" s="400"/>
      <c r="I325" s="367" t="str">
        <f t="shared" si="51"/>
        <v/>
      </c>
      <c r="J325" s="365"/>
      <c r="K325" s="365"/>
      <c r="L325" s="365"/>
      <c r="O325" s="25" t="str">
        <f>IF(AND(SUM($U325:$Z325)&lt;&gt;0,SUM($U325:$Z325)&lt;&gt;6), IF($B325&lt;&gt;'SOC priorities'!$E$11,$AG325,$AH325),"")</f>
        <v/>
      </c>
      <c r="P325" s="25" t="str">
        <f>IF(AND(SUM(U325:AA325)&lt;&gt;0,SUM(U325:AA325)&lt;&gt;7),IF(B325='SOC priorities'!$E$11,IF(ISBLANK(H325),$AI325,""),""),"")</f>
        <v/>
      </c>
      <c r="Q325" s="25" t="str">
        <f t="shared" si="52"/>
        <v/>
      </c>
      <c r="R325" s="25" t="str">
        <f t="shared" si="49"/>
        <v/>
      </c>
      <c r="S325" s="25" t="str">
        <f t="shared" si="50"/>
        <v/>
      </c>
      <c r="U325" s="159">
        <f t="shared" si="53"/>
        <v>0</v>
      </c>
      <c r="V325" s="25">
        <f t="shared" si="54"/>
        <v>0</v>
      </c>
      <c r="W325" s="25">
        <f t="shared" si="55"/>
        <v>0</v>
      </c>
      <c r="X325" s="25">
        <f t="shared" si="56"/>
        <v>0</v>
      </c>
      <c r="Y325" s="25">
        <f t="shared" si="57"/>
        <v>0</v>
      </c>
      <c r="Z325" s="25">
        <f t="shared" si="58"/>
        <v>0</v>
      </c>
      <c r="AA325" s="25">
        <f t="shared" si="59"/>
        <v>0</v>
      </c>
      <c r="AC325" s="25">
        <f t="shared" si="60"/>
        <v>0</v>
      </c>
      <c r="AG325" s="25" t="s">
        <v>393</v>
      </c>
      <c r="AH325" s="25" t="s">
        <v>394</v>
      </c>
      <c r="AI325" s="160" t="s">
        <v>395</v>
      </c>
      <c r="AK325" s="25">
        <f>IF(COUNTIFS('SOC priorities'!$E$4:$E$12,$B325)&lt;&gt;1,1,0)</f>
        <v>1</v>
      </c>
      <c r="AL325" s="25" cm="1">
        <f t="array" ref="AL325">_xlfn.IFNA(IF(ISBLANK(C325),0,_xlfn.IFNA(IF(NOT(OR(_xlfn.XLOOKUP(VLOOKUP(B325,'SOC priorities'!$E$4:$F$12,2),'SOC priorities'!$H$1:$P$1,'SOC priorities'!$H$1:$P$413)=C325)),1,0),1)),1)</f>
        <v>0</v>
      </c>
      <c r="AM325" s="25" cm="1">
        <f t="array" ref="AM325">_xlfn.IFNA(IF(ISBLANK(D325),0,IF(NOT(OR(_xlfn.XLOOKUP(VLOOKUP(B325,'SSA DD'!$E$32:$F$40,2),'SSA DD'!$E$1:$M$1,'SSA DD'!$E$1:$M$22)=D325)),1,0)),0)</f>
        <v>0</v>
      </c>
      <c r="AO325" t="s">
        <v>396</v>
      </c>
      <c r="AP325" s="25" t="s">
        <v>397</v>
      </c>
      <c r="AQ325" s="160" t="s">
        <v>398</v>
      </c>
    </row>
    <row r="326" spans="1:43" ht="30" customHeight="1" x14ac:dyDescent="0.45">
      <c r="A326" s="395">
        <v>314</v>
      </c>
      <c r="B326" s="396"/>
      <c r="C326" s="397"/>
      <c r="D326" s="397"/>
      <c r="E326" s="398"/>
      <c r="F326" s="399"/>
      <c r="G326" s="399"/>
      <c r="H326" s="400"/>
      <c r="I326" s="367" t="str">
        <f t="shared" si="51"/>
        <v/>
      </c>
      <c r="J326" s="365"/>
      <c r="K326" s="365"/>
      <c r="L326" s="365"/>
      <c r="O326" s="25" t="str">
        <f>IF(AND(SUM($U326:$Z326)&lt;&gt;0,SUM($U326:$Z326)&lt;&gt;6), IF($B326&lt;&gt;'SOC priorities'!$E$11,$AG326,$AH326),"")</f>
        <v/>
      </c>
      <c r="P326" s="25" t="str">
        <f>IF(AND(SUM(U326:AA326)&lt;&gt;0,SUM(U326:AA326)&lt;&gt;7),IF(B326='SOC priorities'!$E$11,IF(ISBLANK(H326),$AI326,""),""),"")</f>
        <v/>
      </c>
      <c r="Q326" s="25" t="str">
        <f t="shared" si="52"/>
        <v/>
      </c>
      <c r="R326" s="25" t="str">
        <f t="shared" si="49"/>
        <v/>
      </c>
      <c r="S326" s="25" t="str">
        <f t="shared" si="50"/>
        <v/>
      </c>
      <c r="U326" s="159">
        <f t="shared" si="53"/>
        <v>0</v>
      </c>
      <c r="V326" s="25">
        <f t="shared" si="54"/>
        <v>0</v>
      </c>
      <c r="W326" s="25">
        <f t="shared" si="55"/>
        <v>0</v>
      </c>
      <c r="X326" s="25">
        <f t="shared" si="56"/>
        <v>0</v>
      </c>
      <c r="Y326" s="25">
        <f t="shared" si="57"/>
        <v>0</v>
      </c>
      <c r="Z326" s="25">
        <f t="shared" si="58"/>
        <v>0</v>
      </c>
      <c r="AA326" s="25">
        <f t="shared" si="59"/>
        <v>0</v>
      </c>
      <c r="AC326" s="25">
        <f t="shared" si="60"/>
        <v>0</v>
      </c>
      <c r="AG326" s="25" t="s">
        <v>393</v>
      </c>
      <c r="AH326" s="25" t="s">
        <v>394</v>
      </c>
      <c r="AI326" s="160" t="s">
        <v>395</v>
      </c>
      <c r="AK326" s="25">
        <f>IF(COUNTIFS('SOC priorities'!$E$4:$E$12,$B326)&lt;&gt;1,1,0)</f>
        <v>1</v>
      </c>
      <c r="AL326" s="25" cm="1">
        <f t="array" ref="AL326">_xlfn.IFNA(IF(ISBLANK(C326),0,_xlfn.IFNA(IF(NOT(OR(_xlfn.XLOOKUP(VLOOKUP(B326,'SOC priorities'!$E$4:$F$12,2),'SOC priorities'!$H$1:$P$1,'SOC priorities'!$H$1:$P$413)=C326)),1,0),1)),1)</f>
        <v>0</v>
      </c>
      <c r="AM326" s="25" cm="1">
        <f t="array" ref="AM326">_xlfn.IFNA(IF(ISBLANK(D326),0,IF(NOT(OR(_xlfn.XLOOKUP(VLOOKUP(B326,'SSA DD'!$E$32:$F$40,2),'SSA DD'!$E$1:$M$1,'SSA DD'!$E$1:$M$22)=D326)),1,0)),0)</f>
        <v>0</v>
      </c>
      <c r="AO326" t="s">
        <v>396</v>
      </c>
      <c r="AP326" s="25" t="s">
        <v>397</v>
      </c>
      <c r="AQ326" s="160" t="s">
        <v>398</v>
      </c>
    </row>
    <row r="327" spans="1:43" ht="30" customHeight="1" x14ac:dyDescent="0.45">
      <c r="A327" s="395">
        <v>315</v>
      </c>
      <c r="B327" s="396"/>
      <c r="C327" s="397"/>
      <c r="D327" s="397"/>
      <c r="E327" s="398"/>
      <c r="F327" s="399"/>
      <c r="G327" s="399"/>
      <c r="H327" s="400"/>
      <c r="I327" s="367" t="str">
        <f t="shared" si="51"/>
        <v/>
      </c>
      <c r="J327" s="365"/>
      <c r="K327" s="365"/>
      <c r="L327" s="365"/>
      <c r="O327" s="25" t="str">
        <f>IF(AND(SUM($U327:$Z327)&lt;&gt;0,SUM($U327:$Z327)&lt;&gt;6), IF($B327&lt;&gt;'SOC priorities'!$E$11,$AG327,$AH327),"")</f>
        <v/>
      </c>
      <c r="P327" s="25" t="str">
        <f>IF(AND(SUM(U327:AA327)&lt;&gt;0,SUM(U327:AA327)&lt;&gt;7),IF(B327='SOC priorities'!$E$11,IF(ISBLANK(H327),$AI327,""),""),"")</f>
        <v/>
      </c>
      <c r="Q327" s="25" t="str">
        <f t="shared" si="52"/>
        <v/>
      </c>
      <c r="R327" s="25" t="str">
        <f t="shared" si="49"/>
        <v/>
      </c>
      <c r="S327" s="25" t="str">
        <f t="shared" si="50"/>
        <v/>
      </c>
      <c r="U327" s="159">
        <f t="shared" si="53"/>
        <v>0</v>
      </c>
      <c r="V327" s="25">
        <f t="shared" si="54"/>
        <v>0</v>
      </c>
      <c r="W327" s="25">
        <f t="shared" si="55"/>
        <v>0</v>
      </c>
      <c r="X327" s="25">
        <f t="shared" si="56"/>
        <v>0</v>
      </c>
      <c r="Y327" s="25">
        <f t="shared" si="57"/>
        <v>0</v>
      </c>
      <c r="Z327" s="25">
        <f t="shared" si="58"/>
        <v>0</v>
      </c>
      <c r="AA327" s="25">
        <f t="shared" si="59"/>
        <v>0</v>
      </c>
      <c r="AC327" s="25">
        <f t="shared" si="60"/>
        <v>0</v>
      </c>
      <c r="AG327" s="25" t="s">
        <v>393</v>
      </c>
      <c r="AH327" s="25" t="s">
        <v>394</v>
      </c>
      <c r="AI327" s="160" t="s">
        <v>395</v>
      </c>
      <c r="AK327" s="25">
        <f>IF(COUNTIFS('SOC priorities'!$E$4:$E$12,$B327)&lt;&gt;1,1,0)</f>
        <v>1</v>
      </c>
      <c r="AL327" s="25" cm="1">
        <f t="array" ref="AL327">_xlfn.IFNA(IF(ISBLANK(C327),0,_xlfn.IFNA(IF(NOT(OR(_xlfn.XLOOKUP(VLOOKUP(B327,'SOC priorities'!$E$4:$F$12,2),'SOC priorities'!$H$1:$P$1,'SOC priorities'!$H$1:$P$413)=C327)),1,0),1)),1)</f>
        <v>0</v>
      </c>
      <c r="AM327" s="25" cm="1">
        <f t="array" ref="AM327">_xlfn.IFNA(IF(ISBLANK(D327),0,IF(NOT(OR(_xlfn.XLOOKUP(VLOOKUP(B327,'SSA DD'!$E$32:$F$40,2),'SSA DD'!$E$1:$M$1,'SSA DD'!$E$1:$M$22)=D327)),1,0)),0)</f>
        <v>0</v>
      </c>
      <c r="AO327" t="s">
        <v>396</v>
      </c>
      <c r="AP327" s="25" t="s">
        <v>397</v>
      </c>
      <c r="AQ327" s="160" t="s">
        <v>398</v>
      </c>
    </row>
    <row r="328" spans="1:43" ht="30" customHeight="1" x14ac:dyDescent="0.45">
      <c r="A328" s="395">
        <v>316</v>
      </c>
      <c r="B328" s="396"/>
      <c r="C328" s="397"/>
      <c r="D328" s="397"/>
      <c r="E328" s="398"/>
      <c r="F328" s="399"/>
      <c r="G328" s="399"/>
      <c r="H328" s="400"/>
      <c r="I328" s="367" t="str">
        <f t="shared" si="51"/>
        <v/>
      </c>
      <c r="J328" s="365"/>
      <c r="K328" s="365"/>
      <c r="L328" s="365"/>
      <c r="O328" s="25" t="str">
        <f>IF(AND(SUM($U328:$Z328)&lt;&gt;0,SUM($U328:$Z328)&lt;&gt;6), IF($B328&lt;&gt;'SOC priorities'!$E$11,$AG328,$AH328),"")</f>
        <v/>
      </c>
      <c r="P328" s="25" t="str">
        <f>IF(AND(SUM(U328:AA328)&lt;&gt;0,SUM(U328:AA328)&lt;&gt;7),IF(B328='SOC priorities'!$E$11,IF(ISBLANK(H328),$AI328,""),""),"")</f>
        <v/>
      </c>
      <c r="Q328" s="25" t="str">
        <f t="shared" si="52"/>
        <v/>
      </c>
      <c r="R328" s="25" t="str">
        <f t="shared" si="49"/>
        <v/>
      </c>
      <c r="S328" s="25" t="str">
        <f t="shared" si="50"/>
        <v/>
      </c>
      <c r="U328" s="159">
        <f t="shared" si="53"/>
        <v>0</v>
      </c>
      <c r="V328" s="25">
        <f t="shared" si="54"/>
        <v>0</v>
      </c>
      <c r="W328" s="25">
        <f t="shared" si="55"/>
        <v>0</v>
      </c>
      <c r="X328" s="25">
        <f t="shared" si="56"/>
        <v>0</v>
      </c>
      <c r="Y328" s="25">
        <f t="shared" si="57"/>
        <v>0</v>
      </c>
      <c r="Z328" s="25">
        <f t="shared" si="58"/>
        <v>0</v>
      </c>
      <c r="AA328" s="25">
        <f t="shared" si="59"/>
        <v>0</v>
      </c>
      <c r="AC328" s="25">
        <f t="shared" si="60"/>
        <v>0</v>
      </c>
      <c r="AG328" s="25" t="s">
        <v>393</v>
      </c>
      <c r="AH328" s="25" t="s">
        <v>394</v>
      </c>
      <c r="AI328" s="160" t="s">
        <v>395</v>
      </c>
      <c r="AK328" s="25">
        <f>IF(COUNTIFS('SOC priorities'!$E$4:$E$12,$B328)&lt;&gt;1,1,0)</f>
        <v>1</v>
      </c>
      <c r="AL328" s="25" cm="1">
        <f t="array" ref="AL328">_xlfn.IFNA(IF(ISBLANK(C328),0,_xlfn.IFNA(IF(NOT(OR(_xlfn.XLOOKUP(VLOOKUP(B328,'SOC priorities'!$E$4:$F$12,2),'SOC priorities'!$H$1:$P$1,'SOC priorities'!$H$1:$P$413)=C328)),1,0),1)),1)</f>
        <v>0</v>
      </c>
      <c r="AM328" s="25" cm="1">
        <f t="array" ref="AM328">_xlfn.IFNA(IF(ISBLANK(D328),0,IF(NOT(OR(_xlfn.XLOOKUP(VLOOKUP(B328,'SSA DD'!$E$32:$F$40,2),'SSA DD'!$E$1:$M$1,'SSA DD'!$E$1:$M$22)=D328)),1,0)),0)</f>
        <v>0</v>
      </c>
      <c r="AO328" t="s">
        <v>396</v>
      </c>
      <c r="AP328" s="25" t="s">
        <v>397</v>
      </c>
      <c r="AQ328" s="160" t="s">
        <v>398</v>
      </c>
    </row>
    <row r="329" spans="1:43" ht="30" customHeight="1" x14ac:dyDescent="0.45">
      <c r="A329" s="395">
        <v>317</v>
      </c>
      <c r="B329" s="396"/>
      <c r="C329" s="397"/>
      <c r="D329" s="397"/>
      <c r="E329" s="398"/>
      <c r="F329" s="399"/>
      <c r="G329" s="399"/>
      <c r="H329" s="400"/>
      <c r="I329" s="367" t="str">
        <f t="shared" si="51"/>
        <v/>
      </c>
      <c r="J329" s="365"/>
      <c r="K329" s="365"/>
      <c r="L329" s="365"/>
      <c r="O329" s="25" t="str">
        <f>IF(AND(SUM($U329:$Z329)&lt;&gt;0,SUM($U329:$Z329)&lt;&gt;6), IF($B329&lt;&gt;'SOC priorities'!$E$11,$AG329,$AH329),"")</f>
        <v/>
      </c>
      <c r="P329" s="25" t="str">
        <f>IF(AND(SUM(U329:AA329)&lt;&gt;0,SUM(U329:AA329)&lt;&gt;7),IF(B329='SOC priorities'!$E$11,IF(ISBLANK(H329),$AI329,""),""),"")</f>
        <v/>
      </c>
      <c r="Q329" s="25" t="str">
        <f t="shared" si="52"/>
        <v/>
      </c>
      <c r="R329" s="25" t="str">
        <f t="shared" si="49"/>
        <v/>
      </c>
      <c r="S329" s="25" t="str">
        <f t="shared" si="50"/>
        <v/>
      </c>
      <c r="U329" s="159">
        <f t="shared" si="53"/>
        <v>0</v>
      </c>
      <c r="V329" s="25">
        <f t="shared" si="54"/>
        <v>0</v>
      </c>
      <c r="W329" s="25">
        <f t="shared" si="55"/>
        <v>0</v>
      </c>
      <c r="X329" s="25">
        <f t="shared" si="56"/>
        <v>0</v>
      </c>
      <c r="Y329" s="25">
        <f t="shared" si="57"/>
        <v>0</v>
      </c>
      <c r="Z329" s="25">
        <f t="shared" si="58"/>
        <v>0</v>
      </c>
      <c r="AA329" s="25">
        <f t="shared" si="59"/>
        <v>0</v>
      </c>
      <c r="AC329" s="25">
        <f t="shared" si="60"/>
        <v>0</v>
      </c>
      <c r="AG329" s="25" t="s">
        <v>393</v>
      </c>
      <c r="AH329" s="25" t="s">
        <v>394</v>
      </c>
      <c r="AI329" s="160" t="s">
        <v>395</v>
      </c>
      <c r="AK329" s="25">
        <f>IF(COUNTIFS('SOC priorities'!$E$4:$E$12,$B329)&lt;&gt;1,1,0)</f>
        <v>1</v>
      </c>
      <c r="AL329" s="25" cm="1">
        <f t="array" ref="AL329">_xlfn.IFNA(IF(ISBLANK(C329),0,_xlfn.IFNA(IF(NOT(OR(_xlfn.XLOOKUP(VLOOKUP(B329,'SOC priorities'!$E$4:$F$12,2),'SOC priorities'!$H$1:$P$1,'SOC priorities'!$H$1:$P$413)=C329)),1,0),1)),1)</f>
        <v>0</v>
      </c>
      <c r="AM329" s="25" cm="1">
        <f t="array" ref="AM329">_xlfn.IFNA(IF(ISBLANK(D329),0,IF(NOT(OR(_xlfn.XLOOKUP(VLOOKUP(B329,'SSA DD'!$E$32:$F$40,2),'SSA DD'!$E$1:$M$1,'SSA DD'!$E$1:$M$22)=D329)),1,0)),0)</f>
        <v>0</v>
      </c>
      <c r="AO329" t="s">
        <v>396</v>
      </c>
      <c r="AP329" s="25" t="s">
        <v>397</v>
      </c>
      <c r="AQ329" s="160" t="s">
        <v>398</v>
      </c>
    </row>
    <row r="330" spans="1:43" ht="30" customHeight="1" x14ac:dyDescent="0.45">
      <c r="A330" s="395">
        <v>318</v>
      </c>
      <c r="B330" s="396"/>
      <c r="C330" s="397"/>
      <c r="D330" s="397"/>
      <c r="E330" s="398"/>
      <c r="F330" s="399"/>
      <c r="G330" s="399"/>
      <c r="H330" s="400"/>
      <c r="I330" s="367" t="str">
        <f t="shared" si="51"/>
        <v/>
      </c>
      <c r="J330" s="365"/>
      <c r="K330" s="365"/>
      <c r="L330" s="365"/>
      <c r="O330" s="25" t="str">
        <f>IF(AND(SUM($U330:$Z330)&lt;&gt;0,SUM($U330:$Z330)&lt;&gt;6), IF($B330&lt;&gt;'SOC priorities'!$E$11,$AG330,$AH330),"")</f>
        <v/>
      </c>
      <c r="P330" s="25" t="str">
        <f>IF(AND(SUM(U330:AA330)&lt;&gt;0,SUM(U330:AA330)&lt;&gt;7),IF(B330='SOC priorities'!$E$11,IF(ISBLANK(H330),$AI330,""),""),"")</f>
        <v/>
      </c>
      <c r="Q330" s="25" t="str">
        <f t="shared" si="52"/>
        <v/>
      </c>
      <c r="R330" s="25" t="str">
        <f t="shared" si="49"/>
        <v/>
      </c>
      <c r="S330" s="25" t="str">
        <f t="shared" si="50"/>
        <v/>
      </c>
      <c r="U330" s="159">
        <f t="shared" si="53"/>
        <v>0</v>
      </c>
      <c r="V330" s="25">
        <f t="shared" si="54"/>
        <v>0</v>
      </c>
      <c r="W330" s="25">
        <f t="shared" si="55"/>
        <v>0</v>
      </c>
      <c r="X330" s="25">
        <f t="shared" si="56"/>
        <v>0</v>
      </c>
      <c r="Y330" s="25">
        <f t="shared" si="57"/>
        <v>0</v>
      </c>
      <c r="Z330" s="25">
        <f t="shared" si="58"/>
        <v>0</v>
      </c>
      <c r="AA330" s="25">
        <f t="shared" si="59"/>
        <v>0</v>
      </c>
      <c r="AC330" s="25">
        <f t="shared" si="60"/>
        <v>0</v>
      </c>
      <c r="AG330" s="25" t="s">
        <v>393</v>
      </c>
      <c r="AH330" s="25" t="s">
        <v>394</v>
      </c>
      <c r="AI330" s="160" t="s">
        <v>395</v>
      </c>
      <c r="AK330" s="25">
        <f>IF(COUNTIFS('SOC priorities'!$E$4:$E$12,$B330)&lt;&gt;1,1,0)</f>
        <v>1</v>
      </c>
      <c r="AL330" s="25" cm="1">
        <f t="array" ref="AL330">_xlfn.IFNA(IF(ISBLANK(C330),0,_xlfn.IFNA(IF(NOT(OR(_xlfn.XLOOKUP(VLOOKUP(B330,'SOC priorities'!$E$4:$F$12,2),'SOC priorities'!$H$1:$P$1,'SOC priorities'!$H$1:$P$413)=C330)),1,0),1)),1)</f>
        <v>0</v>
      </c>
      <c r="AM330" s="25" cm="1">
        <f t="array" ref="AM330">_xlfn.IFNA(IF(ISBLANK(D330),0,IF(NOT(OR(_xlfn.XLOOKUP(VLOOKUP(B330,'SSA DD'!$E$32:$F$40,2),'SSA DD'!$E$1:$M$1,'SSA DD'!$E$1:$M$22)=D330)),1,0)),0)</f>
        <v>0</v>
      </c>
      <c r="AO330" t="s">
        <v>396</v>
      </c>
      <c r="AP330" s="25" t="s">
        <v>397</v>
      </c>
      <c r="AQ330" s="160" t="s">
        <v>398</v>
      </c>
    </row>
    <row r="331" spans="1:43" ht="30" customHeight="1" x14ac:dyDescent="0.45">
      <c r="A331" s="395">
        <v>319</v>
      </c>
      <c r="B331" s="396"/>
      <c r="C331" s="397"/>
      <c r="D331" s="397"/>
      <c r="E331" s="398"/>
      <c r="F331" s="399"/>
      <c r="G331" s="399"/>
      <c r="H331" s="400"/>
      <c r="I331" s="367" t="str">
        <f t="shared" si="51"/>
        <v/>
      </c>
      <c r="J331" s="365"/>
      <c r="K331" s="365"/>
      <c r="L331" s="365"/>
      <c r="O331" s="25" t="str">
        <f>IF(AND(SUM($U331:$Z331)&lt;&gt;0,SUM($U331:$Z331)&lt;&gt;6), IF($B331&lt;&gt;'SOC priorities'!$E$11,$AG331,$AH331),"")</f>
        <v/>
      </c>
      <c r="P331" s="25" t="str">
        <f>IF(AND(SUM(U331:AA331)&lt;&gt;0,SUM(U331:AA331)&lt;&gt;7),IF(B331='SOC priorities'!$E$11,IF(ISBLANK(H331),$AI331,""),""),"")</f>
        <v/>
      </c>
      <c r="Q331" s="25" t="str">
        <f t="shared" si="52"/>
        <v/>
      </c>
      <c r="R331" s="25" t="str">
        <f t="shared" si="49"/>
        <v/>
      </c>
      <c r="S331" s="25" t="str">
        <f t="shared" si="50"/>
        <v/>
      </c>
      <c r="U331" s="159">
        <f t="shared" si="53"/>
        <v>0</v>
      </c>
      <c r="V331" s="25">
        <f t="shared" si="54"/>
        <v>0</v>
      </c>
      <c r="W331" s="25">
        <f t="shared" si="55"/>
        <v>0</v>
      </c>
      <c r="X331" s="25">
        <f t="shared" si="56"/>
        <v>0</v>
      </c>
      <c r="Y331" s="25">
        <f t="shared" si="57"/>
        <v>0</v>
      </c>
      <c r="Z331" s="25">
        <f t="shared" si="58"/>
        <v>0</v>
      </c>
      <c r="AA331" s="25">
        <f t="shared" si="59"/>
        <v>0</v>
      </c>
      <c r="AC331" s="25">
        <f t="shared" si="60"/>
        <v>0</v>
      </c>
      <c r="AG331" s="25" t="s">
        <v>393</v>
      </c>
      <c r="AH331" s="25" t="s">
        <v>394</v>
      </c>
      <c r="AI331" s="160" t="s">
        <v>395</v>
      </c>
      <c r="AK331" s="25">
        <f>IF(COUNTIFS('SOC priorities'!$E$4:$E$12,$B331)&lt;&gt;1,1,0)</f>
        <v>1</v>
      </c>
      <c r="AL331" s="25" cm="1">
        <f t="array" ref="AL331">_xlfn.IFNA(IF(ISBLANK(C331),0,_xlfn.IFNA(IF(NOT(OR(_xlfn.XLOOKUP(VLOOKUP(B331,'SOC priorities'!$E$4:$F$12,2),'SOC priorities'!$H$1:$P$1,'SOC priorities'!$H$1:$P$413)=C331)),1,0),1)),1)</f>
        <v>0</v>
      </c>
      <c r="AM331" s="25" cm="1">
        <f t="array" ref="AM331">_xlfn.IFNA(IF(ISBLANK(D331),0,IF(NOT(OR(_xlfn.XLOOKUP(VLOOKUP(B331,'SSA DD'!$E$32:$F$40,2),'SSA DD'!$E$1:$M$1,'SSA DD'!$E$1:$M$22)=D331)),1,0)),0)</f>
        <v>0</v>
      </c>
      <c r="AO331" t="s">
        <v>396</v>
      </c>
      <c r="AP331" s="25" t="s">
        <v>397</v>
      </c>
      <c r="AQ331" s="160" t="s">
        <v>398</v>
      </c>
    </row>
    <row r="332" spans="1:43" ht="30" customHeight="1" x14ac:dyDescent="0.45">
      <c r="A332" s="395">
        <v>320</v>
      </c>
      <c r="B332" s="396"/>
      <c r="C332" s="397"/>
      <c r="D332" s="397"/>
      <c r="E332" s="398"/>
      <c r="F332" s="399"/>
      <c r="G332" s="399"/>
      <c r="H332" s="400"/>
      <c r="I332" s="367" t="str">
        <f t="shared" si="51"/>
        <v/>
      </c>
      <c r="J332" s="365"/>
      <c r="K332" s="365"/>
      <c r="L332" s="365"/>
      <c r="O332" s="25" t="str">
        <f>IF(AND(SUM($U332:$Z332)&lt;&gt;0,SUM($U332:$Z332)&lt;&gt;6), IF($B332&lt;&gt;'SOC priorities'!$E$11,$AG332,$AH332),"")</f>
        <v/>
      </c>
      <c r="P332" s="25" t="str">
        <f>IF(AND(SUM(U332:AA332)&lt;&gt;0,SUM(U332:AA332)&lt;&gt;7),IF(B332='SOC priorities'!$E$11,IF(ISBLANK(H332),$AI332,""),""),"")</f>
        <v/>
      </c>
      <c r="Q332" s="25" t="str">
        <f t="shared" si="52"/>
        <v/>
      </c>
      <c r="R332" s="25" t="str">
        <f t="shared" si="49"/>
        <v/>
      </c>
      <c r="S332" s="25" t="str">
        <f t="shared" si="50"/>
        <v/>
      </c>
      <c r="U332" s="159">
        <f t="shared" si="53"/>
        <v>0</v>
      </c>
      <c r="V332" s="25">
        <f t="shared" si="54"/>
        <v>0</v>
      </c>
      <c r="W332" s="25">
        <f t="shared" si="55"/>
        <v>0</v>
      </c>
      <c r="X332" s="25">
        <f t="shared" si="56"/>
        <v>0</v>
      </c>
      <c r="Y332" s="25">
        <f t="shared" si="57"/>
        <v>0</v>
      </c>
      <c r="Z332" s="25">
        <f t="shared" si="58"/>
        <v>0</v>
      </c>
      <c r="AA332" s="25">
        <f t="shared" si="59"/>
        <v>0</v>
      </c>
      <c r="AC332" s="25">
        <f t="shared" si="60"/>
        <v>0</v>
      </c>
      <c r="AG332" s="25" t="s">
        <v>393</v>
      </c>
      <c r="AH332" s="25" t="s">
        <v>394</v>
      </c>
      <c r="AI332" s="160" t="s">
        <v>395</v>
      </c>
      <c r="AK332" s="25">
        <f>IF(COUNTIFS('SOC priorities'!$E$4:$E$12,$B332)&lt;&gt;1,1,0)</f>
        <v>1</v>
      </c>
      <c r="AL332" s="25" cm="1">
        <f t="array" ref="AL332">_xlfn.IFNA(IF(ISBLANK(C332),0,_xlfn.IFNA(IF(NOT(OR(_xlfn.XLOOKUP(VLOOKUP(B332,'SOC priorities'!$E$4:$F$12,2),'SOC priorities'!$H$1:$P$1,'SOC priorities'!$H$1:$P$413)=C332)),1,0),1)),1)</f>
        <v>0</v>
      </c>
      <c r="AM332" s="25" cm="1">
        <f t="array" ref="AM332">_xlfn.IFNA(IF(ISBLANK(D332),0,IF(NOT(OR(_xlfn.XLOOKUP(VLOOKUP(B332,'SSA DD'!$E$32:$F$40,2),'SSA DD'!$E$1:$M$1,'SSA DD'!$E$1:$M$22)=D332)),1,0)),0)</f>
        <v>0</v>
      </c>
      <c r="AO332" t="s">
        <v>396</v>
      </c>
      <c r="AP332" s="25" t="s">
        <v>397</v>
      </c>
      <c r="AQ332" s="160" t="s">
        <v>398</v>
      </c>
    </row>
    <row r="333" spans="1:43" ht="30" customHeight="1" x14ac:dyDescent="0.45">
      <c r="A333" s="395">
        <v>321</v>
      </c>
      <c r="B333" s="396"/>
      <c r="C333" s="397"/>
      <c r="D333" s="397"/>
      <c r="E333" s="398"/>
      <c r="F333" s="399"/>
      <c r="G333" s="399"/>
      <c r="H333" s="400"/>
      <c r="I333" s="367" t="str">
        <f t="shared" si="51"/>
        <v/>
      </c>
      <c r="J333" s="365"/>
      <c r="K333" s="365"/>
      <c r="L333" s="365"/>
      <c r="O333" s="25" t="str">
        <f>IF(AND(SUM($U333:$Z333)&lt;&gt;0,SUM($U333:$Z333)&lt;&gt;6), IF($B333&lt;&gt;'SOC priorities'!$E$11,$AG333,$AH333),"")</f>
        <v/>
      </c>
      <c r="P333" s="25" t="str">
        <f>IF(AND(SUM(U333:AA333)&lt;&gt;0,SUM(U333:AA333)&lt;&gt;7),IF(B333='SOC priorities'!$E$11,IF(ISBLANK(H333),$AI333,""),""),"")</f>
        <v/>
      </c>
      <c r="Q333" s="25" t="str">
        <f t="shared" si="52"/>
        <v/>
      </c>
      <c r="R333" s="25" t="str">
        <f t="shared" ref="R333:R396" si="61">IF(AL333=1,AP333,"")</f>
        <v/>
      </c>
      <c r="S333" s="25" t="str">
        <f t="shared" ref="S333:S396" si="62">IF(AM333=1,AQ333,"")</f>
        <v/>
      </c>
      <c r="U333" s="159">
        <f t="shared" si="53"/>
        <v>0</v>
      </c>
      <c r="V333" s="25">
        <f t="shared" si="54"/>
        <v>0</v>
      </c>
      <c r="W333" s="25">
        <f t="shared" si="55"/>
        <v>0</v>
      </c>
      <c r="X333" s="25">
        <f t="shared" si="56"/>
        <v>0</v>
      </c>
      <c r="Y333" s="25">
        <f t="shared" si="57"/>
        <v>0</v>
      </c>
      <c r="Z333" s="25">
        <f t="shared" si="58"/>
        <v>0</v>
      </c>
      <c r="AA333" s="25">
        <f t="shared" si="59"/>
        <v>0</v>
      </c>
      <c r="AC333" s="25">
        <f t="shared" si="60"/>
        <v>0</v>
      </c>
      <c r="AG333" s="25" t="s">
        <v>393</v>
      </c>
      <c r="AH333" s="25" t="s">
        <v>394</v>
      </c>
      <c r="AI333" s="160" t="s">
        <v>395</v>
      </c>
      <c r="AK333" s="25">
        <f>IF(COUNTIFS('SOC priorities'!$E$4:$E$12,$B333)&lt;&gt;1,1,0)</f>
        <v>1</v>
      </c>
      <c r="AL333" s="25" cm="1">
        <f t="array" ref="AL333">_xlfn.IFNA(IF(ISBLANK(C333),0,_xlfn.IFNA(IF(NOT(OR(_xlfn.XLOOKUP(VLOOKUP(B333,'SOC priorities'!$E$4:$F$12,2),'SOC priorities'!$H$1:$P$1,'SOC priorities'!$H$1:$P$413)=C333)),1,0),1)),1)</f>
        <v>0</v>
      </c>
      <c r="AM333" s="25" cm="1">
        <f t="array" ref="AM333">_xlfn.IFNA(IF(ISBLANK(D333),0,IF(NOT(OR(_xlfn.XLOOKUP(VLOOKUP(B333,'SSA DD'!$E$32:$F$40,2),'SSA DD'!$E$1:$M$1,'SSA DD'!$E$1:$M$22)=D333)),1,0)),0)</f>
        <v>0</v>
      </c>
      <c r="AO333" t="s">
        <v>396</v>
      </c>
      <c r="AP333" s="25" t="s">
        <v>397</v>
      </c>
      <c r="AQ333" s="160" t="s">
        <v>398</v>
      </c>
    </row>
    <row r="334" spans="1:43" ht="30" customHeight="1" x14ac:dyDescent="0.45">
      <c r="A334" s="395">
        <v>322</v>
      </c>
      <c r="B334" s="396"/>
      <c r="C334" s="397"/>
      <c r="D334" s="397"/>
      <c r="E334" s="398"/>
      <c r="F334" s="399"/>
      <c r="G334" s="399"/>
      <c r="H334" s="400"/>
      <c r="I334" s="367" t="str">
        <f t="shared" ref="I334:I397" si="63">O334&amp;P334&amp;Q334&amp;R334&amp;S334</f>
        <v/>
      </c>
      <c r="J334" s="365"/>
      <c r="K334" s="365"/>
      <c r="L334" s="365"/>
      <c r="O334" s="25" t="str">
        <f>IF(AND(SUM($U334:$Z334)&lt;&gt;0,SUM($U334:$Z334)&lt;&gt;6), IF($B334&lt;&gt;'SOC priorities'!$E$11,$AG334,$AH334),"")</f>
        <v/>
      </c>
      <c r="P334" s="25" t="str">
        <f>IF(AND(SUM(U334:AA334)&lt;&gt;0,SUM(U334:AA334)&lt;&gt;7),IF(B334='SOC priorities'!$E$11,IF(ISBLANK(H334),$AI334,""),""),"")</f>
        <v/>
      </c>
      <c r="Q334" s="25" t="str">
        <f t="shared" ref="Q334:Q397" si="64">IF(U334*AK334=1,AO334,"")</f>
        <v/>
      </c>
      <c r="R334" s="25" t="str">
        <f t="shared" si="61"/>
        <v/>
      </c>
      <c r="S334" s="25" t="str">
        <f t="shared" si="62"/>
        <v/>
      </c>
      <c r="U334" s="159">
        <f t="shared" ref="U334:U397" si="65">IF(ISBLANK(B334),0,1)</f>
        <v>0</v>
      </c>
      <c r="V334" s="25">
        <f t="shared" ref="V334:V397" si="66">IF(ISBLANK(C334),0,1)</f>
        <v>0</v>
      </c>
      <c r="W334" s="25">
        <f t="shared" ref="W334:W397" si="67">IF(ISBLANK(D334),0,1)</f>
        <v>0</v>
      </c>
      <c r="X334" s="25">
        <f t="shared" ref="X334:X397" si="68">IF(ISBLANK(E334),0,1)</f>
        <v>0</v>
      </c>
      <c r="Y334" s="25">
        <f t="shared" ref="Y334:Y397" si="69">IF(ISBLANK(F334),0,1)</f>
        <v>0</v>
      </c>
      <c r="Z334" s="25">
        <f t="shared" ref="Z334:Z397" si="70">IF(ISBLANK(G334),0,1)</f>
        <v>0</v>
      </c>
      <c r="AA334" s="25">
        <f t="shared" ref="AA334:AA397" si="71">IF(ISBLANK(H334),0,1)</f>
        <v>0</v>
      </c>
      <c r="AC334" s="25">
        <f t="shared" ref="AC334:AC397" si="72">IF(SUM($U$13:$Z$13)&lt;&gt;0,1,0)</f>
        <v>0</v>
      </c>
      <c r="AG334" s="25" t="s">
        <v>393</v>
      </c>
      <c r="AH334" s="25" t="s">
        <v>394</v>
      </c>
      <c r="AI334" s="160" t="s">
        <v>395</v>
      </c>
      <c r="AK334" s="25">
        <f>IF(COUNTIFS('SOC priorities'!$E$4:$E$12,$B334)&lt;&gt;1,1,0)</f>
        <v>1</v>
      </c>
      <c r="AL334" s="25" cm="1">
        <f t="array" ref="AL334">_xlfn.IFNA(IF(ISBLANK(C334),0,_xlfn.IFNA(IF(NOT(OR(_xlfn.XLOOKUP(VLOOKUP(B334,'SOC priorities'!$E$4:$F$12,2),'SOC priorities'!$H$1:$P$1,'SOC priorities'!$H$1:$P$413)=C334)),1,0),1)),1)</f>
        <v>0</v>
      </c>
      <c r="AM334" s="25" cm="1">
        <f t="array" ref="AM334">_xlfn.IFNA(IF(ISBLANK(D334),0,IF(NOT(OR(_xlfn.XLOOKUP(VLOOKUP(B334,'SSA DD'!$E$32:$F$40,2),'SSA DD'!$E$1:$M$1,'SSA DD'!$E$1:$M$22)=D334)),1,0)),0)</f>
        <v>0</v>
      </c>
      <c r="AO334" t="s">
        <v>396</v>
      </c>
      <c r="AP334" s="25" t="s">
        <v>397</v>
      </c>
      <c r="AQ334" s="160" t="s">
        <v>398</v>
      </c>
    </row>
    <row r="335" spans="1:43" ht="30" customHeight="1" x14ac:dyDescent="0.45">
      <c r="A335" s="395">
        <v>323</v>
      </c>
      <c r="B335" s="396"/>
      <c r="C335" s="397"/>
      <c r="D335" s="397"/>
      <c r="E335" s="398"/>
      <c r="F335" s="399"/>
      <c r="G335" s="399"/>
      <c r="H335" s="400"/>
      <c r="I335" s="367" t="str">
        <f t="shared" si="63"/>
        <v/>
      </c>
      <c r="J335" s="365"/>
      <c r="K335" s="365"/>
      <c r="L335" s="365"/>
      <c r="O335" s="25" t="str">
        <f>IF(AND(SUM($U335:$Z335)&lt;&gt;0,SUM($U335:$Z335)&lt;&gt;6), IF($B335&lt;&gt;'SOC priorities'!$E$11,$AG335,$AH335),"")</f>
        <v/>
      </c>
      <c r="P335" s="25" t="str">
        <f>IF(AND(SUM(U335:AA335)&lt;&gt;0,SUM(U335:AA335)&lt;&gt;7),IF(B335='SOC priorities'!$E$11,IF(ISBLANK(H335),$AI335,""),""),"")</f>
        <v/>
      </c>
      <c r="Q335" s="25" t="str">
        <f t="shared" si="64"/>
        <v/>
      </c>
      <c r="R335" s="25" t="str">
        <f t="shared" si="61"/>
        <v/>
      </c>
      <c r="S335" s="25" t="str">
        <f t="shared" si="62"/>
        <v/>
      </c>
      <c r="U335" s="159">
        <f t="shared" si="65"/>
        <v>0</v>
      </c>
      <c r="V335" s="25">
        <f t="shared" si="66"/>
        <v>0</v>
      </c>
      <c r="W335" s="25">
        <f t="shared" si="67"/>
        <v>0</v>
      </c>
      <c r="X335" s="25">
        <f t="shared" si="68"/>
        <v>0</v>
      </c>
      <c r="Y335" s="25">
        <f t="shared" si="69"/>
        <v>0</v>
      </c>
      <c r="Z335" s="25">
        <f t="shared" si="70"/>
        <v>0</v>
      </c>
      <c r="AA335" s="25">
        <f t="shared" si="71"/>
        <v>0</v>
      </c>
      <c r="AC335" s="25">
        <f t="shared" si="72"/>
        <v>0</v>
      </c>
      <c r="AG335" s="25" t="s">
        <v>393</v>
      </c>
      <c r="AH335" s="25" t="s">
        <v>394</v>
      </c>
      <c r="AI335" s="160" t="s">
        <v>395</v>
      </c>
      <c r="AK335" s="25">
        <f>IF(COUNTIFS('SOC priorities'!$E$4:$E$12,$B335)&lt;&gt;1,1,0)</f>
        <v>1</v>
      </c>
      <c r="AL335" s="25" cm="1">
        <f t="array" ref="AL335">_xlfn.IFNA(IF(ISBLANK(C335),0,_xlfn.IFNA(IF(NOT(OR(_xlfn.XLOOKUP(VLOOKUP(B335,'SOC priorities'!$E$4:$F$12,2),'SOC priorities'!$H$1:$P$1,'SOC priorities'!$H$1:$P$413)=C335)),1,0),1)),1)</f>
        <v>0</v>
      </c>
      <c r="AM335" s="25" cm="1">
        <f t="array" ref="AM335">_xlfn.IFNA(IF(ISBLANK(D335),0,IF(NOT(OR(_xlfn.XLOOKUP(VLOOKUP(B335,'SSA DD'!$E$32:$F$40,2),'SSA DD'!$E$1:$M$1,'SSA DD'!$E$1:$M$22)=D335)),1,0)),0)</f>
        <v>0</v>
      </c>
      <c r="AO335" t="s">
        <v>396</v>
      </c>
      <c r="AP335" s="25" t="s">
        <v>397</v>
      </c>
      <c r="AQ335" s="160" t="s">
        <v>398</v>
      </c>
    </row>
    <row r="336" spans="1:43" ht="30" customHeight="1" x14ac:dyDescent="0.45">
      <c r="A336" s="395">
        <v>324</v>
      </c>
      <c r="B336" s="396"/>
      <c r="C336" s="397"/>
      <c r="D336" s="397"/>
      <c r="E336" s="398"/>
      <c r="F336" s="399"/>
      <c r="G336" s="399"/>
      <c r="H336" s="400"/>
      <c r="I336" s="367" t="str">
        <f t="shared" si="63"/>
        <v/>
      </c>
      <c r="J336" s="365"/>
      <c r="K336" s="365"/>
      <c r="L336" s="365"/>
      <c r="O336" s="25" t="str">
        <f>IF(AND(SUM($U336:$Z336)&lt;&gt;0,SUM($U336:$Z336)&lt;&gt;6), IF($B336&lt;&gt;'SOC priorities'!$E$11,$AG336,$AH336),"")</f>
        <v/>
      </c>
      <c r="P336" s="25" t="str">
        <f>IF(AND(SUM(U336:AA336)&lt;&gt;0,SUM(U336:AA336)&lt;&gt;7),IF(B336='SOC priorities'!$E$11,IF(ISBLANK(H336),$AI336,""),""),"")</f>
        <v/>
      </c>
      <c r="Q336" s="25" t="str">
        <f t="shared" si="64"/>
        <v/>
      </c>
      <c r="R336" s="25" t="str">
        <f t="shared" si="61"/>
        <v/>
      </c>
      <c r="S336" s="25" t="str">
        <f t="shared" si="62"/>
        <v/>
      </c>
      <c r="U336" s="159">
        <f t="shared" si="65"/>
        <v>0</v>
      </c>
      <c r="V336" s="25">
        <f t="shared" si="66"/>
        <v>0</v>
      </c>
      <c r="W336" s="25">
        <f t="shared" si="67"/>
        <v>0</v>
      </c>
      <c r="X336" s="25">
        <f t="shared" si="68"/>
        <v>0</v>
      </c>
      <c r="Y336" s="25">
        <f t="shared" si="69"/>
        <v>0</v>
      </c>
      <c r="Z336" s="25">
        <f t="shared" si="70"/>
        <v>0</v>
      </c>
      <c r="AA336" s="25">
        <f t="shared" si="71"/>
        <v>0</v>
      </c>
      <c r="AC336" s="25">
        <f t="shared" si="72"/>
        <v>0</v>
      </c>
      <c r="AG336" s="25" t="s">
        <v>393</v>
      </c>
      <c r="AH336" s="25" t="s">
        <v>394</v>
      </c>
      <c r="AI336" s="160" t="s">
        <v>395</v>
      </c>
      <c r="AK336" s="25">
        <f>IF(COUNTIFS('SOC priorities'!$E$4:$E$12,$B336)&lt;&gt;1,1,0)</f>
        <v>1</v>
      </c>
      <c r="AL336" s="25" cm="1">
        <f t="array" ref="AL336">_xlfn.IFNA(IF(ISBLANK(C336),0,_xlfn.IFNA(IF(NOT(OR(_xlfn.XLOOKUP(VLOOKUP(B336,'SOC priorities'!$E$4:$F$12,2),'SOC priorities'!$H$1:$P$1,'SOC priorities'!$H$1:$P$413)=C336)),1,0),1)),1)</f>
        <v>0</v>
      </c>
      <c r="AM336" s="25" cm="1">
        <f t="array" ref="AM336">_xlfn.IFNA(IF(ISBLANK(D336),0,IF(NOT(OR(_xlfn.XLOOKUP(VLOOKUP(B336,'SSA DD'!$E$32:$F$40,2),'SSA DD'!$E$1:$M$1,'SSA DD'!$E$1:$M$22)=D336)),1,0)),0)</f>
        <v>0</v>
      </c>
      <c r="AO336" t="s">
        <v>396</v>
      </c>
      <c r="AP336" s="25" t="s">
        <v>397</v>
      </c>
      <c r="AQ336" s="160" t="s">
        <v>398</v>
      </c>
    </row>
    <row r="337" spans="1:43" ht="30" customHeight="1" x14ac:dyDescent="0.45">
      <c r="A337" s="395">
        <v>325</v>
      </c>
      <c r="B337" s="396"/>
      <c r="C337" s="397"/>
      <c r="D337" s="397"/>
      <c r="E337" s="398"/>
      <c r="F337" s="399"/>
      <c r="G337" s="399"/>
      <c r="H337" s="400"/>
      <c r="I337" s="367" t="str">
        <f t="shared" si="63"/>
        <v/>
      </c>
      <c r="J337" s="365"/>
      <c r="K337" s="365"/>
      <c r="L337" s="365"/>
      <c r="O337" s="25" t="str">
        <f>IF(AND(SUM($U337:$Z337)&lt;&gt;0,SUM($U337:$Z337)&lt;&gt;6), IF($B337&lt;&gt;'SOC priorities'!$E$11,$AG337,$AH337),"")</f>
        <v/>
      </c>
      <c r="P337" s="25" t="str">
        <f>IF(AND(SUM(U337:AA337)&lt;&gt;0,SUM(U337:AA337)&lt;&gt;7),IF(B337='SOC priorities'!$E$11,IF(ISBLANK(H337),$AI337,""),""),"")</f>
        <v/>
      </c>
      <c r="Q337" s="25" t="str">
        <f t="shared" si="64"/>
        <v/>
      </c>
      <c r="R337" s="25" t="str">
        <f t="shared" si="61"/>
        <v/>
      </c>
      <c r="S337" s="25" t="str">
        <f t="shared" si="62"/>
        <v/>
      </c>
      <c r="U337" s="159">
        <f t="shared" si="65"/>
        <v>0</v>
      </c>
      <c r="V337" s="25">
        <f t="shared" si="66"/>
        <v>0</v>
      </c>
      <c r="W337" s="25">
        <f t="shared" si="67"/>
        <v>0</v>
      </c>
      <c r="X337" s="25">
        <f t="shared" si="68"/>
        <v>0</v>
      </c>
      <c r="Y337" s="25">
        <f t="shared" si="69"/>
        <v>0</v>
      </c>
      <c r="Z337" s="25">
        <f t="shared" si="70"/>
        <v>0</v>
      </c>
      <c r="AA337" s="25">
        <f t="shared" si="71"/>
        <v>0</v>
      </c>
      <c r="AC337" s="25">
        <f t="shared" si="72"/>
        <v>0</v>
      </c>
      <c r="AG337" s="25" t="s">
        <v>393</v>
      </c>
      <c r="AH337" s="25" t="s">
        <v>394</v>
      </c>
      <c r="AI337" s="160" t="s">
        <v>395</v>
      </c>
      <c r="AK337" s="25">
        <f>IF(COUNTIFS('SOC priorities'!$E$4:$E$12,$B337)&lt;&gt;1,1,0)</f>
        <v>1</v>
      </c>
      <c r="AL337" s="25" cm="1">
        <f t="array" ref="AL337">_xlfn.IFNA(IF(ISBLANK(C337),0,_xlfn.IFNA(IF(NOT(OR(_xlfn.XLOOKUP(VLOOKUP(B337,'SOC priorities'!$E$4:$F$12,2),'SOC priorities'!$H$1:$P$1,'SOC priorities'!$H$1:$P$413)=C337)),1,0),1)),1)</f>
        <v>0</v>
      </c>
      <c r="AM337" s="25" cm="1">
        <f t="array" ref="AM337">_xlfn.IFNA(IF(ISBLANK(D337),0,IF(NOT(OR(_xlfn.XLOOKUP(VLOOKUP(B337,'SSA DD'!$E$32:$F$40,2),'SSA DD'!$E$1:$M$1,'SSA DD'!$E$1:$M$22)=D337)),1,0)),0)</f>
        <v>0</v>
      </c>
      <c r="AO337" t="s">
        <v>396</v>
      </c>
      <c r="AP337" s="25" t="s">
        <v>397</v>
      </c>
      <c r="AQ337" s="160" t="s">
        <v>398</v>
      </c>
    </row>
    <row r="338" spans="1:43" ht="30" customHeight="1" x14ac:dyDescent="0.45">
      <c r="A338" s="395">
        <v>326</v>
      </c>
      <c r="B338" s="396"/>
      <c r="C338" s="397"/>
      <c r="D338" s="397"/>
      <c r="E338" s="398"/>
      <c r="F338" s="399"/>
      <c r="G338" s="399"/>
      <c r="H338" s="400"/>
      <c r="I338" s="367" t="str">
        <f t="shared" si="63"/>
        <v/>
      </c>
      <c r="J338" s="365"/>
      <c r="K338" s="365"/>
      <c r="L338" s="365"/>
      <c r="O338" s="25" t="str">
        <f>IF(AND(SUM($U338:$Z338)&lt;&gt;0,SUM($U338:$Z338)&lt;&gt;6), IF($B338&lt;&gt;'SOC priorities'!$E$11,$AG338,$AH338),"")</f>
        <v/>
      </c>
      <c r="P338" s="25" t="str">
        <f>IF(AND(SUM(U338:AA338)&lt;&gt;0,SUM(U338:AA338)&lt;&gt;7),IF(B338='SOC priorities'!$E$11,IF(ISBLANK(H338),$AI338,""),""),"")</f>
        <v/>
      </c>
      <c r="Q338" s="25" t="str">
        <f t="shared" si="64"/>
        <v/>
      </c>
      <c r="R338" s="25" t="str">
        <f t="shared" si="61"/>
        <v/>
      </c>
      <c r="S338" s="25" t="str">
        <f t="shared" si="62"/>
        <v/>
      </c>
      <c r="U338" s="159">
        <f t="shared" si="65"/>
        <v>0</v>
      </c>
      <c r="V338" s="25">
        <f t="shared" si="66"/>
        <v>0</v>
      </c>
      <c r="W338" s="25">
        <f t="shared" si="67"/>
        <v>0</v>
      </c>
      <c r="X338" s="25">
        <f t="shared" si="68"/>
        <v>0</v>
      </c>
      <c r="Y338" s="25">
        <f t="shared" si="69"/>
        <v>0</v>
      </c>
      <c r="Z338" s="25">
        <f t="shared" si="70"/>
        <v>0</v>
      </c>
      <c r="AA338" s="25">
        <f t="shared" si="71"/>
        <v>0</v>
      </c>
      <c r="AC338" s="25">
        <f t="shared" si="72"/>
        <v>0</v>
      </c>
      <c r="AG338" s="25" t="s">
        <v>393</v>
      </c>
      <c r="AH338" s="25" t="s">
        <v>394</v>
      </c>
      <c r="AI338" s="160" t="s">
        <v>395</v>
      </c>
      <c r="AK338" s="25">
        <f>IF(COUNTIFS('SOC priorities'!$E$4:$E$12,$B338)&lt;&gt;1,1,0)</f>
        <v>1</v>
      </c>
      <c r="AL338" s="25" cm="1">
        <f t="array" ref="AL338">_xlfn.IFNA(IF(ISBLANK(C338),0,_xlfn.IFNA(IF(NOT(OR(_xlfn.XLOOKUP(VLOOKUP(B338,'SOC priorities'!$E$4:$F$12,2),'SOC priorities'!$H$1:$P$1,'SOC priorities'!$H$1:$P$413)=C338)),1,0),1)),1)</f>
        <v>0</v>
      </c>
      <c r="AM338" s="25" cm="1">
        <f t="array" ref="AM338">_xlfn.IFNA(IF(ISBLANK(D338),0,IF(NOT(OR(_xlfn.XLOOKUP(VLOOKUP(B338,'SSA DD'!$E$32:$F$40,2),'SSA DD'!$E$1:$M$1,'SSA DD'!$E$1:$M$22)=D338)),1,0)),0)</f>
        <v>0</v>
      </c>
      <c r="AO338" t="s">
        <v>396</v>
      </c>
      <c r="AP338" s="25" t="s">
        <v>397</v>
      </c>
      <c r="AQ338" s="160" t="s">
        <v>398</v>
      </c>
    </row>
    <row r="339" spans="1:43" ht="30" customHeight="1" x14ac:dyDescent="0.45">
      <c r="A339" s="395">
        <v>327</v>
      </c>
      <c r="B339" s="396"/>
      <c r="C339" s="397"/>
      <c r="D339" s="397"/>
      <c r="E339" s="398"/>
      <c r="F339" s="399"/>
      <c r="G339" s="399"/>
      <c r="H339" s="400"/>
      <c r="I339" s="367" t="str">
        <f t="shared" si="63"/>
        <v/>
      </c>
      <c r="J339" s="365"/>
      <c r="K339" s="365"/>
      <c r="L339" s="365"/>
      <c r="O339" s="25" t="str">
        <f>IF(AND(SUM($U339:$Z339)&lt;&gt;0,SUM($U339:$Z339)&lt;&gt;6), IF($B339&lt;&gt;'SOC priorities'!$E$11,$AG339,$AH339),"")</f>
        <v/>
      </c>
      <c r="P339" s="25" t="str">
        <f>IF(AND(SUM(U339:AA339)&lt;&gt;0,SUM(U339:AA339)&lt;&gt;7),IF(B339='SOC priorities'!$E$11,IF(ISBLANK(H339),$AI339,""),""),"")</f>
        <v/>
      </c>
      <c r="Q339" s="25" t="str">
        <f t="shared" si="64"/>
        <v/>
      </c>
      <c r="R339" s="25" t="str">
        <f t="shared" si="61"/>
        <v/>
      </c>
      <c r="S339" s="25" t="str">
        <f t="shared" si="62"/>
        <v/>
      </c>
      <c r="U339" s="159">
        <f t="shared" si="65"/>
        <v>0</v>
      </c>
      <c r="V339" s="25">
        <f t="shared" si="66"/>
        <v>0</v>
      </c>
      <c r="W339" s="25">
        <f t="shared" si="67"/>
        <v>0</v>
      </c>
      <c r="X339" s="25">
        <f t="shared" si="68"/>
        <v>0</v>
      </c>
      <c r="Y339" s="25">
        <f t="shared" si="69"/>
        <v>0</v>
      </c>
      <c r="Z339" s="25">
        <f t="shared" si="70"/>
        <v>0</v>
      </c>
      <c r="AA339" s="25">
        <f t="shared" si="71"/>
        <v>0</v>
      </c>
      <c r="AC339" s="25">
        <f t="shared" si="72"/>
        <v>0</v>
      </c>
      <c r="AG339" s="25" t="s">
        <v>393</v>
      </c>
      <c r="AH339" s="25" t="s">
        <v>394</v>
      </c>
      <c r="AI339" s="160" t="s">
        <v>395</v>
      </c>
      <c r="AK339" s="25">
        <f>IF(COUNTIFS('SOC priorities'!$E$4:$E$12,$B339)&lt;&gt;1,1,0)</f>
        <v>1</v>
      </c>
      <c r="AL339" s="25" cm="1">
        <f t="array" ref="AL339">_xlfn.IFNA(IF(ISBLANK(C339),0,_xlfn.IFNA(IF(NOT(OR(_xlfn.XLOOKUP(VLOOKUP(B339,'SOC priorities'!$E$4:$F$12,2),'SOC priorities'!$H$1:$P$1,'SOC priorities'!$H$1:$P$413)=C339)),1,0),1)),1)</f>
        <v>0</v>
      </c>
      <c r="AM339" s="25" cm="1">
        <f t="array" ref="AM339">_xlfn.IFNA(IF(ISBLANK(D339),0,IF(NOT(OR(_xlfn.XLOOKUP(VLOOKUP(B339,'SSA DD'!$E$32:$F$40,2),'SSA DD'!$E$1:$M$1,'SSA DD'!$E$1:$M$22)=D339)),1,0)),0)</f>
        <v>0</v>
      </c>
      <c r="AO339" t="s">
        <v>396</v>
      </c>
      <c r="AP339" s="25" t="s">
        <v>397</v>
      </c>
      <c r="AQ339" s="160" t="s">
        <v>398</v>
      </c>
    </row>
    <row r="340" spans="1:43" ht="30" customHeight="1" x14ac:dyDescent="0.45">
      <c r="A340" s="395">
        <v>328</v>
      </c>
      <c r="B340" s="396"/>
      <c r="C340" s="397"/>
      <c r="D340" s="397"/>
      <c r="E340" s="398"/>
      <c r="F340" s="399"/>
      <c r="G340" s="399"/>
      <c r="H340" s="400"/>
      <c r="I340" s="367" t="str">
        <f t="shared" si="63"/>
        <v/>
      </c>
      <c r="J340" s="365"/>
      <c r="K340" s="365"/>
      <c r="L340" s="365"/>
      <c r="O340" s="25" t="str">
        <f>IF(AND(SUM($U340:$Z340)&lt;&gt;0,SUM($U340:$Z340)&lt;&gt;6), IF($B340&lt;&gt;'SOC priorities'!$E$11,$AG340,$AH340),"")</f>
        <v/>
      </c>
      <c r="P340" s="25" t="str">
        <f>IF(AND(SUM(U340:AA340)&lt;&gt;0,SUM(U340:AA340)&lt;&gt;7),IF(B340='SOC priorities'!$E$11,IF(ISBLANK(H340),$AI340,""),""),"")</f>
        <v/>
      </c>
      <c r="Q340" s="25" t="str">
        <f t="shared" si="64"/>
        <v/>
      </c>
      <c r="R340" s="25" t="str">
        <f t="shared" si="61"/>
        <v/>
      </c>
      <c r="S340" s="25" t="str">
        <f t="shared" si="62"/>
        <v/>
      </c>
      <c r="U340" s="159">
        <f t="shared" si="65"/>
        <v>0</v>
      </c>
      <c r="V340" s="25">
        <f t="shared" si="66"/>
        <v>0</v>
      </c>
      <c r="W340" s="25">
        <f t="shared" si="67"/>
        <v>0</v>
      </c>
      <c r="X340" s="25">
        <f t="shared" si="68"/>
        <v>0</v>
      </c>
      <c r="Y340" s="25">
        <f t="shared" si="69"/>
        <v>0</v>
      </c>
      <c r="Z340" s="25">
        <f t="shared" si="70"/>
        <v>0</v>
      </c>
      <c r="AA340" s="25">
        <f t="shared" si="71"/>
        <v>0</v>
      </c>
      <c r="AC340" s="25">
        <f t="shared" si="72"/>
        <v>0</v>
      </c>
      <c r="AG340" s="25" t="s">
        <v>393</v>
      </c>
      <c r="AH340" s="25" t="s">
        <v>394</v>
      </c>
      <c r="AI340" s="160" t="s">
        <v>395</v>
      </c>
      <c r="AK340" s="25">
        <f>IF(COUNTIFS('SOC priorities'!$E$4:$E$12,$B340)&lt;&gt;1,1,0)</f>
        <v>1</v>
      </c>
      <c r="AL340" s="25" cm="1">
        <f t="array" ref="AL340">_xlfn.IFNA(IF(ISBLANK(C340),0,_xlfn.IFNA(IF(NOT(OR(_xlfn.XLOOKUP(VLOOKUP(B340,'SOC priorities'!$E$4:$F$12,2),'SOC priorities'!$H$1:$P$1,'SOC priorities'!$H$1:$P$413)=C340)),1,0),1)),1)</f>
        <v>0</v>
      </c>
      <c r="AM340" s="25" cm="1">
        <f t="array" ref="AM340">_xlfn.IFNA(IF(ISBLANK(D340),0,IF(NOT(OR(_xlfn.XLOOKUP(VLOOKUP(B340,'SSA DD'!$E$32:$F$40,2),'SSA DD'!$E$1:$M$1,'SSA DD'!$E$1:$M$22)=D340)),1,0)),0)</f>
        <v>0</v>
      </c>
      <c r="AO340" t="s">
        <v>396</v>
      </c>
      <c r="AP340" s="25" t="s">
        <v>397</v>
      </c>
      <c r="AQ340" s="160" t="s">
        <v>398</v>
      </c>
    </row>
    <row r="341" spans="1:43" ht="30" customHeight="1" x14ac:dyDescent="0.45">
      <c r="A341" s="395">
        <v>329</v>
      </c>
      <c r="B341" s="396"/>
      <c r="C341" s="397"/>
      <c r="D341" s="397"/>
      <c r="E341" s="398"/>
      <c r="F341" s="399"/>
      <c r="G341" s="399"/>
      <c r="H341" s="400"/>
      <c r="I341" s="367" t="str">
        <f t="shared" si="63"/>
        <v/>
      </c>
      <c r="J341" s="365"/>
      <c r="K341" s="365"/>
      <c r="L341" s="365"/>
      <c r="O341" s="25" t="str">
        <f>IF(AND(SUM($U341:$Z341)&lt;&gt;0,SUM($U341:$Z341)&lt;&gt;6), IF($B341&lt;&gt;'SOC priorities'!$E$11,$AG341,$AH341),"")</f>
        <v/>
      </c>
      <c r="P341" s="25" t="str">
        <f>IF(AND(SUM(U341:AA341)&lt;&gt;0,SUM(U341:AA341)&lt;&gt;7),IF(B341='SOC priorities'!$E$11,IF(ISBLANK(H341),$AI341,""),""),"")</f>
        <v/>
      </c>
      <c r="Q341" s="25" t="str">
        <f t="shared" si="64"/>
        <v/>
      </c>
      <c r="R341" s="25" t="str">
        <f t="shared" si="61"/>
        <v/>
      </c>
      <c r="S341" s="25" t="str">
        <f t="shared" si="62"/>
        <v/>
      </c>
      <c r="U341" s="159">
        <f t="shared" si="65"/>
        <v>0</v>
      </c>
      <c r="V341" s="25">
        <f t="shared" si="66"/>
        <v>0</v>
      </c>
      <c r="W341" s="25">
        <f t="shared" si="67"/>
        <v>0</v>
      </c>
      <c r="X341" s="25">
        <f t="shared" si="68"/>
        <v>0</v>
      </c>
      <c r="Y341" s="25">
        <f t="shared" si="69"/>
        <v>0</v>
      </c>
      <c r="Z341" s="25">
        <f t="shared" si="70"/>
        <v>0</v>
      </c>
      <c r="AA341" s="25">
        <f t="shared" si="71"/>
        <v>0</v>
      </c>
      <c r="AC341" s="25">
        <f t="shared" si="72"/>
        <v>0</v>
      </c>
      <c r="AG341" s="25" t="s">
        <v>393</v>
      </c>
      <c r="AH341" s="25" t="s">
        <v>394</v>
      </c>
      <c r="AI341" s="160" t="s">
        <v>395</v>
      </c>
      <c r="AK341" s="25">
        <f>IF(COUNTIFS('SOC priorities'!$E$4:$E$12,$B341)&lt;&gt;1,1,0)</f>
        <v>1</v>
      </c>
      <c r="AL341" s="25" cm="1">
        <f t="array" ref="AL341">_xlfn.IFNA(IF(ISBLANK(C341),0,_xlfn.IFNA(IF(NOT(OR(_xlfn.XLOOKUP(VLOOKUP(B341,'SOC priorities'!$E$4:$F$12,2),'SOC priorities'!$H$1:$P$1,'SOC priorities'!$H$1:$P$413)=C341)),1,0),1)),1)</f>
        <v>0</v>
      </c>
      <c r="AM341" s="25" cm="1">
        <f t="array" ref="AM341">_xlfn.IFNA(IF(ISBLANK(D341),0,IF(NOT(OR(_xlfn.XLOOKUP(VLOOKUP(B341,'SSA DD'!$E$32:$F$40,2),'SSA DD'!$E$1:$M$1,'SSA DD'!$E$1:$M$22)=D341)),1,0)),0)</f>
        <v>0</v>
      </c>
      <c r="AO341" t="s">
        <v>396</v>
      </c>
      <c r="AP341" s="25" t="s">
        <v>397</v>
      </c>
      <c r="AQ341" s="160" t="s">
        <v>398</v>
      </c>
    </row>
    <row r="342" spans="1:43" ht="30" customHeight="1" x14ac:dyDescent="0.45">
      <c r="A342" s="395">
        <v>330</v>
      </c>
      <c r="B342" s="396"/>
      <c r="C342" s="397"/>
      <c r="D342" s="397"/>
      <c r="E342" s="398"/>
      <c r="F342" s="399"/>
      <c r="G342" s="399"/>
      <c r="H342" s="400"/>
      <c r="I342" s="367" t="str">
        <f t="shared" si="63"/>
        <v/>
      </c>
      <c r="J342" s="365"/>
      <c r="K342" s="365"/>
      <c r="L342" s="365"/>
      <c r="O342" s="25" t="str">
        <f>IF(AND(SUM($U342:$Z342)&lt;&gt;0,SUM($U342:$Z342)&lt;&gt;6), IF($B342&lt;&gt;'SOC priorities'!$E$11,$AG342,$AH342),"")</f>
        <v/>
      </c>
      <c r="P342" s="25" t="str">
        <f>IF(AND(SUM(U342:AA342)&lt;&gt;0,SUM(U342:AA342)&lt;&gt;7),IF(B342='SOC priorities'!$E$11,IF(ISBLANK(H342),$AI342,""),""),"")</f>
        <v/>
      </c>
      <c r="Q342" s="25" t="str">
        <f t="shared" si="64"/>
        <v/>
      </c>
      <c r="R342" s="25" t="str">
        <f t="shared" si="61"/>
        <v/>
      </c>
      <c r="S342" s="25" t="str">
        <f t="shared" si="62"/>
        <v/>
      </c>
      <c r="U342" s="159">
        <f t="shared" si="65"/>
        <v>0</v>
      </c>
      <c r="V342" s="25">
        <f t="shared" si="66"/>
        <v>0</v>
      </c>
      <c r="W342" s="25">
        <f t="shared" si="67"/>
        <v>0</v>
      </c>
      <c r="X342" s="25">
        <f t="shared" si="68"/>
        <v>0</v>
      </c>
      <c r="Y342" s="25">
        <f t="shared" si="69"/>
        <v>0</v>
      </c>
      <c r="Z342" s="25">
        <f t="shared" si="70"/>
        <v>0</v>
      </c>
      <c r="AA342" s="25">
        <f t="shared" si="71"/>
        <v>0</v>
      </c>
      <c r="AC342" s="25">
        <f t="shared" si="72"/>
        <v>0</v>
      </c>
      <c r="AG342" s="25" t="s">
        <v>393</v>
      </c>
      <c r="AH342" s="25" t="s">
        <v>394</v>
      </c>
      <c r="AI342" s="160" t="s">
        <v>395</v>
      </c>
      <c r="AK342" s="25">
        <f>IF(COUNTIFS('SOC priorities'!$E$4:$E$12,$B342)&lt;&gt;1,1,0)</f>
        <v>1</v>
      </c>
      <c r="AL342" s="25" cm="1">
        <f t="array" ref="AL342">_xlfn.IFNA(IF(ISBLANK(C342),0,_xlfn.IFNA(IF(NOT(OR(_xlfn.XLOOKUP(VLOOKUP(B342,'SOC priorities'!$E$4:$F$12,2),'SOC priorities'!$H$1:$P$1,'SOC priorities'!$H$1:$P$413)=C342)),1,0),1)),1)</f>
        <v>0</v>
      </c>
      <c r="AM342" s="25" cm="1">
        <f t="array" ref="AM342">_xlfn.IFNA(IF(ISBLANK(D342),0,IF(NOT(OR(_xlfn.XLOOKUP(VLOOKUP(B342,'SSA DD'!$E$32:$F$40,2),'SSA DD'!$E$1:$M$1,'SSA DD'!$E$1:$M$22)=D342)),1,0)),0)</f>
        <v>0</v>
      </c>
      <c r="AO342" t="s">
        <v>396</v>
      </c>
      <c r="AP342" s="25" t="s">
        <v>397</v>
      </c>
      <c r="AQ342" s="160" t="s">
        <v>398</v>
      </c>
    </row>
    <row r="343" spans="1:43" ht="30" customHeight="1" x14ac:dyDescent="0.45">
      <c r="A343" s="395">
        <v>331</v>
      </c>
      <c r="B343" s="396"/>
      <c r="C343" s="397"/>
      <c r="D343" s="397"/>
      <c r="E343" s="398"/>
      <c r="F343" s="399"/>
      <c r="G343" s="399"/>
      <c r="H343" s="400"/>
      <c r="I343" s="367" t="str">
        <f t="shared" si="63"/>
        <v/>
      </c>
      <c r="J343" s="365"/>
      <c r="K343" s="365"/>
      <c r="L343" s="365"/>
      <c r="O343" s="25" t="str">
        <f>IF(AND(SUM($U343:$Z343)&lt;&gt;0,SUM($U343:$Z343)&lt;&gt;6), IF($B343&lt;&gt;'SOC priorities'!$E$11,$AG343,$AH343),"")</f>
        <v/>
      </c>
      <c r="P343" s="25" t="str">
        <f>IF(AND(SUM(U343:AA343)&lt;&gt;0,SUM(U343:AA343)&lt;&gt;7),IF(B343='SOC priorities'!$E$11,IF(ISBLANK(H343),$AI343,""),""),"")</f>
        <v/>
      </c>
      <c r="Q343" s="25" t="str">
        <f t="shared" si="64"/>
        <v/>
      </c>
      <c r="R343" s="25" t="str">
        <f t="shared" si="61"/>
        <v/>
      </c>
      <c r="S343" s="25" t="str">
        <f t="shared" si="62"/>
        <v/>
      </c>
      <c r="U343" s="159">
        <f t="shared" si="65"/>
        <v>0</v>
      </c>
      <c r="V343" s="25">
        <f t="shared" si="66"/>
        <v>0</v>
      </c>
      <c r="W343" s="25">
        <f t="shared" si="67"/>
        <v>0</v>
      </c>
      <c r="X343" s="25">
        <f t="shared" si="68"/>
        <v>0</v>
      </c>
      <c r="Y343" s="25">
        <f t="shared" si="69"/>
        <v>0</v>
      </c>
      <c r="Z343" s="25">
        <f t="shared" si="70"/>
        <v>0</v>
      </c>
      <c r="AA343" s="25">
        <f t="shared" si="71"/>
        <v>0</v>
      </c>
      <c r="AC343" s="25">
        <f t="shared" si="72"/>
        <v>0</v>
      </c>
      <c r="AG343" s="25" t="s">
        <v>393</v>
      </c>
      <c r="AH343" s="25" t="s">
        <v>394</v>
      </c>
      <c r="AI343" s="160" t="s">
        <v>395</v>
      </c>
      <c r="AK343" s="25">
        <f>IF(COUNTIFS('SOC priorities'!$E$4:$E$12,$B343)&lt;&gt;1,1,0)</f>
        <v>1</v>
      </c>
      <c r="AL343" s="25" cm="1">
        <f t="array" ref="AL343">_xlfn.IFNA(IF(ISBLANK(C343),0,_xlfn.IFNA(IF(NOT(OR(_xlfn.XLOOKUP(VLOOKUP(B343,'SOC priorities'!$E$4:$F$12,2),'SOC priorities'!$H$1:$P$1,'SOC priorities'!$H$1:$P$413)=C343)),1,0),1)),1)</f>
        <v>0</v>
      </c>
      <c r="AM343" s="25" cm="1">
        <f t="array" ref="AM343">_xlfn.IFNA(IF(ISBLANK(D343),0,IF(NOT(OR(_xlfn.XLOOKUP(VLOOKUP(B343,'SSA DD'!$E$32:$F$40,2),'SSA DD'!$E$1:$M$1,'SSA DD'!$E$1:$M$22)=D343)),1,0)),0)</f>
        <v>0</v>
      </c>
      <c r="AO343" t="s">
        <v>396</v>
      </c>
      <c r="AP343" s="25" t="s">
        <v>397</v>
      </c>
      <c r="AQ343" s="160" t="s">
        <v>398</v>
      </c>
    </row>
    <row r="344" spans="1:43" ht="30" customHeight="1" x14ac:dyDescent="0.45">
      <c r="A344" s="395">
        <v>332</v>
      </c>
      <c r="B344" s="396"/>
      <c r="C344" s="397"/>
      <c r="D344" s="397"/>
      <c r="E344" s="398"/>
      <c r="F344" s="399"/>
      <c r="G344" s="399"/>
      <c r="H344" s="400"/>
      <c r="I344" s="367" t="str">
        <f t="shared" si="63"/>
        <v/>
      </c>
      <c r="J344" s="365"/>
      <c r="K344" s="365"/>
      <c r="L344" s="365"/>
      <c r="O344" s="25" t="str">
        <f>IF(AND(SUM($U344:$Z344)&lt;&gt;0,SUM($U344:$Z344)&lt;&gt;6), IF($B344&lt;&gt;'SOC priorities'!$E$11,$AG344,$AH344),"")</f>
        <v/>
      </c>
      <c r="P344" s="25" t="str">
        <f>IF(AND(SUM(U344:AA344)&lt;&gt;0,SUM(U344:AA344)&lt;&gt;7),IF(B344='SOC priorities'!$E$11,IF(ISBLANK(H344),$AI344,""),""),"")</f>
        <v/>
      </c>
      <c r="Q344" s="25" t="str">
        <f t="shared" si="64"/>
        <v/>
      </c>
      <c r="R344" s="25" t="str">
        <f t="shared" si="61"/>
        <v/>
      </c>
      <c r="S344" s="25" t="str">
        <f t="shared" si="62"/>
        <v/>
      </c>
      <c r="U344" s="159">
        <f t="shared" si="65"/>
        <v>0</v>
      </c>
      <c r="V344" s="25">
        <f t="shared" si="66"/>
        <v>0</v>
      </c>
      <c r="W344" s="25">
        <f t="shared" si="67"/>
        <v>0</v>
      </c>
      <c r="X344" s="25">
        <f t="shared" si="68"/>
        <v>0</v>
      </c>
      <c r="Y344" s="25">
        <f t="shared" si="69"/>
        <v>0</v>
      </c>
      <c r="Z344" s="25">
        <f t="shared" si="70"/>
        <v>0</v>
      </c>
      <c r="AA344" s="25">
        <f t="shared" si="71"/>
        <v>0</v>
      </c>
      <c r="AC344" s="25">
        <f t="shared" si="72"/>
        <v>0</v>
      </c>
      <c r="AG344" s="25" t="s">
        <v>393</v>
      </c>
      <c r="AH344" s="25" t="s">
        <v>394</v>
      </c>
      <c r="AI344" s="160" t="s">
        <v>395</v>
      </c>
      <c r="AK344" s="25">
        <f>IF(COUNTIFS('SOC priorities'!$E$4:$E$12,$B344)&lt;&gt;1,1,0)</f>
        <v>1</v>
      </c>
      <c r="AL344" s="25" cm="1">
        <f t="array" ref="AL344">_xlfn.IFNA(IF(ISBLANK(C344),0,_xlfn.IFNA(IF(NOT(OR(_xlfn.XLOOKUP(VLOOKUP(B344,'SOC priorities'!$E$4:$F$12,2),'SOC priorities'!$H$1:$P$1,'SOC priorities'!$H$1:$P$413)=C344)),1,0),1)),1)</f>
        <v>0</v>
      </c>
      <c r="AM344" s="25" cm="1">
        <f t="array" ref="AM344">_xlfn.IFNA(IF(ISBLANK(D344),0,IF(NOT(OR(_xlfn.XLOOKUP(VLOOKUP(B344,'SSA DD'!$E$32:$F$40,2),'SSA DD'!$E$1:$M$1,'SSA DD'!$E$1:$M$22)=D344)),1,0)),0)</f>
        <v>0</v>
      </c>
      <c r="AO344" t="s">
        <v>396</v>
      </c>
      <c r="AP344" s="25" t="s">
        <v>397</v>
      </c>
      <c r="AQ344" s="160" t="s">
        <v>398</v>
      </c>
    </row>
    <row r="345" spans="1:43" ht="30" customHeight="1" x14ac:dyDescent="0.45">
      <c r="A345" s="395">
        <v>333</v>
      </c>
      <c r="B345" s="396"/>
      <c r="C345" s="397"/>
      <c r="D345" s="397"/>
      <c r="E345" s="398"/>
      <c r="F345" s="399"/>
      <c r="G345" s="399"/>
      <c r="H345" s="400"/>
      <c r="I345" s="367" t="str">
        <f t="shared" si="63"/>
        <v/>
      </c>
      <c r="J345" s="365"/>
      <c r="K345" s="365"/>
      <c r="L345" s="365"/>
      <c r="O345" s="25" t="str">
        <f>IF(AND(SUM($U345:$Z345)&lt;&gt;0,SUM($U345:$Z345)&lt;&gt;6), IF($B345&lt;&gt;'SOC priorities'!$E$11,$AG345,$AH345),"")</f>
        <v/>
      </c>
      <c r="P345" s="25" t="str">
        <f>IF(AND(SUM(U345:AA345)&lt;&gt;0,SUM(U345:AA345)&lt;&gt;7),IF(B345='SOC priorities'!$E$11,IF(ISBLANK(H345),$AI345,""),""),"")</f>
        <v/>
      </c>
      <c r="Q345" s="25" t="str">
        <f t="shared" si="64"/>
        <v/>
      </c>
      <c r="R345" s="25" t="str">
        <f t="shared" si="61"/>
        <v/>
      </c>
      <c r="S345" s="25" t="str">
        <f t="shared" si="62"/>
        <v/>
      </c>
      <c r="U345" s="159">
        <f t="shared" si="65"/>
        <v>0</v>
      </c>
      <c r="V345" s="25">
        <f t="shared" si="66"/>
        <v>0</v>
      </c>
      <c r="W345" s="25">
        <f t="shared" si="67"/>
        <v>0</v>
      </c>
      <c r="X345" s="25">
        <f t="shared" si="68"/>
        <v>0</v>
      </c>
      <c r="Y345" s="25">
        <f t="shared" si="69"/>
        <v>0</v>
      </c>
      <c r="Z345" s="25">
        <f t="shared" si="70"/>
        <v>0</v>
      </c>
      <c r="AA345" s="25">
        <f t="shared" si="71"/>
        <v>0</v>
      </c>
      <c r="AC345" s="25">
        <f t="shared" si="72"/>
        <v>0</v>
      </c>
      <c r="AG345" s="25" t="s">
        <v>393</v>
      </c>
      <c r="AH345" s="25" t="s">
        <v>394</v>
      </c>
      <c r="AI345" s="160" t="s">
        <v>395</v>
      </c>
      <c r="AK345" s="25">
        <f>IF(COUNTIFS('SOC priorities'!$E$4:$E$12,$B345)&lt;&gt;1,1,0)</f>
        <v>1</v>
      </c>
      <c r="AL345" s="25" cm="1">
        <f t="array" ref="AL345">_xlfn.IFNA(IF(ISBLANK(C345),0,_xlfn.IFNA(IF(NOT(OR(_xlfn.XLOOKUP(VLOOKUP(B345,'SOC priorities'!$E$4:$F$12,2),'SOC priorities'!$H$1:$P$1,'SOC priorities'!$H$1:$P$413)=C345)),1,0),1)),1)</f>
        <v>0</v>
      </c>
      <c r="AM345" s="25" cm="1">
        <f t="array" ref="AM345">_xlfn.IFNA(IF(ISBLANK(D345),0,IF(NOT(OR(_xlfn.XLOOKUP(VLOOKUP(B345,'SSA DD'!$E$32:$F$40,2),'SSA DD'!$E$1:$M$1,'SSA DD'!$E$1:$M$22)=D345)),1,0)),0)</f>
        <v>0</v>
      </c>
      <c r="AO345" t="s">
        <v>396</v>
      </c>
      <c r="AP345" s="25" t="s">
        <v>397</v>
      </c>
      <c r="AQ345" s="160" t="s">
        <v>398</v>
      </c>
    </row>
    <row r="346" spans="1:43" ht="30" customHeight="1" x14ac:dyDescent="0.45">
      <c r="A346" s="395">
        <v>334</v>
      </c>
      <c r="B346" s="396"/>
      <c r="C346" s="397"/>
      <c r="D346" s="397"/>
      <c r="E346" s="398"/>
      <c r="F346" s="399"/>
      <c r="G346" s="399"/>
      <c r="H346" s="400"/>
      <c r="I346" s="367" t="str">
        <f t="shared" si="63"/>
        <v/>
      </c>
      <c r="J346" s="365"/>
      <c r="K346" s="365"/>
      <c r="L346" s="365"/>
      <c r="O346" s="25" t="str">
        <f>IF(AND(SUM($U346:$Z346)&lt;&gt;0,SUM($U346:$Z346)&lt;&gt;6), IF($B346&lt;&gt;'SOC priorities'!$E$11,$AG346,$AH346),"")</f>
        <v/>
      </c>
      <c r="P346" s="25" t="str">
        <f>IF(AND(SUM(U346:AA346)&lt;&gt;0,SUM(U346:AA346)&lt;&gt;7),IF(B346='SOC priorities'!$E$11,IF(ISBLANK(H346),$AI346,""),""),"")</f>
        <v/>
      </c>
      <c r="Q346" s="25" t="str">
        <f t="shared" si="64"/>
        <v/>
      </c>
      <c r="R346" s="25" t="str">
        <f t="shared" si="61"/>
        <v/>
      </c>
      <c r="S346" s="25" t="str">
        <f t="shared" si="62"/>
        <v/>
      </c>
      <c r="U346" s="159">
        <f t="shared" si="65"/>
        <v>0</v>
      </c>
      <c r="V346" s="25">
        <f t="shared" si="66"/>
        <v>0</v>
      </c>
      <c r="W346" s="25">
        <f t="shared" si="67"/>
        <v>0</v>
      </c>
      <c r="X346" s="25">
        <f t="shared" si="68"/>
        <v>0</v>
      </c>
      <c r="Y346" s="25">
        <f t="shared" si="69"/>
        <v>0</v>
      </c>
      <c r="Z346" s="25">
        <f t="shared" si="70"/>
        <v>0</v>
      </c>
      <c r="AA346" s="25">
        <f t="shared" si="71"/>
        <v>0</v>
      </c>
      <c r="AC346" s="25">
        <f t="shared" si="72"/>
        <v>0</v>
      </c>
      <c r="AG346" s="25" t="s">
        <v>393</v>
      </c>
      <c r="AH346" s="25" t="s">
        <v>394</v>
      </c>
      <c r="AI346" s="160" t="s">
        <v>395</v>
      </c>
      <c r="AK346" s="25">
        <f>IF(COUNTIFS('SOC priorities'!$E$4:$E$12,$B346)&lt;&gt;1,1,0)</f>
        <v>1</v>
      </c>
      <c r="AL346" s="25" cm="1">
        <f t="array" ref="AL346">_xlfn.IFNA(IF(ISBLANK(C346),0,_xlfn.IFNA(IF(NOT(OR(_xlfn.XLOOKUP(VLOOKUP(B346,'SOC priorities'!$E$4:$F$12,2),'SOC priorities'!$H$1:$P$1,'SOC priorities'!$H$1:$P$413)=C346)),1,0),1)),1)</f>
        <v>0</v>
      </c>
      <c r="AM346" s="25" cm="1">
        <f t="array" ref="AM346">_xlfn.IFNA(IF(ISBLANK(D346),0,IF(NOT(OR(_xlfn.XLOOKUP(VLOOKUP(B346,'SSA DD'!$E$32:$F$40,2),'SSA DD'!$E$1:$M$1,'SSA DD'!$E$1:$M$22)=D346)),1,0)),0)</f>
        <v>0</v>
      </c>
      <c r="AO346" t="s">
        <v>396</v>
      </c>
      <c r="AP346" s="25" t="s">
        <v>397</v>
      </c>
      <c r="AQ346" s="160" t="s">
        <v>398</v>
      </c>
    </row>
    <row r="347" spans="1:43" ht="30" customHeight="1" x14ac:dyDescent="0.45">
      <c r="A347" s="395">
        <v>335</v>
      </c>
      <c r="B347" s="396"/>
      <c r="C347" s="397"/>
      <c r="D347" s="397"/>
      <c r="E347" s="398"/>
      <c r="F347" s="399"/>
      <c r="G347" s="399"/>
      <c r="H347" s="400"/>
      <c r="I347" s="367" t="str">
        <f t="shared" si="63"/>
        <v/>
      </c>
      <c r="J347" s="365"/>
      <c r="K347" s="365"/>
      <c r="L347" s="365"/>
      <c r="O347" s="25" t="str">
        <f>IF(AND(SUM($U347:$Z347)&lt;&gt;0,SUM($U347:$Z347)&lt;&gt;6), IF($B347&lt;&gt;'SOC priorities'!$E$11,$AG347,$AH347),"")</f>
        <v/>
      </c>
      <c r="P347" s="25" t="str">
        <f>IF(AND(SUM(U347:AA347)&lt;&gt;0,SUM(U347:AA347)&lt;&gt;7),IF(B347='SOC priorities'!$E$11,IF(ISBLANK(H347),$AI347,""),""),"")</f>
        <v/>
      </c>
      <c r="Q347" s="25" t="str">
        <f t="shared" si="64"/>
        <v/>
      </c>
      <c r="R347" s="25" t="str">
        <f t="shared" si="61"/>
        <v/>
      </c>
      <c r="S347" s="25" t="str">
        <f t="shared" si="62"/>
        <v/>
      </c>
      <c r="U347" s="159">
        <f t="shared" si="65"/>
        <v>0</v>
      </c>
      <c r="V347" s="25">
        <f t="shared" si="66"/>
        <v>0</v>
      </c>
      <c r="W347" s="25">
        <f t="shared" si="67"/>
        <v>0</v>
      </c>
      <c r="X347" s="25">
        <f t="shared" si="68"/>
        <v>0</v>
      </c>
      <c r="Y347" s="25">
        <f t="shared" si="69"/>
        <v>0</v>
      </c>
      <c r="Z347" s="25">
        <f t="shared" si="70"/>
        <v>0</v>
      </c>
      <c r="AA347" s="25">
        <f t="shared" si="71"/>
        <v>0</v>
      </c>
      <c r="AC347" s="25">
        <f t="shared" si="72"/>
        <v>0</v>
      </c>
      <c r="AG347" s="25" t="s">
        <v>393</v>
      </c>
      <c r="AH347" s="25" t="s">
        <v>394</v>
      </c>
      <c r="AI347" s="160" t="s">
        <v>395</v>
      </c>
      <c r="AK347" s="25">
        <f>IF(COUNTIFS('SOC priorities'!$E$4:$E$12,$B347)&lt;&gt;1,1,0)</f>
        <v>1</v>
      </c>
      <c r="AL347" s="25" cm="1">
        <f t="array" ref="AL347">_xlfn.IFNA(IF(ISBLANK(C347),0,_xlfn.IFNA(IF(NOT(OR(_xlfn.XLOOKUP(VLOOKUP(B347,'SOC priorities'!$E$4:$F$12,2),'SOC priorities'!$H$1:$P$1,'SOC priorities'!$H$1:$P$413)=C347)),1,0),1)),1)</f>
        <v>0</v>
      </c>
      <c r="AM347" s="25" cm="1">
        <f t="array" ref="AM347">_xlfn.IFNA(IF(ISBLANK(D347),0,IF(NOT(OR(_xlfn.XLOOKUP(VLOOKUP(B347,'SSA DD'!$E$32:$F$40,2),'SSA DD'!$E$1:$M$1,'SSA DD'!$E$1:$M$22)=D347)),1,0)),0)</f>
        <v>0</v>
      </c>
      <c r="AO347" t="s">
        <v>396</v>
      </c>
      <c r="AP347" s="25" t="s">
        <v>397</v>
      </c>
      <c r="AQ347" s="160" t="s">
        <v>398</v>
      </c>
    </row>
    <row r="348" spans="1:43" ht="30" customHeight="1" x14ac:dyDescent="0.45">
      <c r="A348" s="395">
        <v>336</v>
      </c>
      <c r="B348" s="396"/>
      <c r="C348" s="397"/>
      <c r="D348" s="397"/>
      <c r="E348" s="398"/>
      <c r="F348" s="399"/>
      <c r="G348" s="399"/>
      <c r="H348" s="400"/>
      <c r="I348" s="367" t="str">
        <f t="shared" si="63"/>
        <v/>
      </c>
      <c r="J348" s="365"/>
      <c r="K348" s="365"/>
      <c r="L348" s="365"/>
      <c r="O348" s="25" t="str">
        <f>IF(AND(SUM($U348:$Z348)&lt;&gt;0,SUM($U348:$Z348)&lt;&gt;6), IF($B348&lt;&gt;'SOC priorities'!$E$11,$AG348,$AH348),"")</f>
        <v/>
      </c>
      <c r="P348" s="25" t="str">
        <f>IF(AND(SUM(U348:AA348)&lt;&gt;0,SUM(U348:AA348)&lt;&gt;7),IF(B348='SOC priorities'!$E$11,IF(ISBLANK(H348),$AI348,""),""),"")</f>
        <v/>
      </c>
      <c r="Q348" s="25" t="str">
        <f t="shared" si="64"/>
        <v/>
      </c>
      <c r="R348" s="25" t="str">
        <f t="shared" si="61"/>
        <v/>
      </c>
      <c r="S348" s="25" t="str">
        <f t="shared" si="62"/>
        <v/>
      </c>
      <c r="U348" s="159">
        <f t="shared" si="65"/>
        <v>0</v>
      </c>
      <c r="V348" s="25">
        <f t="shared" si="66"/>
        <v>0</v>
      </c>
      <c r="W348" s="25">
        <f t="shared" si="67"/>
        <v>0</v>
      </c>
      <c r="X348" s="25">
        <f t="shared" si="68"/>
        <v>0</v>
      </c>
      <c r="Y348" s="25">
        <f t="shared" si="69"/>
        <v>0</v>
      </c>
      <c r="Z348" s="25">
        <f t="shared" si="70"/>
        <v>0</v>
      </c>
      <c r="AA348" s="25">
        <f t="shared" si="71"/>
        <v>0</v>
      </c>
      <c r="AC348" s="25">
        <f t="shared" si="72"/>
        <v>0</v>
      </c>
      <c r="AG348" s="25" t="s">
        <v>393</v>
      </c>
      <c r="AH348" s="25" t="s">
        <v>394</v>
      </c>
      <c r="AI348" s="160" t="s">
        <v>395</v>
      </c>
      <c r="AK348" s="25">
        <f>IF(COUNTIFS('SOC priorities'!$E$4:$E$12,$B348)&lt;&gt;1,1,0)</f>
        <v>1</v>
      </c>
      <c r="AL348" s="25" cm="1">
        <f t="array" ref="AL348">_xlfn.IFNA(IF(ISBLANK(C348),0,_xlfn.IFNA(IF(NOT(OR(_xlfn.XLOOKUP(VLOOKUP(B348,'SOC priorities'!$E$4:$F$12,2),'SOC priorities'!$H$1:$P$1,'SOC priorities'!$H$1:$P$413)=C348)),1,0),1)),1)</f>
        <v>0</v>
      </c>
      <c r="AM348" s="25" cm="1">
        <f t="array" ref="AM348">_xlfn.IFNA(IF(ISBLANK(D348),0,IF(NOT(OR(_xlfn.XLOOKUP(VLOOKUP(B348,'SSA DD'!$E$32:$F$40,2),'SSA DD'!$E$1:$M$1,'SSA DD'!$E$1:$M$22)=D348)),1,0)),0)</f>
        <v>0</v>
      </c>
      <c r="AO348" t="s">
        <v>396</v>
      </c>
      <c r="AP348" s="25" t="s">
        <v>397</v>
      </c>
      <c r="AQ348" s="160" t="s">
        <v>398</v>
      </c>
    </row>
    <row r="349" spans="1:43" ht="30" customHeight="1" x14ac:dyDescent="0.45">
      <c r="A349" s="395">
        <v>337</v>
      </c>
      <c r="B349" s="396"/>
      <c r="C349" s="397"/>
      <c r="D349" s="397"/>
      <c r="E349" s="398"/>
      <c r="F349" s="399"/>
      <c r="G349" s="399"/>
      <c r="H349" s="400"/>
      <c r="I349" s="367" t="str">
        <f t="shared" si="63"/>
        <v/>
      </c>
      <c r="J349" s="365"/>
      <c r="K349" s="365"/>
      <c r="L349" s="365"/>
      <c r="O349" s="25" t="str">
        <f>IF(AND(SUM($U349:$Z349)&lt;&gt;0,SUM($U349:$Z349)&lt;&gt;6), IF($B349&lt;&gt;'SOC priorities'!$E$11,$AG349,$AH349),"")</f>
        <v/>
      </c>
      <c r="P349" s="25" t="str">
        <f>IF(AND(SUM(U349:AA349)&lt;&gt;0,SUM(U349:AA349)&lt;&gt;7),IF(B349='SOC priorities'!$E$11,IF(ISBLANK(H349),$AI349,""),""),"")</f>
        <v/>
      </c>
      <c r="Q349" s="25" t="str">
        <f t="shared" si="64"/>
        <v/>
      </c>
      <c r="R349" s="25" t="str">
        <f t="shared" si="61"/>
        <v/>
      </c>
      <c r="S349" s="25" t="str">
        <f t="shared" si="62"/>
        <v/>
      </c>
      <c r="U349" s="159">
        <f t="shared" si="65"/>
        <v>0</v>
      </c>
      <c r="V349" s="25">
        <f t="shared" si="66"/>
        <v>0</v>
      </c>
      <c r="W349" s="25">
        <f t="shared" si="67"/>
        <v>0</v>
      </c>
      <c r="X349" s="25">
        <f t="shared" si="68"/>
        <v>0</v>
      </c>
      <c r="Y349" s="25">
        <f t="shared" si="69"/>
        <v>0</v>
      </c>
      <c r="Z349" s="25">
        <f t="shared" si="70"/>
        <v>0</v>
      </c>
      <c r="AA349" s="25">
        <f t="shared" si="71"/>
        <v>0</v>
      </c>
      <c r="AC349" s="25">
        <f t="shared" si="72"/>
        <v>0</v>
      </c>
      <c r="AG349" s="25" t="s">
        <v>393</v>
      </c>
      <c r="AH349" s="25" t="s">
        <v>394</v>
      </c>
      <c r="AI349" s="160" t="s">
        <v>395</v>
      </c>
      <c r="AK349" s="25">
        <f>IF(COUNTIFS('SOC priorities'!$E$4:$E$12,$B349)&lt;&gt;1,1,0)</f>
        <v>1</v>
      </c>
      <c r="AL349" s="25" cm="1">
        <f t="array" ref="AL349">_xlfn.IFNA(IF(ISBLANK(C349),0,_xlfn.IFNA(IF(NOT(OR(_xlfn.XLOOKUP(VLOOKUP(B349,'SOC priorities'!$E$4:$F$12,2),'SOC priorities'!$H$1:$P$1,'SOC priorities'!$H$1:$P$413)=C349)),1,0),1)),1)</f>
        <v>0</v>
      </c>
      <c r="AM349" s="25" cm="1">
        <f t="array" ref="AM349">_xlfn.IFNA(IF(ISBLANK(D349),0,IF(NOT(OR(_xlfn.XLOOKUP(VLOOKUP(B349,'SSA DD'!$E$32:$F$40,2),'SSA DD'!$E$1:$M$1,'SSA DD'!$E$1:$M$22)=D349)),1,0)),0)</f>
        <v>0</v>
      </c>
      <c r="AO349" t="s">
        <v>396</v>
      </c>
      <c r="AP349" s="25" t="s">
        <v>397</v>
      </c>
      <c r="AQ349" s="160" t="s">
        <v>398</v>
      </c>
    </row>
    <row r="350" spans="1:43" ht="30" customHeight="1" x14ac:dyDescent="0.45">
      <c r="A350" s="395">
        <v>338</v>
      </c>
      <c r="B350" s="396"/>
      <c r="C350" s="397"/>
      <c r="D350" s="397"/>
      <c r="E350" s="398"/>
      <c r="F350" s="399"/>
      <c r="G350" s="399"/>
      <c r="H350" s="400"/>
      <c r="I350" s="367" t="str">
        <f t="shared" si="63"/>
        <v/>
      </c>
      <c r="J350" s="365"/>
      <c r="K350" s="365"/>
      <c r="L350" s="365"/>
      <c r="O350" s="25" t="str">
        <f>IF(AND(SUM($U350:$Z350)&lt;&gt;0,SUM($U350:$Z350)&lt;&gt;6), IF($B350&lt;&gt;'SOC priorities'!$E$11,$AG350,$AH350),"")</f>
        <v/>
      </c>
      <c r="P350" s="25" t="str">
        <f>IF(AND(SUM(U350:AA350)&lt;&gt;0,SUM(U350:AA350)&lt;&gt;7),IF(B350='SOC priorities'!$E$11,IF(ISBLANK(H350),$AI350,""),""),"")</f>
        <v/>
      </c>
      <c r="Q350" s="25" t="str">
        <f t="shared" si="64"/>
        <v/>
      </c>
      <c r="R350" s="25" t="str">
        <f t="shared" si="61"/>
        <v/>
      </c>
      <c r="S350" s="25" t="str">
        <f t="shared" si="62"/>
        <v/>
      </c>
      <c r="U350" s="159">
        <f t="shared" si="65"/>
        <v>0</v>
      </c>
      <c r="V350" s="25">
        <f t="shared" si="66"/>
        <v>0</v>
      </c>
      <c r="W350" s="25">
        <f t="shared" si="67"/>
        <v>0</v>
      </c>
      <c r="X350" s="25">
        <f t="shared" si="68"/>
        <v>0</v>
      </c>
      <c r="Y350" s="25">
        <f t="shared" si="69"/>
        <v>0</v>
      </c>
      <c r="Z350" s="25">
        <f t="shared" si="70"/>
        <v>0</v>
      </c>
      <c r="AA350" s="25">
        <f t="shared" si="71"/>
        <v>0</v>
      </c>
      <c r="AC350" s="25">
        <f t="shared" si="72"/>
        <v>0</v>
      </c>
      <c r="AG350" s="25" t="s">
        <v>393</v>
      </c>
      <c r="AH350" s="25" t="s">
        <v>394</v>
      </c>
      <c r="AI350" s="160" t="s">
        <v>395</v>
      </c>
      <c r="AK350" s="25">
        <f>IF(COUNTIFS('SOC priorities'!$E$4:$E$12,$B350)&lt;&gt;1,1,0)</f>
        <v>1</v>
      </c>
      <c r="AL350" s="25" cm="1">
        <f t="array" ref="AL350">_xlfn.IFNA(IF(ISBLANK(C350),0,_xlfn.IFNA(IF(NOT(OR(_xlfn.XLOOKUP(VLOOKUP(B350,'SOC priorities'!$E$4:$F$12,2),'SOC priorities'!$H$1:$P$1,'SOC priorities'!$H$1:$P$413)=C350)),1,0),1)),1)</f>
        <v>0</v>
      </c>
      <c r="AM350" s="25" cm="1">
        <f t="array" ref="AM350">_xlfn.IFNA(IF(ISBLANK(D350),0,IF(NOT(OR(_xlfn.XLOOKUP(VLOOKUP(B350,'SSA DD'!$E$32:$F$40,2),'SSA DD'!$E$1:$M$1,'SSA DD'!$E$1:$M$22)=D350)),1,0)),0)</f>
        <v>0</v>
      </c>
      <c r="AO350" t="s">
        <v>396</v>
      </c>
      <c r="AP350" s="25" t="s">
        <v>397</v>
      </c>
      <c r="AQ350" s="160" t="s">
        <v>398</v>
      </c>
    </row>
    <row r="351" spans="1:43" ht="30" customHeight="1" x14ac:dyDescent="0.45">
      <c r="A351" s="395">
        <v>339</v>
      </c>
      <c r="B351" s="396"/>
      <c r="C351" s="397"/>
      <c r="D351" s="397"/>
      <c r="E351" s="398"/>
      <c r="F351" s="399"/>
      <c r="G351" s="399"/>
      <c r="H351" s="400"/>
      <c r="I351" s="367" t="str">
        <f t="shared" si="63"/>
        <v/>
      </c>
      <c r="J351" s="365"/>
      <c r="K351" s="365"/>
      <c r="L351" s="365"/>
      <c r="O351" s="25" t="str">
        <f>IF(AND(SUM($U351:$Z351)&lt;&gt;0,SUM($U351:$Z351)&lt;&gt;6), IF($B351&lt;&gt;'SOC priorities'!$E$11,$AG351,$AH351),"")</f>
        <v/>
      </c>
      <c r="P351" s="25" t="str">
        <f>IF(AND(SUM(U351:AA351)&lt;&gt;0,SUM(U351:AA351)&lt;&gt;7),IF(B351='SOC priorities'!$E$11,IF(ISBLANK(H351),$AI351,""),""),"")</f>
        <v/>
      </c>
      <c r="Q351" s="25" t="str">
        <f t="shared" si="64"/>
        <v/>
      </c>
      <c r="R351" s="25" t="str">
        <f t="shared" si="61"/>
        <v/>
      </c>
      <c r="S351" s="25" t="str">
        <f t="shared" si="62"/>
        <v/>
      </c>
      <c r="U351" s="159">
        <f t="shared" si="65"/>
        <v>0</v>
      </c>
      <c r="V351" s="25">
        <f t="shared" si="66"/>
        <v>0</v>
      </c>
      <c r="W351" s="25">
        <f t="shared" si="67"/>
        <v>0</v>
      </c>
      <c r="X351" s="25">
        <f t="shared" si="68"/>
        <v>0</v>
      </c>
      <c r="Y351" s="25">
        <f t="shared" si="69"/>
        <v>0</v>
      </c>
      <c r="Z351" s="25">
        <f t="shared" si="70"/>
        <v>0</v>
      </c>
      <c r="AA351" s="25">
        <f t="shared" si="71"/>
        <v>0</v>
      </c>
      <c r="AC351" s="25">
        <f t="shared" si="72"/>
        <v>0</v>
      </c>
      <c r="AG351" s="25" t="s">
        <v>393</v>
      </c>
      <c r="AH351" s="25" t="s">
        <v>394</v>
      </c>
      <c r="AI351" s="160" t="s">
        <v>395</v>
      </c>
      <c r="AK351" s="25">
        <f>IF(COUNTIFS('SOC priorities'!$E$4:$E$12,$B351)&lt;&gt;1,1,0)</f>
        <v>1</v>
      </c>
      <c r="AL351" s="25" cm="1">
        <f t="array" ref="AL351">_xlfn.IFNA(IF(ISBLANK(C351),0,_xlfn.IFNA(IF(NOT(OR(_xlfn.XLOOKUP(VLOOKUP(B351,'SOC priorities'!$E$4:$F$12,2),'SOC priorities'!$H$1:$P$1,'SOC priorities'!$H$1:$P$413)=C351)),1,0),1)),1)</f>
        <v>0</v>
      </c>
      <c r="AM351" s="25" cm="1">
        <f t="array" ref="AM351">_xlfn.IFNA(IF(ISBLANK(D351),0,IF(NOT(OR(_xlfn.XLOOKUP(VLOOKUP(B351,'SSA DD'!$E$32:$F$40,2),'SSA DD'!$E$1:$M$1,'SSA DD'!$E$1:$M$22)=D351)),1,0)),0)</f>
        <v>0</v>
      </c>
      <c r="AO351" t="s">
        <v>396</v>
      </c>
      <c r="AP351" s="25" t="s">
        <v>397</v>
      </c>
      <c r="AQ351" s="160" t="s">
        <v>398</v>
      </c>
    </row>
    <row r="352" spans="1:43" ht="30" customHeight="1" x14ac:dyDescent="0.45">
      <c r="A352" s="395">
        <v>340</v>
      </c>
      <c r="B352" s="396"/>
      <c r="C352" s="397"/>
      <c r="D352" s="397"/>
      <c r="E352" s="398"/>
      <c r="F352" s="399"/>
      <c r="G352" s="399"/>
      <c r="H352" s="400"/>
      <c r="I352" s="367" t="str">
        <f t="shared" si="63"/>
        <v/>
      </c>
      <c r="J352" s="365"/>
      <c r="K352" s="365"/>
      <c r="L352" s="365"/>
      <c r="O352" s="25" t="str">
        <f>IF(AND(SUM($U352:$Z352)&lt;&gt;0,SUM($U352:$Z352)&lt;&gt;6), IF($B352&lt;&gt;'SOC priorities'!$E$11,$AG352,$AH352),"")</f>
        <v/>
      </c>
      <c r="P352" s="25" t="str">
        <f>IF(AND(SUM(U352:AA352)&lt;&gt;0,SUM(U352:AA352)&lt;&gt;7),IF(B352='SOC priorities'!$E$11,IF(ISBLANK(H352),$AI352,""),""),"")</f>
        <v/>
      </c>
      <c r="Q352" s="25" t="str">
        <f t="shared" si="64"/>
        <v/>
      </c>
      <c r="R352" s="25" t="str">
        <f t="shared" si="61"/>
        <v/>
      </c>
      <c r="S352" s="25" t="str">
        <f t="shared" si="62"/>
        <v/>
      </c>
      <c r="U352" s="159">
        <f t="shared" si="65"/>
        <v>0</v>
      </c>
      <c r="V352" s="25">
        <f t="shared" si="66"/>
        <v>0</v>
      </c>
      <c r="W352" s="25">
        <f t="shared" si="67"/>
        <v>0</v>
      </c>
      <c r="X352" s="25">
        <f t="shared" si="68"/>
        <v>0</v>
      </c>
      <c r="Y352" s="25">
        <f t="shared" si="69"/>
        <v>0</v>
      </c>
      <c r="Z352" s="25">
        <f t="shared" si="70"/>
        <v>0</v>
      </c>
      <c r="AA352" s="25">
        <f t="shared" si="71"/>
        <v>0</v>
      </c>
      <c r="AC352" s="25">
        <f t="shared" si="72"/>
        <v>0</v>
      </c>
      <c r="AG352" s="25" t="s">
        <v>393</v>
      </c>
      <c r="AH352" s="25" t="s">
        <v>394</v>
      </c>
      <c r="AI352" s="160" t="s">
        <v>395</v>
      </c>
      <c r="AK352" s="25">
        <f>IF(COUNTIFS('SOC priorities'!$E$4:$E$12,$B352)&lt;&gt;1,1,0)</f>
        <v>1</v>
      </c>
      <c r="AL352" s="25" cm="1">
        <f t="array" ref="AL352">_xlfn.IFNA(IF(ISBLANK(C352),0,_xlfn.IFNA(IF(NOT(OR(_xlfn.XLOOKUP(VLOOKUP(B352,'SOC priorities'!$E$4:$F$12,2),'SOC priorities'!$H$1:$P$1,'SOC priorities'!$H$1:$P$413)=C352)),1,0),1)),1)</f>
        <v>0</v>
      </c>
      <c r="AM352" s="25" cm="1">
        <f t="array" ref="AM352">_xlfn.IFNA(IF(ISBLANK(D352),0,IF(NOT(OR(_xlfn.XLOOKUP(VLOOKUP(B352,'SSA DD'!$E$32:$F$40,2),'SSA DD'!$E$1:$M$1,'SSA DD'!$E$1:$M$22)=D352)),1,0)),0)</f>
        <v>0</v>
      </c>
      <c r="AO352" t="s">
        <v>396</v>
      </c>
      <c r="AP352" s="25" t="s">
        <v>397</v>
      </c>
      <c r="AQ352" s="160" t="s">
        <v>398</v>
      </c>
    </row>
    <row r="353" spans="1:43" ht="30" customHeight="1" x14ac:dyDescent="0.45">
      <c r="A353" s="395">
        <v>341</v>
      </c>
      <c r="B353" s="396"/>
      <c r="C353" s="397"/>
      <c r="D353" s="397"/>
      <c r="E353" s="398"/>
      <c r="F353" s="399"/>
      <c r="G353" s="399"/>
      <c r="H353" s="400"/>
      <c r="I353" s="367" t="str">
        <f t="shared" si="63"/>
        <v/>
      </c>
      <c r="J353" s="365"/>
      <c r="K353" s="365"/>
      <c r="L353" s="365"/>
      <c r="O353" s="25" t="str">
        <f>IF(AND(SUM($U353:$Z353)&lt;&gt;0,SUM($U353:$Z353)&lt;&gt;6), IF($B353&lt;&gt;'SOC priorities'!$E$11,$AG353,$AH353),"")</f>
        <v/>
      </c>
      <c r="P353" s="25" t="str">
        <f>IF(AND(SUM(U353:AA353)&lt;&gt;0,SUM(U353:AA353)&lt;&gt;7),IF(B353='SOC priorities'!$E$11,IF(ISBLANK(H353),$AI353,""),""),"")</f>
        <v/>
      </c>
      <c r="Q353" s="25" t="str">
        <f t="shared" si="64"/>
        <v/>
      </c>
      <c r="R353" s="25" t="str">
        <f t="shared" si="61"/>
        <v/>
      </c>
      <c r="S353" s="25" t="str">
        <f t="shared" si="62"/>
        <v/>
      </c>
      <c r="U353" s="159">
        <f t="shared" si="65"/>
        <v>0</v>
      </c>
      <c r="V353" s="25">
        <f t="shared" si="66"/>
        <v>0</v>
      </c>
      <c r="W353" s="25">
        <f t="shared" si="67"/>
        <v>0</v>
      </c>
      <c r="X353" s="25">
        <f t="shared" si="68"/>
        <v>0</v>
      </c>
      <c r="Y353" s="25">
        <f t="shared" si="69"/>
        <v>0</v>
      </c>
      <c r="Z353" s="25">
        <f t="shared" si="70"/>
        <v>0</v>
      </c>
      <c r="AA353" s="25">
        <f t="shared" si="71"/>
        <v>0</v>
      </c>
      <c r="AC353" s="25">
        <f t="shared" si="72"/>
        <v>0</v>
      </c>
      <c r="AG353" s="25" t="s">
        <v>393</v>
      </c>
      <c r="AH353" s="25" t="s">
        <v>394</v>
      </c>
      <c r="AI353" s="160" t="s">
        <v>395</v>
      </c>
      <c r="AK353" s="25">
        <f>IF(COUNTIFS('SOC priorities'!$E$4:$E$12,$B353)&lt;&gt;1,1,0)</f>
        <v>1</v>
      </c>
      <c r="AL353" s="25" cm="1">
        <f t="array" ref="AL353">_xlfn.IFNA(IF(ISBLANK(C353),0,_xlfn.IFNA(IF(NOT(OR(_xlfn.XLOOKUP(VLOOKUP(B353,'SOC priorities'!$E$4:$F$12,2),'SOC priorities'!$H$1:$P$1,'SOC priorities'!$H$1:$P$413)=C353)),1,0),1)),1)</f>
        <v>0</v>
      </c>
      <c r="AM353" s="25" cm="1">
        <f t="array" ref="AM353">_xlfn.IFNA(IF(ISBLANK(D353),0,IF(NOT(OR(_xlfn.XLOOKUP(VLOOKUP(B353,'SSA DD'!$E$32:$F$40,2),'SSA DD'!$E$1:$M$1,'SSA DD'!$E$1:$M$22)=D353)),1,0)),0)</f>
        <v>0</v>
      </c>
      <c r="AO353" t="s">
        <v>396</v>
      </c>
      <c r="AP353" s="25" t="s">
        <v>397</v>
      </c>
      <c r="AQ353" s="160" t="s">
        <v>398</v>
      </c>
    </row>
    <row r="354" spans="1:43" ht="30" customHeight="1" x14ac:dyDescent="0.45">
      <c r="A354" s="395">
        <v>342</v>
      </c>
      <c r="B354" s="396"/>
      <c r="C354" s="397"/>
      <c r="D354" s="397"/>
      <c r="E354" s="398"/>
      <c r="F354" s="399"/>
      <c r="G354" s="399"/>
      <c r="H354" s="400"/>
      <c r="I354" s="367" t="str">
        <f t="shared" si="63"/>
        <v/>
      </c>
      <c r="J354" s="365"/>
      <c r="K354" s="365"/>
      <c r="L354" s="365"/>
      <c r="O354" s="25" t="str">
        <f>IF(AND(SUM($U354:$Z354)&lt;&gt;0,SUM($U354:$Z354)&lt;&gt;6), IF($B354&lt;&gt;'SOC priorities'!$E$11,$AG354,$AH354),"")</f>
        <v/>
      </c>
      <c r="P354" s="25" t="str">
        <f>IF(AND(SUM(U354:AA354)&lt;&gt;0,SUM(U354:AA354)&lt;&gt;7),IF(B354='SOC priorities'!$E$11,IF(ISBLANK(H354),$AI354,""),""),"")</f>
        <v/>
      </c>
      <c r="Q354" s="25" t="str">
        <f t="shared" si="64"/>
        <v/>
      </c>
      <c r="R354" s="25" t="str">
        <f t="shared" si="61"/>
        <v/>
      </c>
      <c r="S354" s="25" t="str">
        <f t="shared" si="62"/>
        <v/>
      </c>
      <c r="U354" s="159">
        <f t="shared" si="65"/>
        <v>0</v>
      </c>
      <c r="V354" s="25">
        <f t="shared" si="66"/>
        <v>0</v>
      </c>
      <c r="W354" s="25">
        <f t="shared" si="67"/>
        <v>0</v>
      </c>
      <c r="X354" s="25">
        <f t="shared" si="68"/>
        <v>0</v>
      </c>
      <c r="Y354" s="25">
        <f t="shared" si="69"/>
        <v>0</v>
      </c>
      <c r="Z354" s="25">
        <f t="shared" si="70"/>
        <v>0</v>
      </c>
      <c r="AA354" s="25">
        <f t="shared" si="71"/>
        <v>0</v>
      </c>
      <c r="AC354" s="25">
        <f t="shared" si="72"/>
        <v>0</v>
      </c>
      <c r="AG354" s="25" t="s">
        <v>393</v>
      </c>
      <c r="AH354" s="25" t="s">
        <v>394</v>
      </c>
      <c r="AI354" s="160" t="s">
        <v>395</v>
      </c>
      <c r="AK354" s="25">
        <f>IF(COUNTIFS('SOC priorities'!$E$4:$E$12,$B354)&lt;&gt;1,1,0)</f>
        <v>1</v>
      </c>
      <c r="AL354" s="25" cm="1">
        <f t="array" ref="AL354">_xlfn.IFNA(IF(ISBLANK(C354),0,_xlfn.IFNA(IF(NOT(OR(_xlfn.XLOOKUP(VLOOKUP(B354,'SOC priorities'!$E$4:$F$12,2),'SOC priorities'!$H$1:$P$1,'SOC priorities'!$H$1:$P$413)=C354)),1,0),1)),1)</f>
        <v>0</v>
      </c>
      <c r="AM354" s="25" cm="1">
        <f t="array" ref="AM354">_xlfn.IFNA(IF(ISBLANK(D354),0,IF(NOT(OR(_xlfn.XLOOKUP(VLOOKUP(B354,'SSA DD'!$E$32:$F$40,2),'SSA DD'!$E$1:$M$1,'SSA DD'!$E$1:$M$22)=D354)),1,0)),0)</f>
        <v>0</v>
      </c>
      <c r="AO354" t="s">
        <v>396</v>
      </c>
      <c r="AP354" s="25" t="s">
        <v>397</v>
      </c>
      <c r="AQ354" s="160" t="s">
        <v>398</v>
      </c>
    </row>
    <row r="355" spans="1:43" ht="30" customHeight="1" x14ac:dyDescent="0.45">
      <c r="A355" s="395">
        <v>343</v>
      </c>
      <c r="B355" s="396"/>
      <c r="C355" s="397"/>
      <c r="D355" s="397"/>
      <c r="E355" s="398"/>
      <c r="F355" s="399"/>
      <c r="G355" s="399"/>
      <c r="H355" s="400"/>
      <c r="I355" s="367" t="str">
        <f t="shared" si="63"/>
        <v/>
      </c>
      <c r="J355" s="365"/>
      <c r="K355" s="365"/>
      <c r="L355" s="365"/>
      <c r="O355" s="25" t="str">
        <f>IF(AND(SUM($U355:$Z355)&lt;&gt;0,SUM($U355:$Z355)&lt;&gt;6), IF($B355&lt;&gt;'SOC priorities'!$E$11,$AG355,$AH355),"")</f>
        <v/>
      </c>
      <c r="P355" s="25" t="str">
        <f>IF(AND(SUM(U355:AA355)&lt;&gt;0,SUM(U355:AA355)&lt;&gt;7),IF(B355='SOC priorities'!$E$11,IF(ISBLANK(H355),$AI355,""),""),"")</f>
        <v/>
      </c>
      <c r="Q355" s="25" t="str">
        <f t="shared" si="64"/>
        <v/>
      </c>
      <c r="R355" s="25" t="str">
        <f t="shared" si="61"/>
        <v/>
      </c>
      <c r="S355" s="25" t="str">
        <f t="shared" si="62"/>
        <v/>
      </c>
      <c r="U355" s="159">
        <f t="shared" si="65"/>
        <v>0</v>
      </c>
      <c r="V355" s="25">
        <f t="shared" si="66"/>
        <v>0</v>
      </c>
      <c r="W355" s="25">
        <f t="shared" si="67"/>
        <v>0</v>
      </c>
      <c r="X355" s="25">
        <f t="shared" si="68"/>
        <v>0</v>
      </c>
      <c r="Y355" s="25">
        <f t="shared" si="69"/>
        <v>0</v>
      </c>
      <c r="Z355" s="25">
        <f t="shared" si="70"/>
        <v>0</v>
      </c>
      <c r="AA355" s="25">
        <f t="shared" si="71"/>
        <v>0</v>
      </c>
      <c r="AC355" s="25">
        <f t="shared" si="72"/>
        <v>0</v>
      </c>
      <c r="AG355" s="25" t="s">
        <v>393</v>
      </c>
      <c r="AH355" s="25" t="s">
        <v>394</v>
      </c>
      <c r="AI355" s="160" t="s">
        <v>395</v>
      </c>
      <c r="AK355" s="25">
        <f>IF(COUNTIFS('SOC priorities'!$E$4:$E$12,$B355)&lt;&gt;1,1,0)</f>
        <v>1</v>
      </c>
      <c r="AL355" s="25" cm="1">
        <f t="array" ref="AL355">_xlfn.IFNA(IF(ISBLANK(C355),0,_xlfn.IFNA(IF(NOT(OR(_xlfn.XLOOKUP(VLOOKUP(B355,'SOC priorities'!$E$4:$F$12,2),'SOC priorities'!$H$1:$P$1,'SOC priorities'!$H$1:$P$413)=C355)),1,0),1)),1)</f>
        <v>0</v>
      </c>
      <c r="AM355" s="25" cm="1">
        <f t="array" ref="AM355">_xlfn.IFNA(IF(ISBLANK(D355),0,IF(NOT(OR(_xlfn.XLOOKUP(VLOOKUP(B355,'SSA DD'!$E$32:$F$40,2),'SSA DD'!$E$1:$M$1,'SSA DD'!$E$1:$M$22)=D355)),1,0)),0)</f>
        <v>0</v>
      </c>
      <c r="AO355" t="s">
        <v>396</v>
      </c>
      <c r="AP355" s="25" t="s">
        <v>397</v>
      </c>
      <c r="AQ355" s="160" t="s">
        <v>398</v>
      </c>
    </row>
    <row r="356" spans="1:43" ht="30" customHeight="1" x14ac:dyDescent="0.45">
      <c r="A356" s="395">
        <v>344</v>
      </c>
      <c r="B356" s="396"/>
      <c r="C356" s="397"/>
      <c r="D356" s="397"/>
      <c r="E356" s="398"/>
      <c r="F356" s="399"/>
      <c r="G356" s="399"/>
      <c r="H356" s="400"/>
      <c r="I356" s="367" t="str">
        <f t="shared" si="63"/>
        <v/>
      </c>
      <c r="J356" s="365"/>
      <c r="K356" s="365"/>
      <c r="L356" s="365"/>
      <c r="O356" s="25" t="str">
        <f>IF(AND(SUM($U356:$Z356)&lt;&gt;0,SUM($U356:$Z356)&lt;&gt;6), IF($B356&lt;&gt;'SOC priorities'!$E$11,$AG356,$AH356),"")</f>
        <v/>
      </c>
      <c r="P356" s="25" t="str">
        <f>IF(AND(SUM(U356:AA356)&lt;&gt;0,SUM(U356:AA356)&lt;&gt;7),IF(B356='SOC priorities'!$E$11,IF(ISBLANK(H356),$AI356,""),""),"")</f>
        <v/>
      </c>
      <c r="Q356" s="25" t="str">
        <f t="shared" si="64"/>
        <v/>
      </c>
      <c r="R356" s="25" t="str">
        <f t="shared" si="61"/>
        <v/>
      </c>
      <c r="S356" s="25" t="str">
        <f t="shared" si="62"/>
        <v/>
      </c>
      <c r="U356" s="159">
        <f t="shared" si="65"/>
        <v>0</v>
      </c>
      <c r="V356" s="25">
        <f t="shared" si="66"/>
        <v>0</v>
      </c>
      <c r="W356" s="25">
        <f t="shared" si="67"/>
        <v>0</v>
      </c>
      <c r="X356" s="25">
        <f t="shared" si="68"/>
        <v>0</v>
      </c>
      <c r="Y356" s="25">
        <f t="shared" si="69"/>
        <v>0</v>
      </c>
      <c r="Z356" s="25">
        <f t="shared" si="70"/>
        <v>0</v>
      </c>
      <c r="AA356" s="25">
        <f t="shared" si="71"/>
        <v>0</v>
      </c>
      <c r="AC356" s="25">
        <f t="shared" si="72"/>
        <v>0</v>
      </c>
      <c r="AG356" s="25" t="s">
        <v>393</v>
      </c>
      <c r="AH356" s="25" t="s">
        <v>394</v>
      </c>
      <c r="AI356" s="160" t="s">
        <v>395</v>
      </c>
      <c r="AK356" s="25">
        <f>IF(COUNTIFS('SOC priorities'!$E$4:$E$12,$B356)&lt;&gt;1,1,0)</f>
        <v>1</v>
      </c>
      <c r="AL356" s="25" cm="1">
        <f t="array" ref="AL356">_xlfn.IFNA(IF(ISBLANK(C356),0,_xlfn.IFNA(IF(NOT(OR(_xlfn.XLOOKUP(VLOOKUP(B356,'SOC priorities'!$E$4:$F$12,2),'SOC priorities'!$H$1:$P$1,'SOC priorities'!$H$1:$P$413)=C356)),1,0),1)),1)</f>
        <v>0</v>
      </c>
      <c r="AM356" s="25" cm="1">
        <f t="array" ref="AM356">_xlfn.IFNA(IF(ISBLANK(D356),0,IF(NOT(OR(_xlfn.XLOOKUP(VLOOKUP(B356,'SSA DD'!$E$32:$F$40,2),'SSA DD'!$E$1:$M$1,'SSA DD'!$E$1:$M$22)=D356)),1,0)),0)</f>
        <v>0</v>
      </c>
      <c r="AO356" t="s">
        <v>396</v>
      </c>
      <c r="AP356" s="25" t="s">
        <v>397</v>
      </c>
      <c r="AQ356" s="160" t="s">
        <v>398</v>
      </c>
    </row>
    <row r="357" spans="1:43" ht="30" customHeight="1" x14ac:dyDescent="0.45">
      <c r="A357" s="395">
        <v>345</v>
      </c>
      <c r="B357" s="396"/>
      <c r="C357" s="397"/>
      <c r="D357" s="397"/>
      <c r="E357" s="398"/>
      <c r="F357" s="399"/>
      <c r="G357" s="399"/>
      <c r="H357" s="400"/>
      <c r="I357" s="367" t="str">
        <f t="shared" si="63"/>
        <v/>
      </c>
      <c r="J357" s="365"/>
      <c r="K357" s="365"/>
      <c r="L357" s="365"/>
      <c r="O357" s="25" t="str">
        <f>IF(AND(SUM($U357:$Z357)&lt;&gt;0,SUM($U357:$Z357)&lt;&gt;6), IF($B357&lt;&gt;'SOC priorities'!$E$11,$AG357,$AH357),"")</f>
        <v/>
      </c>
      <c r="P357" s="25" t="str">
        <f>IF(AND(SUM(U357:AA357)&lt;&gt;0,SUM(U357:AA357)&lt;&gt;7),IF(B357='SOC priorities'!$E$11,IF(ISBLANK(H357),$AI357,""),""),"")</f>
        <v/>
      </c>
      <c r="Q357" s="25" t="str">
        <f t="shared" si="64"/>
        <v/>
      </c>
      <c r="R357" s="25" t="str">
        <f t="shared" si="61"/>
        <v/>
      </c>
      <c r="S357" s="25" t="str">
        <f t="shared" si="62"/>
        <v/>
      </c>
      <c r="U357" s="159">
        <f t="shared" si="65"/>
        <v>0</v>
      </c>
      <c r="V357" s="25">
        <f t="shared" si="66"/>
        <v>0</v>
      </c>
      <c r="W357" s="25">
        <f t="shared" si="67"/>
        <v>0</v>
      </c>
      <c r="X357" s="25">
        <f t="shared" si="68"/>
        <v>0</v>
      </c>
      <c r="Y357" s="25">
        <f t="shared" si="69"/>
        <v>0</v>
      </c>
      <c r="Z357" s="25">
        <f t="shared" si="70"/>
        <v>0</v>
      </c>
      <c r="AA357" s="25">
        <f t="shared" si="71"/>
        <v>0</v>
      </c>
      <c r="AC357" s="25">
        <f t="shared" si="72"/>
        <v>0</v>
      </c>
      <c r="AG357" s="25" t="s">
        <v>393</v>
      </c>
      <c r="AH357" s="25" t="s">
        <v>394</v>
      </c>
      <c r="AI357" s="160" t="s">
        <v>395</v>
      </c>
      <c r="AK357" s="25">
        <f>IF(COUNTIFS('SOC priorities'!$E$4:$E$12,$B357)&lt;&gt;1,1,0)</f>
        <v>1</v>
      </c>
      <c r="AL357" s="25" cm="1">
        <f t="array" ref="AL357">_xlfn.IFNA(IF(ISBLANK(C357),0,_xlfn.IFNA(IF(NOT(OR(_xlfn.XLOOKUP(VLOOKUP(B357,'SOC priorities'!$E$4:$F$12,2),'SOC priorities'!$H$1:$P$1,'SOC priorities'!$H$1:$P$413)=C357)),1,0),1)),1)</f>
        <v>0</v>
      </c>
      <c r="AM357" s="25" cm="1">
        <f t="array" ref="AM357">_xlfn.IFNA(IF(ISBLANK(D357),0,IF(NOT(OR(_xlfn.XLOOKUP(VLOOKUP(B357,'SSA DD'!$E$32:$F$40,2),'SSA DD'!$E$1:$M$1,'SSA DD'!$E$1:$M$22)=D357)),1,0)),0)</f>
        <v>0</v>
      </c>
      <c r="AO357" t="s">
        <v>396</v>
      </c>
      <c r="AP357" s="25" t="s">
        <v>397</v>
      </c>
      <c r="AQ357" s="160" t="s">
        <v>398</v>
      </c>
    </row>
    <row r="358" spans="1:43" ht="30" customHeight="1" x14ac:dyDescent="0.45">
      <c r="A358" s="395">
        <v>346</v>
      </c>
      <c r="B358" s="396"/>
      <c r="C358" s="397"/>
      <c r="D358" s="397"/>
      <c r="E358" s="398"/>
      <c r="F358" s="399"/>
      <c r="G358" s="399"/>
      <c r="H358" s="400"/>
      <c r="I358" s="367" t="str">
        <f t="shared" si="63"/>
        <v/>
      </c>
      <c r="J358" s="365"/>
      <c r="K358" s="365"/>
      <c r="L358" s="365"/>
      <c r="O358" s="25" t="str">
        <f>IF(AND(SUM($U358:$Z358)&lt;&gt;0,SUM($U358:$Z358)&lt;&gt;6), IF($B358&lt;&gt;'SOC priorities'!$E$11,$AG358,$AH358),"")</f>
        <v/>
      </c>
      <c r="P358" s="25" t="str">
        <f>IF(AND(SUM(U358:AA358)&lt;&gt;0,SUM(U358:AA358)&lt;&gt;7),IF(B358='SOC priorities'!$E$11,IF(ISBLANK(H358),$AI358,""),""),"")</f>
        <v/>
      </c>
      <c r="Q358" s="25" t="str">
        <f t="shared" si="64"/>
        <v/>
      </c>
      <c r="R358" s="25" t="str">
        <f t="shared" si="61"/>
        <v/>
      </c>
      <c r="S358" s="25" t="str">
        <f t="shared" si="62"/>
        <v/>
      </c>
      <c r="U358" s="159">
        <f t="shared" si="65"/>
        <v>0</v>
      </c>
      <c r="V358" s="25">
        <f t="shared" si="66"/>
        <v>0</v>
      </c>
      <c r="W358" s="25">
        <f t="shared" si="67"/>
        <v>0</v>
      </c>
      <c r="X358" s="25">
        <f t="shared" si="68"/>
        <v>0</v>
      </c>
      <c r="Y358" s="25">
        <f t="shared" si="69"/>
        <v>0</v>
      </c>
      <c r="Z358" s="25">
        <f t="shared" si="70"/>
        <v>0</v>
      </c>
      <c r="AA358" s="25">
        <f t="shared" si="71"/>
        <v>0</v>
      </c>
      <c r="AC358" s="25">
        <f t="shared" si="72"/>
        <v>0</v>
      </c>
      <c r="AG358" s="25" t="s">
        <v>393</v>
      </c>
      <c r="AH358" s="25" t="s">
        <v>394</v>
      </c>
      <c r="AI358" s="160" t="s">
        <v>395</v>
      </c>
      <c r="AK358" s="25">
        <f>IF(COUNTIFS('SOC priorities'!$E$4:$E$12,$B358)&lt;&gt;1,1,0)</f>
        <v>1</v>
      </c>
      <c r="AL358" s="25" cm="1">
        <f t="array" ref="AL358">_xlfn.IFNA(IF(ISBLANK(C358),0,_xlfn.IFNA(IF(NOT(OR(_xlfn.XLOOKUP(VLOOKUP(B358,'SOC priorities'!$E$4:$F$12,2),'SOC priorities'!$H$1:$P$1,'SOC priorities'!$H$1:$P$413)=C358)),1,0),1)),1)</f>
        <v>0</v>
      </c>
      <c r="AM358" s="25" cm="1">
        <f t="array" ref="AM358">_xlfn.IFNA(IF(ISBLANK(D358),0,IF(NOT(OR(_xlfn.XLOOKUP(VLOOKUP(B358,'SSA DD'!$E$32:$F$40,2),'SSA DD'!$E$1:$M$1,'SSA DD'!$E$1:$M$22)=D358)),1,0)),0)</f>
        <v>0</v>
      </c>
      <c r="AO358" t="s">
        <v>396</v>
      </c>
      <c r="AP358" s="25" t="s">
        <v>397</v>
      </c>
      <c r="AQ358" s="160" t="s">
        <v>398</v>
      </c>
    </row>
    <row r="359" spans="1:43" ht="30" customHeight="1" x14ac:dyDescent="0.45">
      <c r="A359" s="395">
        <v>347</v>
      </c>
      <c r="B359" s="396"/>
      <c r="C359" s="397"/>
      <c r="D359" s="397"/>
      <c r="E359" s="398"/>
      <c r="F359" s="399"/>
      <c r="G359" s="399"/>
      <c r="H359" s="400"/>
      <c r="I359" s="367" t="str">
        <f t="shared" si="63"/>
        <v/>
      </c>
      <c r="J359" s="365"/>
      <c r="K359" s="365"/>
      <c r="L359" s="365"/>
      <c r="O359" s="25" t="str">
        <f>IF(AND(SUM($U359:$Z359)&lt;&gt;0,SUM($U359:$Z359)&lt;&gt;6), IF($B359&lt;&gt;'SOC priorities'!$E$11,$AG359,$AH359),"")</f>
        <v/>
      </c>
      <c r="P359" s="25" t="str">
        <f>IF(AND(SUM(U359:AA359)&lt;&gt;0,SUM(U359:AA359)&lt;&gt;7),IF(B359='SOC priorities'!$E$11,IF(ISBLANK(H359),$AI359,""),""),"")</f>
        <v/>
      </c>
      <c r="Q359" s="25" t="str">
        <f t="shared" si="64"/>
        <v/>
      </c>
      <c r="R359" s="25" t="str">
        <f t="shared" si="61"/>
        <v/>
      </c>
      <c r="S359" s="25" t="str">
        <f t="shared" si="62"/>
        <v/>
      </c>
      <c r="U359" s="159">
        <f t="shared" si="65"/>
        <v>0</v>
      </c>
      <c r="V359" s="25">
        <f t="shared" si="66"/>
        <v>0</v>
      </c>
      <c r="W359" s="25">
        <f t="shared" si="67"/>
        <v>0</v>
      </c>
      <c r="X359" s="25">
        <f t="shared" si="68"/>
        <v>0</v>
      </c>
      <c r="Y359" s="25">
        <f t="shared" si="69"/>
        <v>0</v>
      </c>
      <c r="Z359" s="25">
        <f t="shared" si="70"/>
        <v>0</v>
      </c>
      <c r="AA359" s="25">
        <f t="shared" si="71"/>
        <v>0</v>
      </c>
      <c r="AC359" s="25">
        <f t="shared" si="72"/>
        <v>0</v>
      </c>
      <c r="AG359" s="25" t="s">
        <v>393</v>
      </c>
      <c r="AH359" s="25" t="s">
        <v>394</v>
      </c>
      <c r="AI359" s="160" t="s">
        <v>395</v>
      </c>
      <c r="AK359" s="25">
        <f>IF(COUNTIFS('SOC priorities'!$E$4:$E$12,$B359)&lt;&gt;1,1,0)</f>
        <v>1</v>
      </c>
      <c r="AL359" s="25" cm="1">
        <f t="array" ref="AL359">_xlfn.IFNA(IF(ISBLANK(C359),0,_xlfn.IFNA(IF(NOT(OR(_xlfn.XLOOKUP(VLOOKUP(B359,'SOC priorities'!$E$4:$F$12,2),'SOC priorities'!$H$1:$P$1,'SOC priorities'!$H$1:$P$413)=C359)),1,0),1)),1)</f>
        <v>0</v>
      </c>
      <c r="AM359" s="25" cm="1">
        <f t="array" ref="AM359">_xlfn.IFNA(IF(ISBLANK(D359),0,IF(NOT(OR(_xlfn.XLOOKUP(VLOOKUP(B359,'SSA DD'!$E$32:$F$40,2),'SSA DD'!$E$1:$M$1,'SSA DD'!$E$1:$M$22)=D359)),1,0)),0)</f>
        <v>0</v>
      </c>
      <c r="AO359" t="s">
        <v>396</v>
      </c>
      <c r="AP359" s="25" t="s">
        <v>397</v>
      </c>
      <c r="AQ359" s="160" t="s">
        <v>398</v>
      </c>
    </row>
    <row r="360" spans="1:43" ht="30" customHeight="1" x14ac:dyDescent="0.45">
      <c r="A360" s="395">
        <v>348</v>
      </c>
      <c r="B360" s="396"/>
      <c r="C360" s="397"/>
      <c r="D360" s="397"/>
      <c r="E360" s="398"/>
      <c r="F360" s="399"/>
      <c r="G360" s="399"/>
      <c r="H360" s="400"/>
      <c r="I360" s="367" t="str">
        <f t="shared" si="63"/>
        <v/>
      </c>
      <c r="J360" s="365"/>
      <c r="K360" s="365"/>
      <c r="L360" s="365"/>
      <c r="O360" s="25" t="str">
        <f>IF(AND(SUM($U360:$Z360)&lt;&gt;0,SUM($U360:$Z360)&lt;&gt;6), IF($B360&lt;&gt;'SOC priorities'!$E$11,$AG360,$AH360),"")</f>
        <v/>
      </c>
      <c r="P360" s="25" t="str">
        <f>IF(AND(SUM(U360:AA360)&lt;&gt;0,SUM(U360:AA360)&lt;&gt;7),IF(B360='SOC priorities'!$E$11,IF(ISBLANK(H360),$AI360,""),""),"")</f>
        <v/>
      </c>
      <c r="Q360" s="25" t="str">
        <f t="shared" si="64"/>
        <v/>
      </c>
      <c r="R360" s="25" t="str">
        <f t="shared" si="61"/>
        <v/>
      </c>
      <c r="S360" s="25" t="str">
        <f t="shared" si="62"/>
        <v/>
      </c>
      <c r="U360" s="159">
        <f t="shared" si="65"/>
        <v>0</v>
      </c>
      <c r="V360" s="25">
        <f t="shared" si="66"/>
        <v>0</v>
      </c>
      <c r="W360" s="25">
        <f t="shared" si="67"/>
        <v>0</v>
      </c>
      <c r="X360" s="25">
        <f t="shared" si="68"/>
        <v>0</v>
      </c>
      <c r="Y360" s="25">
        <f t="shared" si="69"/>
        <v>0</v>
      </c>
      <c r="Z360" s="25">
        <f t="shared" si="70"/>
        <v>0</v>
      </c>
      <c r="AA360" s="25">
        <f t="shared" si="71"/>
        <v>0</v>
      </c>
      <c r="AC360" s="25">
        <f t="shared" si="72"/>
        <v>0</v>
      </c>
      <c r="AG360" s="25" t="s">
        <v>393</v>
      </c>
      <c r="AH360" s="25" t="s">
        <v>394</v>
      </c>
      <c r="AI360" s="160" t="s">
        <v>395</v>
      </c>
      <c r="AK360" s="25">
        <f>IF(COUNTIFS('SOC priorities'!$E$4:$E$12,$B360)&lt;&gt;1,1,0)</f>
        <v>1</v>
      </c>
      <c r="AL360" s="25" cm="1">
        <f t="array" ref="AL360">_xlfn.IFNA(IF(ISBLANK(C360),0,_xlfn.IFNA(IF(NOT(OR(_xlfn.XLOOKUP(VLOOKUP(B360,'SOC priorities'!$E$4:$F$12,2),'SOC priorities'!$H$1:$P$1,'SOC priorities'!$H$1:$P$413)=C360)),1,0),1)),1)</f>
        <v>0</v>
      </c>
      <c r="AM360" s="25" cm="1">
        <f t="array" ref="AM360">_xlfn.IFNA(IF(ISBLANK(D360),0,IF(NOT(OR(_xlfn.XLOOKUP(VLOOKUP(B360,'SSA DD'!$E$32:$F$40,2),'SSA DD'!$E$1:$M$1,'SSA DD'!$E$1:$M$22)=D360)),1,0)),0)</f>
        <v>0</v>
      </c>
      <c r="AO360" t="s">
        <v>396</v>
      </c>
      <c r="AP360" s="25" t="s">
        <v>397</v>
      </c>
      <c r="AQ360" s="160" t="s">
        <v>398</v>
      </c>
    </row>
    <row r="361" spans="1:43" ht="30" customHeight="1" x14ac:dyDescent="0.45">
      <c r="A361" s="395">
        <v>349</v>
      </c>
      <c r="B361" s="396"/>
      <c r="C361" s="397"/>
      <c r="D361" s="397"/>
      <c r="E361" s="398"/>
      <c r="F361" s="399"/>
      <c r="G361" s="399"/>
      <c r="H361" s="400"/>
      <c r="I361" s="367" t="str">
        <f t="shared" si="63"/>
        <v/>
      </c>
      <c r="J361" s="365"/>
      <c r="K361" s="365"/>
      <c r="L361" s="365"/>
      <c r="O361" s="25" t="str">
        <f>IF(AND(SUM($U361:$Z361)&lt;&gt;0,SUM($U361:$Z361)&lt;&gt;6), IF($B361&lt;&gt;'SOC priorities'!$E$11,$AG361,$AH361),"")</f>
        <v/>
      </c>
      <c r="P361" s="25" t="str">
        <f>IF(AND(SUM(U361:AA361)&lt;&gt;0,SUM(U361:AA361)&lt;&gt;7),IF(B361='SOC priorities'!$E$11,IF(ISBLANK(H361),$AI361,""),""),"")</f>
        <v/>
      </c>
      <c r="Q361" s="25" t="str">
        <f t="shared" si="64"/>
        <v/>
      </c>
      <c r="R361" s="25" t="str">
        <f t="shared" si="61"/>
        <v/>
      </c>
      <c r="S361" s="25" t="str">
        <f t="shared" si="62"/>
        <v/>
      </c>
      <c r="U361" s="159">
        <f t="shared" si="65"/>
        <v>0</v>
      </c>
      <c r="V361" s="25">
        <f t="shared" si="66"/>
        <v>0</v>
      </c>
      <c r="W361" s="25">
        <f t="shared" si="67"/>
        <v>0</v>
      </c>
      <c r="X361" s="25">
        <f t="shared" si="68"/>
        <v>0</v>
      </c>
      <c r="Y361" s="25">
        <f t="shared" si="69"/>
        <v>0</v>
      </c>
      <c r="Z361" s="25">
        <f t="shared" si="70"/>
        <v>0</v>
      </c>
      <c r="AA361" s="25">
        <f t="shared" si="71"/>
        <v>0</v>
      </c>
      <c r="AC361" s="25">
        <f t="shared" si="72"/>
        <v>0</v>
      </c>
      <c r="AG361" s="25" t="s">
        <v>393</v>
      </c>
      <c r="AH361" s="25" t="s">
        <v>394</v>
      </c>
      <c r="AI361" s="160" t="s">
        <v>395</v>
      </c>
      <c r="AK361" s="25">
        <f>IF(COUNTIFS('SOC priorities'!$E$4:$E$12,$B361)&lt;&gt;1,1,0)</f>
        <v>1</v>
      </c>
      <c r="AL361" s="25" cm="1">
        <f t="array" ref="AL361">_xlfn.IFNA(IF(ISBLANK(C361),0,_xlfn.IFNA(IF(NOT(OR(_xlfn.XLOOKUP(VLOOKUP(B361,'SOC priorities'!$E$4:$F$12,2),'SOC priorities'!$H$1:$P$1,'SOC priorities'!$H$1:$P$413)=C361)),1,0),1)),1)</f>
        <v>0</v>
      </c>
      <c r="AM361" s="25" cm="1">
        <f t="array" ref="AM361">_xlfn.IFNA(IF(ISBLANK(D361),0,IF(NOT(OR(_xlfn.XLOOKUP(VLOOKUP(B361,'SSA DD'!$E$32:$F$40,2),'SSA DD'!$E$1:$M$1,'SSA DD'!$E$1:$M$22)=D361)),1,0)),0)</f>
        <v>0</v>
      </c>
      <c r="AO361" t="s">
        <v>396</v>
      </c>
      <c r="AP361" s="25" t="s">
        <v>397</v>
      </c>
      <c r="AQ361" s="160" t="s">
        <v>398</v>
      </c>
    </row>
    <row r="362" spans="1:43" ht="30" customHeight="1" x14ac:dyDescent="0.45">
      <c r="A362" s="395">
        <v>350</v>
      </c>
      <c r="B362" s="396"/>
      <c r="C362" s="397"/>
      <c r="D362" s="397"/>
      <c r="E362" s="398"/>
      <c r="F362" s="399"/>
      <c r="G362" s="399"/>
      <c r="H362" s="400"/>
      <c r="I362" s="367" t="str">
        <f t="shared" si="63"/>
        <v/>
      </c>
      <c r="J362" s="365"/>
      <c r="K362" s="365"/>
      <c r="L362" s="365"/>
      <c r="O362" s="25" t="str">
        <f>IF(AND(SUM($U362:$Z362)&lt;&gt;0,SUM($U362:$Z362)&lt;&gt;6), IF($B362&lt;&gt;'SOC priorities'!$E$11,$AG362,$AH362),"")</f>
        <v/>
      </c>
      <c r="P362" s="25" t="str">
        <f>IF(AND(SUM(U362:AA362)&lt;&gt;0,SUM(U362:AA362)&lt;&gt;7),IF(B362='SOC priorities'!$E$11,IF(ISBLANK(H362),$AI362,""),""),"")</f>
        <v/>
      </c>
      <c r="Q362" s="25" t="str">
        <f t="shared" si="64"/>
        <v/>
      </c>
      <c r="R362" s="25" t="str">
        <f t="shared" si="61"/>
        <v/>
      </c>
      <c r="S362" s="25" t="str">
        <f t="shared" si="62"/>
        <v/>
      </c>
      <c r="U362" s="159">
        <f t="shared" si="65"/>
        <v>0</v>
      </c>
      <c r="V362" s="25">
        <f t="shared" si="66"/>
        <v>0</v>
      </c>
      <c r="W362" s="25">
        <f t="shared" si="67"/>
        <v>0</v>
      </c>
      <c r="X362" s="25">
        <f t="shared" si="68"/>
        <v>0</v>
      </c>
      <c r="Y362" s="25">
        <f t="shared" si="69"/>
        <v>0</v>
      </c>
      <c r="Z362" s="25">
        <f t="shared" si="70"/>
        <v>0</v>
      </c>
      <c r="AA362" s="25">
        <f t="shared" si="71"/>
        <v>0</v>
      </c>
      <c r="AC362" s="25">
        <f t="shared" si="72"/>
        <v>0</v>
      </c>
      <c r="AG362" s="25" t="s">
        <v>393</v>
      </c>
      <c r="AH362" s="25" t="s">
        <v>394</v>
      </c>
      <c r="AI362" s="160" t="s">
        <v>395</v>
      </c>
      <c r="AK362" s="25">
        <f>IF(COUNTIFS('SOC priorities'!$E$4:$E$12,$B362)&lt;&gt;1,1,0)</f>
        <v>1</v>
      </c>
      <c r="AL362" s="25" cm="1">
        <f t="array" ref="AL362">_xlfn.IFNA(IF(ISBLANK(C362),0,_xlfn.IFNA(IF(NOT(OR(_xlfn.XLOOKUP(VLOOKUP(B362,'SOC priorities'!$E$4:$F$12,2),'SOC priorities'!$H$1:$P$1,'SOC priorities'!$H$1:$P$413)=C362)),1,0),1)),1)</f>
        <v>0</v>
      </c>
      <c r="AM362" s="25" cm="1">
        <f t="array" ref="AM362">_xlfn.IFNA(IF(ISBLANK(D362),0,IF(NOT(OR(_xlfn.XLOOKUP(VLOOKUP(B362,'SSA DD'!$E$32:$F$40,2),'SSA DD'!$E$1:$M$1,'SSA DD'!$E$1:$M$22)=D362)),1,0)),0)</f>
        <v>0</v>
      </c>
      <c r="AO362" t="s">
        <v>396</v>
      </c>
      <c r="AP362" s="25" t="s">
        <v>397</v>
      </c>
      <c r="AQ362" s="160" t="s">
        <v>398</v>
      </c>
    </row>
    <row r="363" spans="1:43" ht="30" customHeight="1" x14ac:dyDescent="0.45">
      <c r="A363" s="395">
        <v>351</v>
      </c>
      <c r="B363" s="396"/>
      <c r="C363" s="397"/>
      <c r="D363" s="397"/>
      <c r="E363" s="398"/>
      <c r="F363" s="399"/>
      <c r="G363" s="399"/>
      <c r="H363" s="400"/>
      <c r="I363" s="367" t="str">
        <f t="shared" si="63"/>
        <v/>
      </c>
      <c r="J363" s="365"/>
      <c r="K363" s="365"/>
      <c r="L363" s="365"/>
      <c r="O363" s="25" t="str">
        <f>IF(AND(SUM($U363:$Z363)&lt;&gt;0,SUM($U363:$Z363)&lt;&gt;6), IF($B363&lt;&gt;'SOC priorities'!$E$11,$AG363,$AH363),"")</f>
        <v/>
      </c>
      <c r="P363" s="25" t="str">
        <f>IF(AND(SUM(U363:AA363)&lt;&gt;0,SUM(U363:AA363)&lt;&gt;7),IF(B363='SOC priorities'!$E$11,IF(ISBLANK(H363),$AI363,""),""),"")</f>
        <v/>
      </c>
      <c r="Q363" s="25" t="str">
        <f t="shared" si="64"/>
        <v/>
      </c>
      <c r="R363" s="25" t="str">
        <f t="shared" si="61"/>
        <v/>
      </c>
      <c r="S363" s="25" t="str">
        <f t="shared" si="62"/>
        <v/>
      </c>
      <c r="U363" s="159">
        <f t="shared" si="65"/>
        <v>0</v>
      </c>
      <c r="V363" s="25">
        <f t="shared" si="66"/>
        <v>0</v>
      </c>
      <c r="W363" s="25">
        <f t="shared" si="67"/>
        <v>0</v>
      </c>
      <c r="X363" s="25">
        <f t="shared" si="68"/>
        <v>0</v>
      </c>
      <c r="Y363" s="25">
        <f t="shared" si="69"/>
        <v>0</v>
      </c>
      <c r="Z363" s="25">
        <f t="shared" si="70"/>
        <v>0</v>
      </c>
      <c r="AA363" s="25">
        <f t="shared" si="71"/>
        <v>0</v>
      </c>
      <c r="AC363" s="25">
        <f t="shared" si="72"/>
        <v>0</v>
      </c>
      <c r="AG363" s="25" t="s">
        <v>393</v>
      </c>
      <c r="AH363" s="25" t="s">
        <v>394</v>
      </c>
      <c r="AI363" s="160" t="s">
        <v>395</v>
      </c>
      <c r="AK363" s="25">
        <f>IF(COUNTIFS('SOC priorities'!$E$4:$E$12,$B363)&lt;&gt;1,1,0)</f>
        <v>1</v>
      </c>
      <c r="AL363" s="25" cm="1">
        <f t="array" ref="AL363">_xlfn.IFNA(IF(ISBLANK(C363),0,_xlfn.IFNA(IF(NOT(OR(_xlfn.XLOOKUP(VLOOKUP(B363,'SOC priorities'!$E$4:$F$12,2),'SOC priorities'!$H$1:$P$1,'SOC priorities'!$H$1:$P$413)=C363)),1,0),1)),1)</f>
        <v>0</v>
      </c>
      <c r="AM363" s="25" cm="1">
        <f t="array" ref="AM363">_xlfn.IFNA(IF(ISBLANK(D363),0,IF(NOT(OR(_xlfn.XLOOKUP(VLOOKUP(B363,'SSA DD'!$E$32:$F$40,2),'SSA DD'!$E$1:$M$1,'SSA DD'!$E$1:$M$22)=D363)),1,0)),0)</f>
        <v>0</v>
      </c>
      <c r="AO363" t="s">
        <v>396</v>
      </c>
      <c r="AP363" s="25" t="s">
        <v>397</v>
      </c>
      <c r="AQ363" s="160" t="s">
        <v>398</v>
      </c>
    </row>
    <row r="364" spans="1:43" ht="30" customHeight="1" x14ac:dyDescent="0.45">
      <c r="A364" s="395">
        <v>352</v>
      </c>
      <c r="B364" s="396"/>
      <c r="C364" s="397"/>
      <c r="D364" s="397"/>
      <c r="E364" s="398"/>
      <c r="F364" s="399"/>
      <c r="G364" s="399"/>
      <c r="H364" s="400"/>
      <c r="I364" s="367" t="str">
        <f t="shared" si="63"/>
        <v/>
      </c>
      <c r="J364" s="365"/>
      <c r="K364" s="365"/>
      <c r="L364" s="365"/>
      <c r="O364" s="25" t="str">
        <f>IF(AND(SUM($U364:$Z364)&lt;&gt;0,SUM($U364:$Z364)&lt;&gt;6), IF($B364&lt;&gt;'SOC priorities'!$E$11,$AG364,$AH364),"")</f>
        <v/>
      </c>
      <c r="P364" s="25" t="str">
        <f>IF(AND(SUM(U364:AA364)&lt;&gt;0,SUM(U364:AA364)&lt;&gt;7),IF(B364='SOC priorities'!$E$11,IF(ISBLANK(H364),$AI364,""),""),"")</f>
        <v/>
      </c>
      <c r="Q364" s="25" t="str">
        <f t="shared" si="64"/>
        <v/>
      </c>
      <c r="R364" s="25" t="str">
        <f t="shared" si="61"/>
        <v/>
      </c>
      <c r="S364" s="25" t="str">
        <f t="shared" si="62"/>
        <v/>
      </c>
      <c r="U364" s="159">
        <f t="shared" si="65"/>
        <v>0</v>
      </c>
      <c r="V364" s="25">
        <f t="shared" si="66"/>
        <v>0</v>
      </c>
      <c r="W364" s="25">
        <f t="shared" si="67"/>
        <v>0</v>
      </c>
      <c r="X364" s="25">
        <f t="shared" si="68"/>
        <v>0</v>
      </c>
      <c r="Y364" s="25">
        <f t="shared" si="69"/>
        <v>0</v>
      </c>
      <c r="Z364" s="25">
        <f t="shared" si="70"/>
        <v>0</v>
      </c>
      <c r="AA364" s="25">
        <f t="shared" si="71"/>
        <v>0</v>
      </c>
      <c r="AC364" s="25">
        <f t="shared" si="72"/>
        <v>0</v>
      </c>
      <c r="AG364" s="25" t="s">
        <v>393</v>
      </c>
      <c r="AH364" s="25" t="s">
        <v>394</v>
      </c>
      <c r="AI364" s="160" t="s">
        <v>395</v>
      </c>
      <c r="AK364" s="25">
        <f>IF(COUNTIFS('SOC priorities'!$E$4:$E$12,$B364)&lt;&gt;1,1,0)</f>
        <v>1</v>
      </c>
      <c r="AL364" s="25" cm="1">
        <f t="array" ref="AL364">_xlfn.IFNA(IF(ISBLANK(C364),0,_xlfn.IFNA(IF(NOT(OR(_xlfn.XLOOKUP(VLOOKUP(B364,'SOC priorities'!$E$4:$F$12,2),'SOC priorities'!$H$1:$P$1,'SOC priorities'!$H$1:$P$413)=C364)),1,0),1)),1)</f>
        <v>0</v>
      </c>
      <c r="AM364" s="25" cm="1">
        <f t="array" ref="AM364">_xlfn.IFNA(IF(ISBLANK(D364),0,IF(NOT(OR(_xlfn.XLOOKUP(VLOOKUP(B364,'SSA DD'!$E$32:$F$40,2),'SSA DD'!$E$1:$M$1,'SSA DD'!$E$1:$M$22)=D364)),1,0)),0)</f>
        <v>0</v>
      </c>
      <c r="AO364" t="s">
        <v>396</v>
      </c>
      <c r="AP364" s="25" t="s">
        <v>397</v>
      </c>
      <c r="AQ364" s="160" t="s">
        <v>398</v>
      </c>
    </row>
    <row r="365" spans="1:43" ht="30" customHeight="1" x14ac:dyDescent="0.45">
      <c r="A365" s="395">
        <v>353</v>
      </c>
      <c r="B365" s="396"/>
      <c r="C365" s="397"/>
      <c r="D365" s="397"/>
      <c r="E365" s="398"/>
      <c r="F365" s="399"/>
      <c r="G365" s="399"/>
      <c r="H365" s="400"/>
      <c r="I365" s="367" t="str">
        <f t="shared" si="63"/>
        <v/>
      </c>
      <c r="J365" s="365"/>
      <c r="K365" s="365"/>
      <c r="L365" s="365"/>
      <c r="O365" s="25" t="str">
        <f>IF(AND(SUM($U365:$Z365)&lt;&gt;0,SUM($U365:$Z365)&lt;&gt;6), IF($B365&lt;&gt;'SOC priorities'!$E$11,$AG365,$AH365),"")</f>
        <v/>
      </c>
      <c r="P365" s="25" t="str">
        <f>IF(AND(SUM(U365:AA365)&lt;&gt;0,SUM(U365:AA365)&lt;&gt;7),IF(B365='SOC priorities'!$E$11,IF(ISBLANK(H365),$AI365,""),""),"")</f>
        <v/>
      </c>
      <c r="Q365" s="25" t="str">
        <f t="shared" si="64"/>
        <v/>
      </c>
      <c r="R365" s="25" t="str">
        <f t="shared" si="61"/>
        <v/>
      </c>
      <c r="S365" s="25" t="str">
        <f t="shared" si="62"/>
        <v/>
      </c>
      <c r="U365" s="159">
        <f t="shared" si="65"/>
        <v>0</v>
      </c>
      <c r="V365" s="25">
        <f t="shared" si="66"/>
        <v>0</v>
      </c>
      <c r="W365" s="25">
        <f t="shared" si="67"/>
        <v>0</v>
      </c>
      <c r="X365" s="25">
        <f t="shared" si="68"/>
        <v>0</v>
      </c>
      <c r="Y365" s="25">
        <f t="shared" si="69"/>
        <v>0</v>
      </c>
      <c r="Z365" s="25">
        <f t="shared" si="70"/>
        <v>0</v>
      </c>
      <c r="AA365" s="25">
        <f t="shared" si="71"/>
        <v>0</v>
      </c>
      <c r="AC365" s="25">
        <f t="shared" si="72"/>
        <v>0</v>
      </c>
      <c r="AG365" s="25" t="s">
        <v>393</v>
      </c>
      <c r="AH365" s="25" t="s">
        <v>394</v>
      </c>
      <c r="AI365" s="160" t="s">
        <v>395</v>
      </c>
      <c r="AK365" s="25">
        <f>IF(COUNTIFS('SOC priorities'!$E$4:$E$12,$B365)&lt;&gt;1,1,0)</f>
        <v>1</v>
      </c>
      <c r="AL365" s="25" cm="1">
        <f t="array" ref="AL365">_xlfn.IFNA(IF(ISBLANK(C365),0,_xlfn.IFNA(IF(NOT(OR(_xlfn.XLOOKUP(VLOOKUP(B365,'SOC priorities'!$E$4:$F$12,2),'SOC priorities'!$H$1:$P$1,'SOC priorities'!$H$1:$P$413)=C365)),1,0),1)),1)</f>
        <v>0</v>
      </c>
      <c r="AM365" s="25" cm="1">
        <f t="array" ref="AM365">_xlfn.IFNA(IF(ISBLANK(D365),0,IF(NOT(OR(_xlfn.XLOOKUP(VLOOKUP(B365,'SSA DD'!$E$32:$F$40,2),'SSA DD'!$E$1:$M$1,'SSA DD'!$E$1:$M$22)=D365)),1,0)),0)</f>
        <v>0</v>
      </c>
      <c r="AO365" t="s">
        <v>396</v>
      </c>
      <c r="AP365" s="25" t="s">
        <v>397</v>
      </c>
      <c r="AQ365" s="160" t="s">
        <v>398</v>
      </c>
    </row>
    <row r="366" spans="1:43" ht="30" customHeight="1" x14ac:dyDescent="0.45">
      <c r="A366" s="395">
        <v>354</v>
      </c>
      <c r="B366" s="396"/>
      <c r="C366" s="397"/>
      <c r="D366" s="397"/>
      <c r="E366" s="398"/>
      <c r="F366" s="399"/>
      <c r="G366" s="399"/>
      <c r="H366" s="400"/>
      <c r="I366" s="367" t="str">
        <f t="shared" si="63"/>
        <v/>
      </c>
      <c r="J366" s="365"/>
      <c r="K366" s="365"/>
      <c r="L366" s="365"/>
      <c r="O366" s="25" t="str">
        <f>IF(AND(SUM($U366:$Z366)&lt;&gt;0,SUM($U366:$Z366)&lt;&gt;6), IF($B366&lt;&gt;'SOC priorities'!$E$11,$AG366,$AH366),"")</f>
        <v/>
      </c>
      <c r="P366" s="25" t="str">
        <f>IF(AND(SUM(U366:AA366)&lt;&gt;0,SUM(U366:AA366)&lt;&gt;7),IF(B366='SOC priorities'!$E$11,IF(ISBLANK(H366),$AI366,""),""),"")</f>
        <v/>
      </c>
      <c r="Q366" s="25" t="str">
        <f t="shared" si="64"/>
        <v/>
      </c>
      <c r="R366" s="25" t="str">
        <f t="shared" si="61"/>
        <v/>
      </c>
      <c r="S366" s="25" t="str">
        <f t="shared" si="62"/>
        <v/>
      </c>
      <c r="U366" s="159">
        <f t="shared" si="65"/>
        <v>0</v>
      </c>
      <c r="V366" s="25">
        <f t="shared" si="66"/>
        <v>0</v>
      </c>
      <c r="W366" s="25">
        <f t="shared" si="67"/>
        <v>0</v>
      </c>
      <c r="X366" s="25">
        <f t="shared" si="68"/>
        <v>0</v>
      </c>
      <c r="Y366" s="25">
        <f t="shared" si="69"/>
        <v>0</v>
      </c>
      <c r="Z366" s="25">
        <f t="shared" si="70"/>
        <v>0</v>
      </c>
      <c r="AA366" s="25">
        <f t="shared" si="71"/>
        <v>0</v>
      </c>
      <c r="AC366" s="25">
        <f t="shared" si="72"/>
        <v>0</v>
      </c>
      <c r="AG366" s="25" t="s">
        <v>393</v>
      </c>
      <c r="AH366" s="25" t="s">
        <v>394</v>
      </c>
      <c r="AI366" s="160" t="s">
        <v>395</v>
      </c>
      <c r="AK366" s="25">
        <f>IF(COUNTIFS('SOC priorities'!$E$4:$E$12,$B366)&lt;&gt;1,1,0)</f>
        <v>1</v>
      </c>
      <c r="AL366" s="25" cm="1">
        <f t="array" ref="AL366">_xlfn.IFNA(IF(ISBLANK(C366),0,_xlfn.IFNA(IF(NOT(OR(_xlfn.XLOOKUP(VLOOKUP(B366,'SOC priorities'!$E$4:$F$12,2),'SOC priorities'!$H$1:$P$1,'SOC priorities'!$H$1:$P$413)=C366)),1,0),1)),1)</f>
        <v>0</v>
      </c>
      <c r="AM366" s="25" cm="1">
        <f t="array" ref="AM366">_xlfn.IFNA(IF(ISBLANK(D366),0,IF(NOT(OR(_xlfn.XLOOKUP(VLOOKUP(B366,'SSA DD'!$E$32:$F$40,2),'SSA DD'!$E$1:$M$1,'SSA DD'!$E$1:$M$22)=D366)),1,0)),0)</f>
        <v>0</v>
      </c>
      <c r="AO366" t="s">
        <v>396</v>
      </c>
      <c r="AP366" s="25" t="s">
        <v>397</v>
      </c>
      <c r="AQ366" s="160" t="s">
        <v>398</v>
      </c>
    </row>
    <row r="367" spans="1:43" ht="30" customHeight="1" x14ac:dyDescent="0.45">
      <c r="A367" s="395">
        <v>355</v>
      </c>
      <c r="B367" s="396"/>
      <c r="C367" s="397"/>
      <c r="D367" s="397"/>
      <c r="E367" s="398"/>
      <c r="F367" s="399"/>
      <c r="G367" s="399"/>
      <c r="H367" s="400"/>
      <c r="I367" s="367" t="str">
        <f t="shared" si="63"/>
        <v/>
      </c>
      <c r="J367" s="365"/>
      <c r="K367" s="365"/>
      <c r="L367" s="365"/>
      <c r="O367" s="25" t="str">
        <f>IF(AND(SUM($U367:$Z367)&lt;&gt;0,SUM($U367:$Z367)&lt;&gt;6), IF($B367&lt;&gt;'SOC priorities'!$E$11,$AG367,$AH367),"")</f>
        <v/>
      </c>
      <c r="P367" s="25" t="str">
        <f>IF(AND(SUM(U367:AA367)&lt;&gt;0,SUM(U367:AA367)&lt;&gt;7),IF(B367='SOC priorities'!$E$11,IF(ISBLANK(H367),$AI367,""),""),"")</f>
        <v/>
      </c>
      <c r="Q367" s="25" t="str">
        <f t="shared" si="64"/>
        <v/>
      </c>
      <c r="R367" s="25" t="str">
        <f t="shared" si="61"/>
        <v/>
      </c>
      <c r="S367" s="25" t="str">
        <f t="shared" si="62"/>
        <v/>
      </c>
      <c r="U367" s="159">
        <f t="shared" si="65"/>
        <v>0</v>
      </c>
      <c r="V367" s="25">
        <f t="shared" si="66"/>
        <v>0</v>
      </c>
      <c r="W367" s="25">
        <f t="shared" si="67"/>
        <v>0</v>
      </c>
      <c r="X367" s="25">
        <f t="shared" si="68"/>
        <v>0</v>
      </c>
      <c r="Y367" s="25">
        <f t="shared" si="69"/>
        <v>0</v>
      </c>
      <c r="Z367" s="25">
        <f t="shared" si="70"/>
        <v>0</v>
      </c>
      <c r="AA367" s="25">
        <f t="shared" si="71"/>
        <v>0</v>
      </c>
      <c r="AC367" s="25">
        <f t="shared" si="72"/>
        <v>0</v>
      </c>
      <c r="AG367" s="25" t="s">
        <v>393</v>
      </c>
      <c r="AH367" s="25" t="s">
        <v>394</v>
      </c>
      <c r="AI367" s="160" t="s">
        <v>395</v>
      </c>
      <c r="AK367" s="25">
        <f>IF(COUNTIFS('SOC priorities'!$E$4:$E$12,$B367)&lt;&gt;1,1,0)</f>
        <v>1</v>
      </c>
      <c r="AL367" s="25" cm="1">
        <f t="array" ref="AL367">_xlfn.IFNA(IF(ISBLANK(C367),0,_xlfn.IFNA(IF(NOT(OR(_xlfn.XLOOKUP(VLOOKUP(B367,'SOC priorities'!$E$4:$F$12,2),'SOC priorities'!$H$1:$P$1,'SOC priorities'!$H$1:$P$413)=C367)),1,0),1)),1)</f>
        <v>0</v>
      </c>
      <c r="AM367" s="25" cm="1">
        <f t="array" ref="AM367">_xlfn.IFNA(IF(ISBLANK(D367),0,IF(NOT(OR(_xlfn.XLOOKUP(VLOOKUP(B367,'SSA DD'!$E$32:$F$40,2),'SSA DD'!$E$1:$M$1,'SSA DD'!$E$1:$M$22)=D367)),1,0)),0)</f>
        <v>0</v>
      </c>
      <c r="AO367" t="s">
        <v>396</v>
      </c>
      <c r="AP367" s="25" t="s">
        <v>397</v>
      </c>
      <c r="AQ367" s="160" t="s">
        <v>398</v>
      </c>
    </row>
    <row r="368" spans="1:43" ht="30" customHeight="1" x14ac:dyDescent="0.45">
      <c r="A368" s="395">
        <v>356</v>
      </c>
      <c r="B368" s="396"/>
      <c r="C368" s="397"/>
      <c r="D368" s="397"/>
      <c r="E368" s="398"/>
      <c r="F368" s="399"/>
      <c r="G368" s="399"/>
      <c r="H368" s="400"/>
      <c r="I368" s="367" t="str">
        <f t="shared" si="63"/>
        <v/>
      </c>
      <c r="J368" s="365"/>
      <c r="K368" s="365"/>
      <c r="L368" s="365"/>
      <c r="O368" s="25" t="str">
        <f>IF(AND(SUM($U368:$Z368)&lt;&gt;0,SUM($U368:$Z368)&lt;&gt;6), IF($B368&lt;&gt;'SOC priorities'!$E$11,$AG368,$AH368),"")</f>
        <v/>
      </c>
      <c r="P368" s="25" t="str">
        <f>IF(AND(SUM(U368:AA368)&lt;&gt;0,SUM(U368:AA368)&lt;&gt;7),IF(B368='SOC priorities'!$E$11,IF(ISBLANK(H368),$AI368,""),""),"")</f>
        <v/>
      </c>
      <c r="Q368" s="25" t="str">
        <f t="shared" si="64"/>
        <v/>
      </c>
      <c r="R368" s="25" t="str">
        <f t="shared" si="61"/>
        <v/>
      </c>
      <c r="S368" s="25" t="str">
        <f t="shared" si="62"/>
        <v/>
      </c>
      <c r="U368" s="159">
        <f t="shared" si="65"/>
        <v>0</v>
      </c>
      <c r="V368" s="25">
        <f t="shared" si="66"/>
        <v>0</v>
      </c>
      <c r="W368" s="25">
        <f t="shared" si="67"/>
        <v>0</v>
      </c>
      <c r="X368" s="25">
        <f t="shared" si="68"/>
        <v>0</v>
      </c>
      <c r="Y368" s="25">
        <f t="shared" si="69"/>
        <v>0</v>
      </c>
      <c r="Z368" s="25">
        <f t="shared" si="70"/>
        <v>0</v>
      </c>
      <c r="AA368" s="25">
        <f t="shared" si="71"/>
        <v>0</v>
      </c>
      <c r="AC368" s="25">
        <f t="shared" si="72"/>
        <v>0</v>
      </c>
      <c r="AG368" s="25" t="s">
        <v>393</v>
      </c>
      <c r="AH368" s="25" t="s">
        <v>394</v>
      </c>
      <c r="AI368" s="160" t="s">
        <v>395</v>
      </c>
      <c r="AK368" s="25">
        <f>IF(COUNTIFS('SOC priorities'!$E$4:$E$12,$B368)&lt;&gt;1,1,0)</f>
        <v>1</v>
      </c>
      <c r="AL368" s="25" cm="1">
        <f t="array" ref="AL368">_xlfn.IFNA(IF(ISBLANK(C368),0,_xlfn.IFNA(IF(NOT(OR(_xlfn.XLOOKUP(VLOOKUP(B368,'SOC priorities'!$E$4:$F$12,2),'SOC priorities'!$H$1:$P$1,'SOC priorities'!$H$1:$P$413)=C368)),1,0),1)),1)</f>
        <v>0</v>
      </c>
      <c r="AM368" s="25" cm="1">
        <f t="array" ref="AM368">_xlfn.IFNA(IF(ISBLANK(D368),0,IF(NOT(OR(_xlfn.XLOOKUP(VLOOKUP(B368,'SSA DD'!$E$32:$F$40,2),'SSA DD'!$E$1:$M$1,'SSA DD'!$E$1:$M$22)=D368)),1,0)),0)</f>
        <v>0</v>
      </c>
      <c r="AO368" t="s">
        <v>396</v>
      </c>
      <c r="AP368" s="25" t="s">
        <v>397</v>
      </c>
      <c r="AQ368" s="160" t="s">
        <v>398</v>
      </c>
    </row>
    <row r="369" spans="1:43" ht="30" customHeight="1" x14ac:dyDescent="0.45">
      <c r="A369" s="395">
        <v>357</v>
      </c>
      <c r="B369" s="396"/>
      <c r="C369" s="397"/>
      <c r="D369" s="397"/>
      <c r="E369" s="398"/>
      <c r="F369" s="399"/>
      <c r="G369" s="399"/>
      <c r="H369" s="400"/>
      <c r="I369" s="367" t="str">
        <f t="shared" si="63"/>
        <v/>
      </c>
      <c r="J369" s="365"/>
      <c r="K369" s="365"/>
      <c r="L369" s="365"/>
      <c r="O369" s="25" t="str">
        <f>IF(AND(SUM($U369:$Z369)&lt;&gt;0,SUM($U369:$Z369)&lt;&gt;6), IF($B369&lt;&gt;'SOC priorities'!$E$11,$AG369,$AH369),"")</f>
        <v/>
      </c>
      <c r="P369" s="25" t="str">
        <f>IF(AND(SUM(U369:AA369)&lt;&gt;0,SUM(U369:AA369)&lt;&gt;7),IF(B369='SOC priorities'!$E$11,IF(ISBLANK(H369),$AI369,""),""),"")</f>
        <v/>
      </c>
      <c r="Q369" s="25" t="str">
        <f t="shared" si="64"/>
        <v/>
      </c>
      <c r="R369" s="25" t="str">
        <f t="shared" si="61"/>
        <v/>
      </c>
      <c r="S369" s="25" t="str">
        <f t="shared" si="62"/>
        <v/>
      </c>
      <c r="U369" s="159">
        <f t="shared" si="65"/>
        <v>0</v>
      </c>
      <c r="V369" s="25">
        <f t="shared" si="66"/>
        <v>0</v>
      </c>
      <c r="W369" s="25">
        <f t="shared" si="67"/>
        <v>0</v>
      </c>
      <c r="X369" s="25">
        <f t="shared" si="68"/>
        <v>0</v>
      </c>
      <c r="Y369" s="25">
        <f t="shared" si="69"/>
        <v>0</v>
      </c>
      <c r="Z369" s="25">
        <f t="shared" si="70"/>
        <v>0</v>
      </c>
      <c r="AA369" s="25">
        <f t="shared" si="71"/>
        <v>0</v>
      </c>
      <c r="AC369" s="25">
        <f t="shared" si="72"/>
        <v>0</v>
      </c>
      <c r="AG369" s="25" t="s">
        <v>393</v>
      </c>
      <c r="AH369" s="25" t="s">
        <v>394</v>
      </c>
      <c r="AI369" s="160" t="s">
        <v>395</v>
      </c>
      <c r="AK369" s="25">
        <f>IF(COUNTIFS('SOC priorities'!$E$4:$E$12,$B369)&lt;&gt;1,1,0)</f>
        <v>1</v>
      </c>
      <c r="AL369" s="25" cm="1">
        <f t="array" ref="AL369">_xlfn.IFNA(IF(ISBLANK(C369),0,_xlfn.IFNA(IF(NOT(OR(_xlfn.XLOOKUP(VLOOKUP(B369,'SOC priorities'!$E$4:$F$12,2),'SOC priorities'!$H$1:$P$1,'SOC priorities'!$H$1:$P$413)=C369)),1,0),1)),1)</f>
        <v>0</v>
      </c>
      <c r="AM369" s="25" cm="1">
        <f t="array" ref="AM369">_xlfn.IFNA(IF(ISBLANK(D369),0,IF(NOT(OR(_xlfn.XLOOKUP(VLOOKUP(B369,'SSA DD'!$E$32:$F$40,2),'SSA DD'!$E$1:$M$1,'SSA DD'!$E$1:$M$22)=D369)),1,0)),0)</f>
        <v>0</v>
      </c>
      <c r="AO369" t="s">
        <v>396</v>
      </c>
      <c r="AP369" s="25" t="s">
        <v>397</v>
      </c>
      <c r="AQ369" s="160" t="s">
        <v>398</v>
      </c>
    </row>
    <row r="370" spans="1:43" ht="30" customHeight="1" x14ac:dyDescent="0.45">
      <c r="A370" s="395">
        <v>358</v>
      </c>
      <c r="B370" s="396"/>
      <c r="C370" s="397"/>
      <c r="D370" s="397"/>
      <c r="E370" s="398"/>
      <c r="F370" s="399"/>
      <c r="G370" s="399"/>
      <c r="H370" s="400"/>
      <c r="I370" s="367" t="str">
        <f t="shared" si="63"/>
        <v/>
      </c>
      <c r="J370" s="365"/>
      <c r="K370" s="365"/>
      <c r="L370" s="365"/>
      <c r="O370" s="25" t="str">
        <f>IF(AND(SUM($U370:$Z370)&lt;&gt;0,SUM($U370:$Z370)&lt;&gt;6), IF($B370&lt;&gt;'SOC priorities'!$E$11,$AG370,$AH370),"")</f>
        <v/>
      </c>
      <c r="P370" s="25" t="str">
        <f>IF(AND(SUM(U370:AA370)&lt;&gt;0,SUM(U370:AA370)&lt;&gt;7),IF(B370='SOC priorities'!$E$11,IF(ISBLANK(H370),$AI370,""),""),"")</f>
        <v/>
      </c>
      <c r="Q370" s="25" t="str">
        <f t="shared" si="64"/>
        <v/>
      </c>
      <c r="R370" s="25" t="str">
        <f t="shared" si="61"/>
        <v/>
      </c>
      <c r="S370" s="25" t="str">
        <f t="shared" si="62"/>
        <v/>
      </c>
      <c r="U370" s="159">
        <f t="shared" si="65"/>
        <v>0</v>
      </c>
      <c r="V370" s="25">
        <f t="shared" si="66"/>
        <v>0</v>
      </c>
      <c r="W370" s="25">
        <f t="shared" si="67"/>
        <v>0</v>
      </c>
      <c r="X370" s="25">
        <f t="shared" si="68"/>
        <v>0</v>
      </c>
      <c r="Y370" s="25">
        <f t="shared" si="69"/>
        <v>0</v>
      </c>
      <c r="Z370" s="25">
        <f t="shared" si="70"/>
        <v>0</v>
      </c>
      <c r="AA370" s="25">
        <f t="shared" si="71"/>
        <v>0</v>
      </c>
      <c r="AC370" s="25">
        <f t="shared" si="72"/>
        <v>0</v>
      </c>
      <c r="AG370" s="25" t="s">
        <v>393</v>
      </c>
      <c r="AH370" s="25" t="s">
        <v>394</v>
      </c>
      <c r="AI370" s="160" t="s">
        <v>395</v>
      </c>
      <c r="AK370" s="25">
        <f>IF(COUNTIFS('SOC priorities'!$E$4:$E$12,$B370)&lt;&gt;1,1,0)</f>
        <v>1</v>
      </c>
      <c r="AL370" s="25" cm="1">
        <f t="array" ref="AL370">_xlfn.IFNA(IF(ISBLANK(C370),0,_xlfn.IFNA(IF(NOT(OR(_xlfn.XLOOKUP(VLOOKUP(B370,'SOC priorities'!$E$4:$F$12,2),'SOC priorities'!$H$1:$P$1,'SOC priorities'!$H$1:$P$413)=C370)),1,0),1)),1)</f>
        <v>0</v>
      </c>
      <c r="AM370" s="25" cm="1">
        <f t="array" ref="AM370">_xlfn.IFNA(IF(ISBLANK(D370),0,IF(NOT(OR(_xlfn.XLOOKUP(VLOOKUP(B370,'SSA DD'!$E$32:$F$40,2),'SSA DD'!$E$1:$M$1,'SSA DD'!$E$1:$M$22)=D370)),1,0)),0)</f>
        <v>0</v>
      </c>
      <c r="AO370" t="s">
        <v>396</v>
      </c>
      <c r="AP370" s="25" t="s">
        <v>397</v>
      </c>
      <c r="AQ370" s="160" t="s">
        <v>398</v>
      </c>
    </row>
    <row r="371" spans="1:43" ht="30" customHeight="1" x14ac:dyDescent="0.45">
      <c r="A371" s="395">
        <v>359</v>
      </c>
      <c r="B371" s="396"/>
      <c r="C371" s="397"/>
      <c r="D371" s="397"/>
      <c r="E371" s="398"/>
      <c r="F371" s="399"/>
      <c r="G371" s="399"/>
      <c r="H371" s="400"/>
      <c r="I371" s="367" t="str">
        <f t="shared" si="63"/>
        <v/>
      </c>
      <c r="J371" s="365"/>
      <c r="K371" s="365"/>
      <c r="L371" s="365"/>
      <c r="O371" s="25" t="str">
        <f>IF(AND(SUM($U371:$Z371)&lt;&gt;0,SUM($U371:$Z371)&lt;&gt;6), IF($B371&lt;&gt;'SOC priorities'!$E$11,$AG371,$AH371),"")</f>
        <v/>
      </c>
      <c r="P371" s="25" t="str">
        <f>IF(AND(SUM(U371:AA371)&lt;&gt;0,SUM(U371:AA371)&lt;&gt;7),IF(B371='SOC priorities'!$E$11,IF(ISBLANK(H371),$AI371,""),""),"")</f>
        <v/>
      </c>
      <c r="Q371" s="25" t="str">
        <f t="shared" si="64"/>
        <v/>
      </c>
      <c r="R371" s="25" t="str">
        <f t="shared" si="61"/>
        <v/>
      </c>
      <c r="S371" s="25" t="str">
        <f t="shared" si="62"/>
        <v/>
      </c>
      <c r="U371" s="159">
        <f t="shared" si="65"/>
        <v>0</v>
      </c>
      <c r="V371" s="25">
        <f t="shared" si="66"/>
        <v>0</v>
      </c>
      <c r="W371" s="25">
        <f t="shared" si="67"/>
        <v>0</v>
      </c>
      <c r="X371" s="25">
        <f t="shared" si="68"/>
        <v>0</v>
      </c>
      <c r="Y371" s="25">
        <f t="shared" si="69"/>
        <v>0</v>
      </c>
      <c r="Z371" s="25">
        <f t="shared" si="70"/>
        <v>0</v>
      </c>
      <c r="AA371" s="25">
        <f t="shared" si="71"/>
        <v>0</v>
      </c>
      <c r="AC371" s="25">
        <f t="shared" si="72"/>
        <v>0</v>
      </c>
      <c r="AG371" s="25" t="s">
        <v>393</v>
      </c>
      <c r="AH371" s="25" t="s">
        <v>394</v>
      </c>
      <c r="AI371" s="160" t="s">
        <v>395</v>
      </c>
      <c r="AK371" s="25">
        <f>IF(COUNTIFS('SOC priorities'!$E$4:$E$12,$B371)&lt;&gt;1,1,0)</f>
        <v>1</v>
      </c>
      <c r="AL371" s="25" cm="1">
        <f t="array" ref="AL371">_xlfn.IFNA(IF(ISBLANK(C371),0,_xlfn.IFNA(IF(NOT(OR(_xlfn.XLOOKUP(VLOOKUP(B371,'SOC priorities'!$E$4:$F$12,2),'SOC priorities'!$H$1:$P$1,'SOC priorities'!$H$1:$P$413)=C371)),1,0),1)),1)</f>
        <v>0</v>
      </c>
      <c r="AM371" s="25" cm="1">
        <f t="array" ref="AM371">_xlfn.IFNA(IF(ISBLANK(D371),0,IF(NOT(OR(_xlfn.XLOOKUP(VLOOKUP(B371,'SSA DD'!$E$32:$F$40,2),'SSA DD'!$E$1:$M$1,'SSA DD'!$E$1:$M$22)=D371)),1,0)),0)</f>
        <v>0</v>
      </c>
      <c r="AO371" t="s">
        <v>396</v>
      </c>
      <c r="AP371" s="25" t="s">
        <v>397</v>
      </c>
      <c r="AQ371" s="160" t="s">
        <v>398</v>
      </c>
    </row>
    <row r="372" spans="1:43" ht="30" customHeight="1" x14ac:dyDescent="0.45">
      <c r="A372" s="395">
        <v>360</v>
      </c>
      <c r="B372" s="396"/>
      <c r="C372" s="397"/>
      <c r="D372" s="397"/>
      <c r="E372" s="398"/>
      <c r="F372" s="399"/>
      <c r="G372" s="399"/>
      <c r="H372" s="400"/>
      <c r="I372" s="367" t="str">
        <f t="shared" si="63"/>
        <v/>
      </c>
      <c r="J372" s="365"/>
      <c r="K372" s="365"/>
      <c r="L372" s="365"/>
      <c r="O372" s="25" t="str">
        <f>IF(AND(SUM($U372:$Z372)&lt;&gt;0,SUM($U372:$Z372)&lt;&gt;6), IF($B372&lt;&gt;'SOC priorities'!$E$11,$AG372,$AH372),"")</f>
        <v/>
      </c>
      <c r="P372" s="25" t="str">
        <f>IF(AND(SUM(U372:AA372)&lt;&gt;0,SUM(U372:AA372)&lt;&gt;7),IF(B372='SOC priorities'!$E$11,IF(ISBLANK(H372),$AI372,""),""),"")</f>
        <v/>
      </c>
      <c r="Q372" s="25" t="str">
        <f t="shared" si="64"/>
        <v/>
      </c>
      <c r="R372" s="25" t="str">
        <f t="shared" si="61"/>
        <v/>
      </c>
      <c r="S372" s="25" t="str">
        <f t="shared" si="62"/>
        <v/>
      </c>
      <c r="U372" s="159">
        <f t="shared" si="65"/>
        <v>0</v>
      </c>
      <c r="V372" s="25">
        <f t="shared" si="66"/>
        <v>0</v>
      </c>
      <c r="W372" s="25">
        <f t="shared" si="67"/>
        <v>0</v>
      </c>
      <c r="X372" s="25">
        <f t="shared" si="68"/>
        <v>0</v>
      </c>
      <c r="Y372" s="25">
        <f t="shared" si="69"/>
        <v>0</v>
      </c>
      <c r="Z372" s="25">
        <f t="shared" si="70"/>
        <v>0</v>
      </c>
      <c r="AA372" s="25">
        <f t="shared" si="71"/>
        <v>0</v>
      </c>
      <c r="AC372" s="25">
        <f t="shared" si="72"/>
        <v>0</v>
      </c>
      <c r="AG372" s="25" t="s">
        <v>393</v>
      </c>
      <c r="AH372" s="25" t="s">
        <v>394</v>
      </c>
      <c r="AI372" s="160" t="s">
        <v>395</v>
      </c>
      <c r="AK372" s="25">
        <f>IF(COUNTIFS('SOC priorities'!$E$4:$E$12,$B372)&lt;&gt;1,1,0)</f>
        <v>1</v>
      </c>
      <c r="AL372" s="25" cm="1">
        <f t="array" ref="AL372">_xlfn.IFNA(IF(ISBLANK(C372),0,_xlfn.IFNA(IF(NOT(OR(_xlfn.XLOOKUP(VLOOKUP(B372,'SOC priorities'!$E$4:$F$12,2),'SOC priorities'!$H$1:$P$1,'SOC priorities'!$H$1:$P$413)=C372)),1,0),1)),1)</f>
        <v>0</v>
      </c>
      <c r="AM372" s="25" cm="1">
        <f t="array" ref="AM372">_xlfn.IFNA(IF(ISBLANK(D372),0,IF(NOT(OR(_xlfn.XLOOKUP(VLOOKUP(B372,'SSA DD'!$E$32:$F$40,2),'SSA DD'!$E$1:$M$1,'SSA DD'!$E$1:$M$22)=D372)),1,0)),0)</f>
        <v>0</v>
      </c>
      <c r="AO372" t="s">
        <v>396</v>
      </c>
      <c r="AP372" s="25" t="s">
        <v>397</v>
      </c>
      <c r="AQ372" s="160" t="s">
        <v>398</v>
      </c>
    </row>
    <row r="373" spans="1:43" ht="30" customHeight="1" x14ac:dyDescent="0.45">
      <c r="A373" s="395">
        <v>361</v>
      </c>
      <c r="B373" s="396"/>
      <c r="C373" s="397"/>
      <c r="D373" s="397"/>
      <c r="E373" s="398"/>
      <c r="F373" s="399"/>
      <c r="G373" s="399"/>
      <c r="H373" s="400"/>
      <c r="I373" s="367" t="str">
        <f t="shared" si="63"/>
        <v/>
      </c>
      <c r="J373" s="365"/>
      <c r="K373" s="365"/>
      <c r="L373" s="365"/>
      <c r="O373" s="25" t="str">
        <f>IF(AND(SUM($U373:$Z373)&lt;&gt;0,SUM($U373:$Z373)&lt;&gt;6), IF($B373&lt;&gt;'SOC priorities'!$E$11,$AG373,$AH373),"")</f>
        <v/>
      </c>
      <c r="P373" s="25" t="str">
        <f>IF(AND(SUM(U373:AA373)&lt;&gt;0,SUM(U373:AA373)&lt;&gt;7),IF(B373='SOC priorities'!$E$11,IF(ISBLANK(H373),$AI373,""),""),"")</f>
        <v/>
      </c>
      <c r="Q373" s="25" t="str">
        <f t="shared" si="64"/>
        <v/>
      </c>
      <c r="R373" s="25" t="str">
        <f t="shared" si="61"/>
        <v/>
      </c>
      <c r="S373" s="25" t="str">
        <f t="shared" si="62"/>
        <v/>
      </c>
      <c r="U373" s="159">
        <f t="shared" si="65"/>
        <v>0</v>
      </c>
      <c r="V373" s="25">
        <f t="shared" si="66"/>
        <v>0</v>
      </c>
      <c r="W373" s="25">
        <f t="shared" si="67"/>
        <v>0</v>
      </c>
      <c r="X373" s="25">
        <f t="shared" si="68"/>
        <v>0</v>
      </c>
      <c r="Y373" s="25">
        <f t="shared" si="69"/>
        <v>0</v>
      </c>
      <c r="Z373" s="25">
        <f t="shared" si="70"/>
        <v>0</v>
      </c>
      <c r="AA373" s="25">
        <f t="shared" si="71"/>
        <v>0</v>
      </c>
      <c r="AC373" s="25">
        <f t="shared" si="72"/>
        <v>0</v>
      </c>
      <c r="AG373" s="25" t="s">
        <v>393</v>
      </c>
      <c r="AH373" s="25" t="s">
        <v>394</v>
      </c>
      <c r="AI373" s="160" t="s">
        <v>395</v>
      </c>
      <c r="AK373" s="25">
        <f>IF(COUNTIFS('SOC priorities'!$E$4:$E$12,$B373)&lt;&gt;1,1,0)</f>
        <v>1</v>
      </c>
      <c r="AL373" s="25" cm="1">
        <f t="array" ref="AL373">_xlfn.IFNA(IF(ISBLANK(C373),0,_xlfn.IFNA(IF(NOT(OR(_xlfn.XLOOKUP(VLOOKUP(B373,'SOC priorities'!$E$4:$F$12,2),'SOC priorities'!$H$1:$P$1,'SOC priorities'!$H$1:$P$413)=C373)),1,0),1)),1)</f>
        <v>0</v>
      </c>
      <c r="AM373" s="25" cm="1">
        <f t="array" ref="AM373">_xlfn.IFNA(IF(ISBLANK(D373),0,IF(NOT(OR(_xlfn.XLOOKUP(VLOOKUP(B373,'SSA DD'!$E$32:$F$40,2),'SSA DD'!$E$1:$M$1,'SSA DD'!$E$1:$M$22)=D373)),1,0)),0)</f>
        <v>0</v>
      </c>
      <c r="AO373" t="s">
        <v>396</v>
      </c>
      <c r="AP373" s="25" t="s">
        <v>397</v>
      </c>
      <c r="AQ373" s="160" t="s">
        <v>398</v>
      </c>
    </row>
    <row r="374" spans="1:43" ht="30" customHeight="1" x14ac:dyDescent="0.45">
      <c r="A374" s="395">
        <v>362</v>
      </c>
      <c r="B374" s="396"/>
      <c r="C374" s="397"/>
      <c r="D374" s="397"/>
      <c r="E374" s="398"/>
      <c r="F374" s="399"/>
      <c r="G374" s="399"/>
      <c r="H374" s="400"/>
      <c r="I374" s="367" t="str">
        <f t="shared" si="63"/>
        <v/>
      </c>
      <c r="J374" s="365"/>
      <c r="K374" s="365"/>
      <c r="L374" s="365"/>
      <c r="O374" s="25" t="str">
        <f>IF(AND(SUM($U374:$Z374)&lt;&gt;0,SUM($U374:$Z374)&lt;&gt;6), IF($B374&lt;&gt;'SOC priorities'!$E$11,$AG374,$AH374),"")</f>
        <v/>
      </c>
      <c r="P374" s="25" t="str">
        <f>IF(AND(SUM(U374:AA374)&lt;&gt;0,SUM(U374:AA374)&lt;&gt;7),IF(B374='SOC priorities'!$E$11,IF(ISBLANK(H374),$AI374,""),""),"")</f>
        <v/>
      </c>
      <c r="Q374" s="25" t="str">
        <f t="shared" si="64"/>
        <v/>
      </c>
      <c r="R374" s="25" t="str">
        <f t="shared" si="61"/>
        <v/>
      </c>
      <c r="S374" s="25" t="str">
        <f t="shared" si="62"/>
        <v/>
      </c>
      <c r="U374" s="159">
        <f t="shared" si="65"/>
        <v>0</v>
      </c>
      <c r="V374" s="25">
        <f t="shared" si="66"/>
        <v>0</v>
      </c>
      <c r="W374" s="25">
        <f t="shared" si="67"/>
        <v>0</v>
      </c>
      <c r="X374" s="25">
        <f t="shared" si="68"/>
        <v>0</v>
      </c>
      <c r="Y374" s="25">
        <f t="shared" si="69"/>
        <v>0</v>
      </c>
      <c r="Z374" s="25">
        <f t="shared" si="70"/>
        <v>0</v>
      </c>
      <c r="AA374" s="25">
        <f t="shared" si="71"/>
        <v>0</v>
      </c>
      <c r="AC374" s="25">
        <f t="shared" si="72"/>
        <v>0</v>
      </c>
      <c r="AG374" s="25" t="s">
        <v>393</v>
      </c>
      <c r="AH374" s="25" t="s">
        <v>394</v>
      </c>
      <c r="AI374" s="160" t="s">
        <v>395</v>
      </c>
      <c r="AK374" s="25">
        <f>IF(COUNTIFS('SOC priorities'!$E$4:$E$12,$B374)&lt;&gt;1,1,0)</f>
        <v>1</v>
      </c>
      <c r="AL374" s="25" cm="1">
        <f t="array" ref="AL374">_xlfn.IFNA(IF(ISBLANK(C374),0,_xlfn.IFNA(IF(NOT(OR(_xlfn.XLOOKUP(VLOOKUP(B374,'SOC priorities'!$E$4:$F$12,2),'SOC priorities'!$H$1:$P$1,'SOC priorities'!$H$1:$P$413)=C374)),1,0),1)),1)</f>
        <v>0</v>
      </c>
      <c r="AM374" s="25" cm="1">
        <f t="array" ref="AM374">_xlfn.IFNA(IF(ISBLANK(D374),0,IF(NOT(OR(_xlfn.XLOOKUP(VLOOKUP(B374,'SSA DD'!$E$32:$F$40,2),'SSA DD'!$E$1:$M$1,'SSA DD'!$E$1:$M$22)=D374)),1,0)),0)</f>
        <v>0</v>
      </c>
      <c r="AO374" t="s">
        <v>396</v>
      </c>
      <c r="AP374" s="25" t="s">
        <v>397</v>
      </c>
      <c r="AQ374" s="160" t="s">
        <v>398</v>
      </c>
    </row>
    <row r="375" spans="1:43" ht="30" customHeight="1" x14ac:dyDescent="0.45">
      <c r="A375" s="395">
        <v>363</v>
      </c>
      <c r="B375" s="396"/>
      <c r="C375" s="397"/>
      <c r="D375" s="397"/>
      <c r="E375" s="398"/>
      <c r="F375" s="399"/>
      <c r="G375" s="399"/>
      <c r="H375" s="400"/>
      <c r="I375" s="367" t="str">
        <f t="shared" si="63"/>
        <v/>
      </c>
      <c r="J375" s="365"/>
      <c r="K375" s="365"/>
      <c r="L375" s="365"/>
      <c r="O375" s="25" t="str">
        <f>IF(AND(SUM($U375:$Z375)&lt;&gt;0,SUM($U375:$Z375)&lt;&gt;6), IF($B375&lt;&gt;'SOC priorities'!$E$11,$AG375,$AH375),"")</f>
        <v/>
      </c>
      <c r="P375" s="25" t="str">
        <f>IF(AND(SUM(U375:AA375)&lt;&gt;0,SUM(U375:AA375)&lt;&gt;7),IF(B375='SOC priorities'!$E$11,IF(ISBLANK(H375),$AI375,""),""),"")</f>
        <v/>
      </c>
      <c r="Q375" s="25" t="str">
        <f t="shared" si="64"/>
        <v/>
      </c>
      <c r="R375" s="25" t="str">
        <f t="shared" si="61"/>
        <v/>
      </c>
      <c r="S375" s="25" t="str">
        <f t="shared" si="62"/>
        <v/>
      </c>
      <c r="U375" s="159">
        <f t="shared" si="65"/>
        <v>0</v>
      </c>
      <c r="V375" s="25">
        <f t="shared" si="66"/>
        <v>0</v>
      </c>
      <c r="W375" s="25">
        <f t="shared" si="67"/>
        <v>0</v>
      </c>
      <c r="X375" s="25">
        <f t="shared" si="68"/>
        <v>0</v>
      </c>
      <c r="Y375" s="25">
        <f t="shared" si="69"/>
        <v>0</v>
      </c>
      <c r="Z375" s="25">
        <f t="shared" si="70"/>
        <v>0</v>
      </c>
      <c r="AA375" s="25">
        <f t="shared" si="71"/>
        <v>0</v>
      </c>
      <c r="AC375" s="25">
        <f t="shared" si="72"/>
        <v>0</v>
      </c>
      <c r="AG375" s="25" t="s">
        <v>393</v>
      </c>
      <c r="AH375" s="25" t="s">
        <v>394</v>
      </c>
      <c r="AI375" s="160" t="s">
        <v>395</v>
      </c>
      <c r="AK375" s="25">
        <f>IF(COUNTIFS('SOC priorities'!$E$4:$E$12,$B375)&lt;&gt;1,1,0)</f>
        <v>1</v>
      </c>
      <c r="AL375" s="25" cm="1">
        <f t="array" ref="AL375">_xlfn.IFNA(IF(ISBLANK(C375),0,_xlfn.IFNA(IF(NOT(OR(_xlfn.XLOOKUP(VLOOKUP(B375,'SOC priorities'!$E$4:$F$12,2),'SOC priorities'!$H$1:$P$1,'SOC priorities'!$H$1:$P$413)=C375)),1,0),1)),1)</f>
        <v>0</v>
      </c>
      <c r="AM375" s="25" cm="1">
        <f t="array" ref="AM375">_xlfn.IFNA(IF(ISBLANK(D375),0,IF(NOT(OR(_xlfn.XLOOKUP(VLOOKUP(B375,'SSA DD'!$E$32:$F$40,2),'SSA DD'!$E$1:$M$1,'SSA DD'!$E$1:$M$22)=D375)),1,0)),0)</f>
        <v>0</v>
      </c>
      <c r="AO375" t="s">
        <v>396</v>
      </c>
      <c r="AP375" s="25" t="s">
        <v>397</v>
      </c>
      <c r="AQ375" s="160" t="s">
        <v>398</v>
      </c>
    </row>
    <row r="376" spans="1:43" ht="30" customHeight="1" x14ac:dyDescent="0.45">
      <c r="A376" s="395">
        <v>364</v>
      </c>
      <c r="B376" s="396"/>
      <c r="C376" s="397"/>
      <c r="D376" s="397"/>
      <c r="E376" s="398"/>
      <c r="F376" s="399"/>
      <c r="G376" s="399"/>
      <c r="H376" s="400"/>
      <c r="I376" s="367" t="str">
        <f t="shared" si="63"/>
        <v/>
      </c>
      <c r="J376" s="365"/>
      <c r="K376" s="365"/>
      <c r="L376" s="365"/>
      <c r="O376" s="25" t="str">
        <f>IF(AND(SUM($U376:$Z376)&lt;&gt;0,SUM($U376:$Z376)&lt;&gt;6), IF($B376&lt;&gt;'SOC priorities'!$E$11,$AG376,$AH376),"")</f>
        <v/>
      </c>
      <c r="P376" s="25" t="str">
        <f>IF(AND(SUM(U376:AA376)&lt;&gt;0,SUM(U376:AA376)&lt;&gt;7),IF(B376='SOC priorities'!$E$11,IF(ISBLANK(H376),$AI376,""),""),"")</f>
        <v/>
      </c>
      <c r="Q376" s="25" t="str">
        <f t="shared" si="64"/>
        <v/>
      </c>
      <c r="R376" s="25" t="str">
        <f t="shared" si="61"/>
        <v/>
      </c>
      <c r="S376" s="25" t="str">
        <f t="shared" si="62"/>
        <v/>
      </c>
      <c r="U376" s="159">
        <f t="shared" si="65"/>
        <v>0</v>
      </c>
      <c r="V376" s="25">
        <f t="shared" si="66"/>
        <v>0</v>
      </c>
      <c r="W376" s="25">
        <f t="shared" si="67"/>
        <v>0</v>
      </c>
      <c r="X376" s="25">
        <f t="shared" si="68"/>
        <v>0</v>
      </c>
      <c r="Y376" s="25">
        <f t="shared" si="69"/>
        <v>0</v>
      </c>
      <c r="Z376" s="25">
        <f t="shared" si="70"/>
        <v>0</v>
      </c>
      <c r="AA376" s="25">
        <f t="shared" si="71"/>
        <v>0</v>
      </c>
      <c r="AC376" s="25">
        <f t="shared" si="72"/>
        <v>0</v>
      </c>
      <c r="AG376" s="25" t="s">
        <v>393</v>
      </c>
      <c r="AH376" s="25" t="s">
        <v>394</v>
      </c>
      <c r="AI376" s="160" t="s">
        <v>395</v>
      </c>
      <c r="AK376" s="25">
        <f>IF(COUNTIFS('SOC priorities'!$E$4:$E$12,$B376)&lt;&gt;1,1,0)</f>
        <v>1</v>
      </c>
      <c r="AL376" s="25" cm="1">
        <f t="array" ref="AL376">_xlfn.IFNA(IF(ISBLANK(C376),0,_xlfn.IFNA(IF(NOT(OR(_xlfn.XLOOKUP(VLOOKUP(B376,'SOC priorities'!$E$4:$F$12,2),'SOC priorities'!$H$1:$P$1,'SOC priorities'!$H$1:$P$413)=C376)),1,0),1)),1)</f>
        <v>0</v>
      </c>
      <c r="AM376" s="25" cm="1">
        <f t="array" ref="AM376">_xlfn.IFNA(IF(ISBLANK(D376),0,IF(NOT(OR(_xlfn.XLOOKUP(VLOOKUP(B376,'SSA DD'!$E$32:$F$40,2),'SSA DD'!$E$1:$M$1,'SSA DD'!$E$1:$M$22)=D376)),1,0)),0)</f>
        <v>0</v>
      </c>
      <c r="AO376" t="s">
        <v>396</v>
      </c>
      <c r="AP376" s="25" t="s">
        <v>397</v>
      </c>
      <c r="AQ376" s="160" t="s">
        <v>398</v>
      </c>
    </row>
    <row r="377" spans="1:43" ht="30" customHeight="1" x14ac:dyDescent="0.45">
      <c r="A377" s="395">
        <v>365</v>
      </c>
      <c r="B377" s="396"/>
      <c r="C377" s="397"/>
      <c r="D377" s="397"/>
      <c r="E377" s="398"/>
      <c r="F377" s="399"/>
      <c r="G377" s="399"/>
      <c r="H377" s="400"/>
      <c r="I377" s="367" t="str">
        <f t="shared" si="63"/>
        <v/>
      </c>
      <c r="J377" s="365"/>
      <c r="K377" s="365"/>
      <c r="L377" s="365"/>
      <c r="O377" s="25" t="str">
        <f>IF(AND(SUM($U377:$Z377)&lt;&gt;0,SUM($U377:$Z377)&lt;&gt;6), IF($B377&lt;&gt;'SOC priorities'!$E$11,$AG377,$AH377),"")</f>
        <v/>
      </c>
      <c r="P377" s="25" t="str">
        <f>IF(AND(SUM(U377:AA377)&lt;&gt;0,SUM(U377:AA377)&lt;&gt;7),IF(B377='SOC priorities'!$E$11,IF(ISBLANK(H377),$AI377,""),""),"")</f>
        <v/>
      </c>
      <c r="Q377" s="25" t="str">
        <f t="shared" si="64"/>
        <v/>
      </c>
      <c r="R377" s="25" t="str">
        <f t="shared" si="61"/>
        <v/>
      </c>
      <c r="S377" s="25" t="str">
        <f t="shared" si="62"/>
        <v/>
      </c>
      <c r="U377" s="159">
        <f t="shared" si="65"/>
        <v>0</v>
      </c>
      <c r="V377" s="25">
        <f t="shared" si="66"/>
        <v>0</v>
      </c>
      <c r="W377" s="25">
        <f t="shared" si="67"/>
        <v>0</v>
      </c>
      <c r="X377" s="25">
        <f t="shared" si="68"/>
        <v>0</v>
      </c>
      <c r="Y377" s="25">
        <f t="shared" si="69"/>
        <v>0</v>
      </c>
      <c r="Z377" s="25">
        <f t="shared" si="70"/>
        <v>0</v>
      </c>
      <c r="AA377" s="25">
        <f t="shared" si="71"/>
        <v>0</v>
      </c>
      <c r="AC377" s="25">
        <f t="shared" si="72"/>
        <v>0</v>
      </c>
      <c r="AG377" s="25" t="s">
        <v>393</v>
      </c>
      <c r="AH377" s="25" t="s">
        <v>394</v>
      </c>
      <c r="AI377" s="160" t="s">
        <v>395</v>
      </c>
      <c r="AK377" s="25">
        <f>IF(COUNTIFS('SOC priorities'!$E$4:$E$12,$B377)&lt;&gt;1,1,0)</f>
        <v>1</v>
      </c>
      <c r="AL377" s="25" cm="1">
        <f t="array" ref="AL377">_xlfn.IFNA(IF(ISBLANK(C377),0,_xlfn.IFNA(IF(NOT(OR(_xlfn.XLOOKUP(VLOOKUP(B377,'SOC priorities'!$E$4:$F$12,2),'SOC priorities'!$H$1:$P$1,'SOC priorities'!$H$1:$P$413)=C377)),1,0),1)),1)</f>
        <v>0</v>
      </c>
      <c r="AM377" s="25" cm="1">
        <f t="array" ref="AM377">_xlfn.IFNA(IF(ISBLANK(D377),0,IF(NOT(OR(_xlfn.XLOOKUP(VLOOKUP(B377,'SSA DD'!$E$32:$F$40,2),'SSA DD'!$E$1:$M$1,'SSA DD'!$E$1:$M$22)=D377)),1,0)),0)</f>
        <v>0</v>
      </c>
      <c r="AO377" t="s">
        <v>396</v>
      </c>
      <c r="AP377" s="25" t="s">
        <v>397</v>
      </c>
      <c r="AQ377" s="160" t="s">
        <v>398</v>
      </c>
    </row>
    <row r="378" spans="1:43" ht="30" customHeight="1" x14ac:dyDescent="0.45">
      <c r="A378" s="395">
        <v>366</v>
      </c>
      <c r="B378" s="396"/>
      <c r="C378" s="397"/>
      <c r="D378" s="397"/>
      <c r="E378" s="398"/>
      <c r="F378" s="399"/>
      <c r="G378" s="399"/>
      <c r="H378" s="400"/>
      <c r="I378" s="367" t="str">
        <f t="shared" si="63"/>
        <v/>
      </c>
      <c r="J378" s="365"/>
      <c r="K378" s="365"/>
      <c r="L378" s="365"/>
      <c r="O378" s="25" t="str">
        <f>IF(AND(SUM($U378:$Z378)&lt;&gt;0,SUM($U378:$Z378)&lt;&gt;6), IF($B378&lt;&gt;'SOC priorities'!$E$11,$AG378,$AH378),"")</f>
        <v/>
      </c>
      <c r="P378" s="25" t="str">
        <f>IF(AND(SUM(U378:AA378)&lt;&gt;0,SUM(U378:AA378)&lt;&gt;7),IF(B378='SOC priorities'!$E$11,IF(ISBLANK(H378),$AI378,""),""),"")</f>
        <v/>
      </c>
      <c r="Q378" s="25" t="str">
        <f t="shared" si="64"/>
        <v/>
      </c>
      <c r="R378" s="25" t="str">
        <f t="shared" si="61"/>
        <v/>
      </c>
      <c r="S378" s="25" t="str">
        <f t="shared" si="62"/>
        <v/>
      </c>
      <c r="U378" s="159">
        <f t="shared" si="65"/>
        <v>0</v>
      </c>
      <c r="V378" s="25">
        <f t="shared" si="66"/>
        <v>0</v>
      </c>
      <c r="W378" s="25">
        <f t="shared" si="67"/>
        <v>0</v>
      </c>
      <c r="X378" s="25">
        <f t="shared" si="68"/>
        <v>0</v>
      </c>
      <c r="Y378" s="25">
        <f t="shared" si="69"/>
        <v>0</v>
      </c>
      <c r="Z378" s="25">
        <f t="shared" si="70"/>
        <v>0</v>
      </c>
      <c r="AA378" s="25">
        <f t="shared" si="71"/>
        <v>0</v>
      </c>
      <c r="AC378" s="25">
        <f t="shared" si="72"/>
        <v>0</v>
      </c>
      <c r="AG378" s="25" t="s">
        <v>393</v>
      </c>
      <c r="AH378" s="25" t="s">
        <v>394</v>
      </c>
      <c r="AI378" s="160" t="s">
        <v>395</v>
      </c>
      <c r="AK378" s="25">
        <f>IF(COUNTIFS('SOC priorities'!$E$4:$E$12,$B378)&lt;&gt;1,1,0)</f>
        <v>1</v>
      </c>
      <c r="AL378" s="25" cm="1">
        <f t="array" ref="AL378">_xlfn.IFNA(IF(ISBLANK(C378),0,_xlfn.IFNA(IF(NOT(OR(_xlfn.XLOOKUP(VLOOKUP(B378,'SOC priorities'!$E$4:$F$12,2),'SOC priorities'!$H$1:$P$1,'SOC priorities'!$H$1:$P$413)=C378)),1,0),1)),1)</f>
        <v>0</v>
      </c>
      <c r="AM378" s="25" cm="1">
        <f t="array" ref="AM378">_xlfn.IFNA(IF(ISBLANK(D378),0,IF(NOT(OR(_xlfn.XLOOKUP(VLOOKUP(B378,'SSA DD'!$E$32:$F$40,2),'SSA DD'!$E$1:$M$1,'SSA DD'!$E$1:$M$22)=D378)),1,0)),0)</f>
        <v>0</v>
      </c>
      <c r="AO378" t="s">
        <v>396</v>
      </c>
      <c r="AP378" s="25" t="s">
        <v>397</v>
      </c>
      <c r="AQ378" s="160" t="s">
        <v>398</v>
      </c>
    </row>
    <row r="379" spans="1:43" ht="30" customHeight="1" x14ac:dyDescent="0.45">
      <c r="A379" s="395">
        <v>367</v>
      </c>
      <c r="B379" s="396"/>
      <c r="C379" s="397"/>
      <c r="D379" s="397"/>
      <c r="E379" s="398"/>
      <c r="F379" s="399"/>
      <c r="G379" s="399"/>
      <c r="H379" s="400"/>
      <c r="I379" s="367" t="str">
        <f t="shared" si="63"/>
        <v/>
      </c>
      <c r="J379" s="365"/>
      <c r="K379" s="365"/>
      <c r="L379" s="365"/>
      <c r="O379" s="25" t="str">
        <f>IF(AND(SUM($U379:$Z379)&lt;&gt;0,SUM($U379:$Z379)&lt;&gt;6), IF($B379&lt;&gt;'SOC priorities'!$E$11,$AG379,$AH379),"")</f>
        <v/>
      </c>
      <c r="P379" s="25" t="str">
        <f>IF(AND(SUM(U379:AA379)&lt;&gt;0,SUM(U379:AA379)&lt;&gt;7),IF(B379='SOC priorities'!$E$11,IF(ISBLANK(H379),$AI379,""),""),"")</f>
        <v/>
      </c>
      <c r="Q379" s="25" t="str">
        <f t="shared" si="64"/>
        <v/>
      </c>
      <c r="R379" s="25" t="str">
        <f t="shared" si="61"/>
        <v/>
      </c>
      <c r="S379" s="25" t="str">
        <f t="shared" si="62"/>
        <v/>
      </c>
      <c r="U379" s="159">
        <f t="shared" si="65"/>
        <v>0</v>
      </c>
      <c r="V379" s="25">
        <f t="shared" si="66"/>
        <v>0</v>
      </c>
      <c r="W379" s="25">
        <f t="shared" si="67"/>
        <v>0</v>
      </c>
      <c r="X379" s="25">
        <f t="shared" si="68"/>
        <v>0</v>
      </c>
      <c r="Y379" s="25">
        <f t="shared" si="69"/>
        <v>0</v>
      </c>
      <c r="Z379" s="25">
        <f t="shared" si="70"/>
        <v>0</v>
      </c>
      <c r="AA379" s="25">
        <f t="shared" si="71"/>
        <v>0</v>
      </c>
      <c r="AC379" s="25">
        <f t="shared" si="72"/>
        <v>0</v>
      </c>
      <c r="AG379" s="25" t="s">
        <v>393</v>
      </c>
      <c r="AH379" s="25" t="s">
        <v>394</v>
      </c>
      <c r="AI379" s="160" t="s">
        <v>395</v>
      </c>
      <c r="AK379" s="25">
        <f>IF(COUNTIFS('SOC priorities'!$E$4:$E$12,$B379)&lt;&gt;1,1,0)</f>
        <v>1</v>
      </c>
      <c r="AL379" s="25" cm="1">
        <f t="array" ref="AL379">_xlfn.IFNA(IF(ISBLANK(C379),0,_xlfn.IFNA(IF(NOT(OR(_xlfn.XLOOKUP(VLOOKUP(B379,'SOC priorities'!$E$4:$F$12,2),'SOC priorities'!$H$1:$P$1,'SOC priorities'!$H$1:$P$413)=C379)),1,0),1)),1)</f>
        <v>0</v>
      </c>
      <c r="AM379" s="25" cm="1">
        <f t="array" ref="AM379">_xlfn.IFNA(IF(ISBLANK(D379),0,IF(NOT(OR(_xlfn.XLOOKUP(VLOOKUP(B379,'SSA DD'!$E$32:$F$40,2),'SSA DD'!$E$1:$M$1,'SSA DD'!$E$1:$M$22)=D379)),1,0)),0)</f>
        <v>0</v>
      </c>
      <c r="AO379" t="s">
        <v>396</v>
      </c>
      <c r="AP379" s="25" t="s">
        <v>397</v>
      </c>
      <c r="AQ379" s="160" t="s">
        <v>398</v>
      </c>
    </row>
    <row r="380" spans="1:43" ht="30" customHeight="1" x14ac:dyDescent="0.45">
      <c r="A380" s="395">
        <v>368</v>
      </c>
      <c r="B380" s="396"/>
      <c r="C380" s="397"/>
      <c r="D380" s="397"/>
      <c r="E380" s="398"/>
      <c r="F380" s="399"/>
      <c r="G380" s="399"/>
      <c r="H380" s="400"/>
      <c r="I380" s="367" t="str">
        <f t="shared" si="63"/>
        <v/>
      </c>
      <c r="J380" s="365"/>
      <c r="K380" s="365"/>
      <c r="L380" s="365"/>
      <c r="O380" s="25" t="str">
        <f>IF(AND(SUM($U380:$Z380)&lt;&gt;0,SUM($U380:$Z380)&lt;&gt;6), IF($B380&lt;&gt;'SOC priorities'!$E$11,$AG380,$AH380),"")</f>
        <v/>
      </c>
      <c r="P380" s="25" t="str">
        <f>IF(AND(SUM(U380:AA380)&lt;&gt;0,SUM(U380:AA380)&lt;&gt;7),IF(B380='SOC priorities'!$E$11,IF(ISBLANK(H380),$AI380,""),""),"")</f>
        <v/>
      </c>
      <c r="Q380" s="25" t="str">
        <f t="shared" si="64"/>
        <v/>
      </c>
      <c r="R380" s="25" t="str">
        <f t="shared" si="61"/>
        <v/>
      </c>
      <c r="S380" s="25" t="str">
        <f t="shared" si="62"/>
        <v/>
      </c>
      <c r="U380" s="159">
        <f t="shared" si="65"/>
        <v>0</v>
      </c>
      <c r="V380" s="25">
        <f t="shared" si="66"/>
        <v>0</v>
      </c>
      <c r="W380" s="25">
        <f t="shared" si="67"/>
        <v>0</v>
      </c>
      <c r="X380" s="25">
        <f t="shared" si="68"/>
        <v>0</v>
      </c>
      <c r="Y380" s="25">
        <f t="shared" si="69"/>
        <v>0</v>
      </c>
      <c r="Z380" s="25">
        <f t="shared" si="70"/>
        <v>0</v>
      </c>
      <c r="AA380" s="25">
        <f t="shared" si="71"/>
        <v>0</v>
      </c>
      <c r="AC380" s="25">
        <f t="shared" si="72"/>
        <v>0</v>
      </c>
      <c r="AG380" s="25" t="s">
        <v>393</v>
      </c>
      <c r="AH380" s="25" t="s">
        <v>394</v>
      </c>
      <c r="AI380" s="160" t="s">
        <v>395</v>
      </c>
      <c r="AK380" s="25">
        <f>IF(COUNTIFS('SOC priorities'!$E$4:$E$12,$B380)&lt;&gt;1,1,0)</f>
        <v>1</v>
      </c>
      <c r="AL380" s="25" cm="1">
        <f t="array" ref="AL380">_xlfn.IFNA(IF(ISBLANK(C380),0,_xlfn.IFNA(IF(NOT(OR(_xlfn.XLOOKUP(VLOOKUP(B380,'SOC priorities'!$E$4:$F$12,2),'SOC priorities'!$H$1:$P$1,'SOC priorities'!$H$1:$P$413)=C380)),1,0),1)),1)</f>
        <v>0</v>
      </c>
      <c r="AM380" s="25" cm="1">
        <f t="array" ref="AM380">_xlfn.IFNA(IF(ISBLANK(D380),0,IF(NOT(OR(_xlfn.XLOOKUP(VLOOKUP(B380,'SSA DD'!$E$32:$F$40,2),'SSA DD'!$E$1:$M$1,'SSA DD'!$E$1:$M$22)=D380)),1,0)),0)</f>
        <v>0</v>
      </c>
      <c r="AO380" t="s">
        <v>396</v>
      </c>
      <c r="AP380" s="25" t="s">
        <v>397</v>
      </c>
      <c r="AQ380" s="160" t="s">
        <v>398</v>
      </c>
    </row>
    <row r="381" spans="1:43" ht="30" customHeight="1" x14ac:dyDescent="0.45">
      <c r="A381" s="395">
        <v>369</v>
      </c>
      <c r="B381" s="396"/>
      <c r="C381" s="397"/>
      <c r="D381" s="397"/>
      <c r="E381" s="398"/>
      <c r="F381" s="399"/>
      <c r="G381" s="399"/>
      <c r="H381" s="400"/>
      <c r="I381" s="367" t="str">
        <f t="shared" si="63"/>
        <v/>
      </c>
      <c r="J381" s="365"/>
      <c r="K381" s="365"/>
      <c r="L381" s="365"/>
      <c r="O381" s="25" t="str">
        <f>IF(AND(SUM($U381:$Z381)&lt;&gt;0,SUM($U381:$Z381)&lt;&gt;6), IF($B381&lt;&gt;'SOC priorities'!$E$11,$AG381,$AH381),"")</f>
        <v/>
      </c>
      <c r="P381" s="25" t="str">
        <f>IF(AND(SUM(U381:AA381)&lt;&gt;0,SUM(U381:AA381)&lt;&gt;7),IF(B381='SOC priorities'!$E$11,IF(ISBLANK(H381),$AI381,""),""),"")</f>
        <v/>
      </c>
      <c r="Q381" s="25" t="str">
        <f t="shared" si="64"/>
        <v/>
      </c>
      <c r="R381" s="25" t="str">
        <f t="shared" si="61"/>
        <v/>
      </c>
      <c r="S381" s="25" t="str">
        <f t="shared" si="62"/>
        <v/>
      </c>
      <c r="U381" s="159">
        <f t="shared" si="65"/>
        <v>0</v>
      </c>
      <c r="V381" s="25">
        <f t="shared" si="66"/>
        <v>0</v>
      </c>
      <c r="W381" s="25">
        <f t="shared" si="67"/>
        <v>0</v>
      </c>
      <c r="X381" s="25">
        <f t="shared" si="68"/>
        <v>0</v>
      </c>
      <c r="Y381" s="25">
        <f t="shared" si="69"/>
        <v>0</v>
      </c>
      <c r="Z381" s="25">
        <f t="shared" si="70"/>
        <v>0</v>
      </c>
      <c r="AA381" s="25">
        <f t="shared" si="71"/>
        <v>0</v>
      </c>
      <c r="AC381" s="25">
        <f t="shared" si="72"/>
        <v>0</v>
      </c>
      <c r="AG381" s="25" t="s">
        <v>393</v>
      </c>
      <c r="AH381" s="25" t="s">
        <v>394</v>
      </c>
      <c r="AI381" s="160" t="s">
        <v>395</v>
      </c>
      <c r="AK381" s="25">
        <f>IF(COUNTIFS('SOC priorities'!$E$4:$E$12,$B381)&lt;&gt;1,1,0)</f>
        <v>1</v>
      </c>
      <c r="AL381" s="25" cm="1">
        <f t="array" ref="AL381">_xlfn.IFNA(IF(ISBLANK(C381),0,_xlfn.IFNA(IF(NOT(OR(_xlfn.XLOOKUP(VLOOKUP(B381,'SOC priorities'!$E$4:$F$12,2),'SOC priorities'!$H$1:$P$1,'SOC priorities'!$H$1:$P$413)=C381)),1,0),1)),1)</f>
        <v>0</v>
      </c>
      <c r="AM381" s="25" cm="1">
        <f t="array" ref="AM381">_xlfn.IFNA(IF(ISBLANK(D381),0,IF(NOT(OR(_xlfn.XLOOKUP(VLOOKUP(B381,'SSA DD'!$E$32:$F$40,2),'SSA DD'!$E$1:$M$1,'SSA DD'!$E$1:$M$22)=D381)),1,0)),0)</f>
        <v>0</v>
      </c>
      <c r="AO381" t="s">
        <v>396</v>
      </c>
      <c r="AP381" s="25" t="s">
        <v>397</v>
      </c>
      <c r="AQ381" s="160" t="s">
        <v>398</v>
      </c>
    </row>
    <row r="382" spans="1:43" ht="30" customHeight="1" x14ac:dyDescent="0.45">
      <c r="A382" s="395">
        <v>370</v>
      </c>
      <c r="B382" s="396"/>
      <c r="C382" s="397"/>
      <c r="D382" s="397"/>
      <c r="E382" s="398"/>
      <c r="F382" s="399"/>
      <c r="G382" s="399"/>
      <c r="H382" s="400"/>
      <c r="I382" s="367" t="str">
        <f t="shared" si="63"/>
        <v/>
      </c>
      <c r="J382" s="365"/>
      <c r="K382" s="365"/>
      <c r="L382" s="365"/>
      <c r="O382" s="25" t="str">
        <f>IF(AND(SUM($U382:$Z382)&lt;&gt;0,SUM($U382:$Z382)&lt;&gt;6), IF($B382&lt;&gt;'SOC priorities'!$E$11,$AG382,$AH382),"")</f>
        <v/>
      </c>
      <c r="P382" s="25" t="str">
        <f>IF(AND(SUM(U382:AA382)&lt;&gt;0,SUM(U382:AA382)&lt;&gt;7),IF(B382='SOC priorities'!$E$11,IF(ISBLANK(H382),$AI382,""),""),"")</f>
        <v/>
      </c>
      <c r="Q382" s="25" t="str">
        <f t="shared" si="64"/>
        <v/>
      </c>
      <c r="R382" s="25" t="str">
        <f t="shared" si="61"/>
        <v/>
      </c>
      <c r="S382" s="25" t="str">
        <f t="shared" si="62"/>
        <v/>
      </c>
      <c r="U382" s="159">
        <f t="shared" si="65"/>
        <v>0</v>
      </c>
      <c r="V382" s="25">
        <f t="shared" si="66"/>
        <v>0</v>
      </c>
      <c r="W382" s="25">
        <f t="shared" si="67"/>
        <v>0</v>
      </c>
      <c r="X382" s="25">
        <f t="shared" si="68"/>
        <v>0</v>
      </c>
      <c r="Y382" s="25">
        <f t="shared" si="69"/>
        <v>0</v>
      </c>
      <c r="Z382" s="25">
        <f t="shared" si="70"/>
        <v>0</v>
      </c>
      <c r="AA382" s="25">
        <f t="shared" si="71"/>
        <v>0</v>
      </c>
      <c r="AC382" s="25">
        <f t="shared" si="72"/>
        <v>0</v>
      </c>
      <c r="AG382" s="25" t="s">
        <v>393</v>
      </c>
      <c r="AH382" s="25" t="s">
        <v>394</v>
      </c>
      <c r="AI382" s="160" t="s">
        <v>395</v>
      </c>
      <c r="AK382" s="25">
        <f>IF(COUNTIFS('SOC priorities'!$E$4:$E$12,$B382)&lt;&gt;1,1,0)</f>
        <v>1</v>
      </c>
      <c r="AL382" s="25" cm="1">
        <f t="array" ref="AL382">_xlfn.IFNA(IF(ISBLANK(C382),0,_xlfn.IFNA(IF(NOT(OR(_xlfn.XLOOKUP(VLOOKUP(B382,'SOC priorities'!$E$4:$F$12,2),'SOC priorities'!$H$1:$P$1,'SOC priorities'!$H$1:$P$413)=C382)),1,0),1)),1)</f>
        <v>0</v>
      </c>
      <c r="AM382" s="25" cm="1">
        <f t="array" ref="AM382">_xlfn.IFNA(IF(ISBLANK(D382),0,IF(NOT(OR(_xlfn.XLOOKUP(VLOOKUP(B382,'SSA DD'!$E$32:$F$40,2),'SSA DD'!$E$1:$M$1,'SSA DD'!$E$1:$M$22)=D382)),1,0)),0)</f>
        <v>0</v>
      </c>
      <c r="AO382" t="s">
        <v>396</v>
      </c>
      <c r="AP382" s="25" t="s">
        <v>397</v>
      </c>
      <c r="AQ382" s="160" t="s">
        <v>398</v>
      </c>
    </row>
    <row r="383" spans="1:43" ht="30" customHeight="1" x14ac:dyDescent="0.45">
      <c r="A383" s="395">
        <v>371</v>
      </c>
      <c r="B383" s="396"/>
      <c r="C383" s="397"/>
      <c r="D383" s="397"/>
      <c r="E383" s="398"/>
      <c r="F383" s="399"/>
      <c r="G383" s="399"/>
      <c r="H383" s="400"/>
      <c r="I383" s="367" t="str">
        <f t="shared" si="63"/>
        <v/>
      </c>
      <c r="J383" s="365"/>
      <c r="K383" s="365"/>
      <c r="L383" s="365"/>
      <c r="O383" s="25" t="str">
        <f>IF(AND(SUM($U383:$Z383)&lt;&gt;0,SUM($U383:$Z383)&lt;&gt;6), IF($B383&lt;&gt;'SOC priorities'!$E$11,$AG383,$AH383),"")</f>
        <v/>
      </c>
      <c r="P383" s="25" t="str">
        <f>IF(AND(SUM(U383:AA383)&lt;&gt;0,SUM(U383:AA383)&lt;&gt;7),IF(B383='SOC priorities'!$E$11,IF(ISBLANK(H383),$AI383,""),""),"")</f>
        <v/>
      </c>
      <c r="Q383" s="25" t="str">
        <f t="shared" si="64"/>
        <v/>
      </c>
      <c r="R383" s="25" t="str">
        <f t="shared" si="61"/>
        <v/>
      </c>
      <c r="S383" s="25" t="str">
        <f t="shared" si="62"/>
        <v/>
      </c>
      <c r="U383" s="159">
        <f t="shared" si="65"/>
        <v>0</v>
      </c>
      <c r="V383" s="25">
        <f t="shared" si="66"/>
        <v>0</v>
      </c>
      <c r="W383" s="25">
        <f t="shared" si="67"/>
        <v>0</v>
      </c>
      <c r="X383" s="25">
        <f t="shared" si="68"/>
        <v>0</v>
      </c>
      <c r="Y383" s="25">
        <f t="shared" si="69"/>
        <v>0</v>
      </c>
      <c r="Z383" s="25">
        <f t="shared" si="70"/>
        <v>0</v>
      </c>
      <c r="AA383" s="25">
        <f t="shared" si="71"/>
        <v>0</v>
      </c>
      <c r="AC383" s="25">
        <f t="shared" si="72"/>
        <v>0</v>
      </c>
      <c r="AG383" s="25" t="s">
        <v>393</v>
      </c>
      <c r="AH383" s="25" t="s">
        <v>394</v>
      </c>
      <c r="AI383" s="160" t="s">
        <v>395</v>
      </c>
      <c r="AK383" s="25">
        <f>IF(COUNTIFS('SOC priorities'!$E$4:$E$12,$B383)&lt;&gt;1,1,0)</f>
        <v>1</v>
      </c>
      <c r="AL383" s="25" cm="1">
        <f t="array" ref="AL383">_xlfn.IFNA(IF(ISBLANK(C383),0,_xlfn.IFNA(IF(NOT(OR(_xlfn.XLOOKUP(VLOOKUP(B383,'SOC priorities'!$E$4:$F$12,2),'SOC priorities'!$H$1:$P$1,'SOC priorities'!$H$1:$P$413)=C383)),1,0),1)),1)</f>
        <v>0</v>
      </c>
      <c r="AM383" s="25" cm="1">
        <f t="array" ref="AM383">_xlfn.IFNA(IF(ISBLANK(D383),0,IF(NOT(OR(_xlfn.XLOOKUP(VLOOKUP(B383,'SSA DD'!$E$32:$F$40,2),'SSA DD'!$E$1:$M$1,'SSA DD'!$E$1:$M$22)=D383)),1,0)),0)</f>
        <v>0</v>
      </c>
      <c r="AO383" t="s">
        <v>396</v>
      </c>
      <c r="AP383" s="25" t="s">
        <v>397</v>
      </c>
      <c r="AQ383" s="160" t="s">
        <v>398</v>
      </c>
    </row>
    <row r="384" spans="1:43" ht="30" customHeight="1" x14ac:dyDescent="0.45">
      <c r="A384" s="395">
        <v>372</v>
      </c>
      <c r="B384" s="396"/>
      <c r="C384" s="397"/>
      <c r="D384" s="397"/>
      <c r="E384" s="398"/>
      <c r="F384" s="399"/>
      <c r="G384" s="399"/>
      <c r="H384" s="400"/>
      <c r="I384" s="367" t="str">
        <f t="shared" si="63"/>
        <v/>
      </c>
      <c r="J384" s="365"/>
      <c r="K384" s="365"/>
      <c r="L384" s="365"/>
      <c r="O384" s="25" t="str">
        <f>IF(AND(SUM($U384:$Z384)&lt;&gt;0,SUM($U384:$Z384)&lt;&gt;6), IF($B384&lt;&gt;'SOC priorities'!$E$11,$AG384,$AH384),"")</f>
        <v/>
      </c>
      <c r="P384" s="25" t="str">
        <f>IF(AND(SUM(U384:AA384)&lt;&gt;0,SUM(U384:AA384)&lt;&gt;7),IF(B384='SOC priorities'!$E$11,IF(ISBLANK(H384),$AI384,""),""),"")</f>
        <v/>
      </c>
      <c r="Q384" s="25" t="str">
        <f t="shared" si="64"/>
        <v/>
      </c>
      <c r="R384" s="25" t="str">
        <f t="shared" si="61"/>
        <v/>
      </c>
      <c r="S384" s="25" t="str">
        <f t="shared" si="62"/>
        <v/>
      </c>
      <c r="U384" s="159">
        <f t="shared" si="65"/>
        <v>0</v>
      </c>
      <c r="V384" s="25">
        <f t="shared" si="66"/>
        <v>0</v>
      </c>
      <c r="W384" s="25">
        <f t="shared" si="67"/>
        <v>0</v>
      </c>
      <c r="X384" s="25">
        <f t="shared" si="68"/>
        <v>0</v>
      </c>
      <c r="Y384" s="25">
        <f t="shared" si="69"/>
        <v>0</v>
      </c>
      <c r="Z384" s="25">
        <f t="shared" si="70"/>
        <v>0</v>
      </c>
      <c r="AA384" s="25">
        <f t="shared" si="71"/>
        <v>0</v>
      </c>
      <c r="AC384" s="25">
        <f t="shared" si="72"/>
        <v>0</v>
      </c>
      <c r="AG384" s="25" t="s">
        <v>393</v>
      </c>
      <c r="AH384" s="25" t="s">
        <v>394</v>
      </c>
      <c r="AI384" s="160" t="s">
        <v>395</v>
      </c>
      <c r="AK384" s="25">
        <f>IF(COUNTIFS('SOC priorities'!$E$4:$E$12,$B384)&lt;&gt;1,1,0)</f>
        <v>1</v>
      </c>
      <c r="AL384" s="25" cm="1">
        <f t="array" ref="AL384">_xlfn.IFNA(IF(ISBLANK(C384),0,_xlfn.IFNA(IF(NOT(OR(_xlfn.XLOOKUP(VLOOKUP(B384,'SOC priorities'!$E$4:$F$12,2),'SOC priorities'!$H$1:$P$1,'SOC priorities'!$H$1:$P$413)=C384)),1,0),1)),1)</f>
        <v>0</v>
      </c>
      <c r="AM384" s="25" cm="1">
        <f t="array" ref="AM384">_xlfn.IFNA(IF(ISBLANK(D384),0,IF(NOT(OR(_xlfn.XLOOKUP(VLOOKUP(B384,'SSA DD'!$E$32:$F$40,2),'SSA DD'!$E$1:$M$1,'SSA DD'!$E$1:$M$22)=D384)),1,0)),0)</f>
        <v>0</v>
      </c>
      <c r="AO384" t="s">
        <v>396</v>
      </c>
      <c r="AP384" s="25" t="s">
        <v>397</v>
      </c>
      <c r="AQ384" s="160" t="s">
        <v>398</v>
      </c>
    </row>
    <row r="385" spans="1:43" ht="30" customHeight="1" x14ac:dyDescent="0.45">
      <c r="A385" s="395">
        <v>373</v>
      </c>
      <c r="B385" s="396"/>
      <c r="C385" s="397"/>
      <c r="D385" s="397"/>
      <c r="E385" s="398"/>
      <c r="F385" s="399"/>
      <c r="G385" s="399"/>
      <c r="H385" s="400"/>
      <c r="I385" s="367" t="str">
        <f t="shared" si="63"/>
        <v/>
      </c>
      <c r="J385" s="365"/>
      <c r="K385" s="365"/>
      <c r="L385" s="365"/>
      <c r="O385" s="25" t="str">
        <f>IF(AND(SUM($U385:$Z385)&lt;&gt;0,SUM($U385:$Z385)&lt;&gt;6), IF($B385&lt;&gt;'SOC priorities'!$E$11,$AG385,$AH385),"")</f>
        <v/>
      </c>
      <c r="P385" s="25" t="str">
        <f>IF(AND(SUM(U385:AA385)&lt;&gt;0,SUM(U385:AA385)&lt;&gt;7),IF(B385='SOC priorities'!$E$11,IF(ISBLANK(H385),$AI385,""),""),"")</f>
        <v/>
      </c>
      <c r="Q385" s="25" t="str">
        <f t="shared" si="64"/>
        <v/>
      </c>
      <c r="R385" s="25" t="str">
        <f t="shared" si="61"/>
        <v/>
      </c>
      <c r="S385" s="25" t="str">
        <f t="shared" si="62"/>
        <v/>
      </c>
      <c r="U385" s="159">
        <f t="shared" si="65"/>
        <v>0</v>
      </c>
      <c r="V385" s="25">
        <f t="shared" si="66"/>
        <v>0</v>
      </c>
      <c r="W385" s="25">
        <f t="shared" si="67"/>
        <v>0</v>
      </c>
      <c r="X385" s="25">
        <f t="shared" si="68"/>
        <v>0</v>
      </c>
      <c r="Y385" s="25">
        <f t="shared" si="69"/>
        <v>0</v>
      </c>
      <c r="Z385" s="25">
        <f t="shared" si="70"/>
        <v>0</v>
      </c>
      <c r="AA385" s="25">
        <f t="shared" si="71"/>
        <v>0</v>
      </c>
      <c r="AC385" s="25">
        <f t="shared" si="72"/>
        <v>0</v>
      </c>
      <c r="AG385" s="25" t="s">
        <v>393</v>
      </c>
      <c r="AH385" s="25" t="s">
        <v>394</v>
      </c>
      <c r="AI385" s="160" t="s">
        <v>395</v>
      </c>
      <c r="AK385" s="25">
        <f>IF(COUNTIFS('SOC priorities'!$E$4:$E$12,$B385)&lt;&gt;1,1,0)</f>
        <v>1</v>
      </c>
      <c r="AL385" s="25" cm="1">
        <f t="array" ref="AL385">_xlfn.IFNA(IF(ISBLANK(C385),0,_xlfn.IFNA(IF(NOT(OR(_xlfn.XLOOKUP(VLOOKUP(B385,'SOC priorities'!$E$4:$F$12,2),'SOC priorities'!$H$1:$P$1,'SOC priorities'!$H$1:$P$413)=C385)),1,0),1)),1)</f>
        <v>0</v>
      </c>
      <c r="AM385" s="25" cm="1">
        <f t="array" ref="AM385">_xlfn.IFNA(IF(ISBLANK(D385),0,IF(NOT(OR(_xlfn.XLOOKUP(VLOOKUP(B385,'SSA DD'!$E$32:$F$40,2),'SSA DD'!$E$1:$M$1,'SSA DD'!$E$1:$M$22)=D385)),1,0)),0)</f>
        <v>0</v>
      </c>
      <c r="AO385" t="s">
        <v>396</v>
      </c>
      <c r="AP385" s="25" t="s">
        <v>397</v>
      </c>
      <c r="AQ385" s="160" t="s">
        <v>398</v>
      </c>
    </row>
    <row r="386" spans="1:43" ht="30" customHeight="1" x14ac:dyDescent="0.45">
      <c r="A386" s="395">
        <v>374</v>
      </c>
      <c r="B386" s="396"/>
      <c r="C386" s="397"/>
      <c r="D386" s="397"/>
      <c r="E386" s="398"/>
      <c r="F386" s="399"/>
      <c r="G386" s="399"/>
      <c r="H386" s="400"/>
      <c r="I386" s="367" t="str">
        <f t="shared" si="63"/>
        <v/>
      </c>
      <c r="J386" s="365"/>
      <c r="K386" s="365"/>
      <c r="L386" s="365"/>
      <c r="O386" s="25" t="str">
        <f>IF(AND(SUM($U386:$Z386)&lt;&gt;0,SUM($U386:$Z386)&lt;&gt;6), IF($B386&lt;&gt;'SOC priorities'!$E$11,$AG386,$AH386),"")</f>
        <v/>
      </c>
      <c r="P386" s="25" t="str">
        <f>IF(AND(SUM(U386:AA386)&lt;&gt;0,SUM(U386:AA386)&lt;&gt;7),IF(B386='SOC priorities'!$E$11,IF(ISBLANK(H386),$AI386,""),""),"")</f>
        <v/>
      </c>
      <c r="Q386" s="25" t="str">
        <f t="shared" si="64"/>
        <v/>
      </c>
      <c r="R386" s="25" t="str">
        <f t="shared" si="61"/>
        <v/>
      </c>
      <c r="S386" s="25" t="str">
        <f t="shared" si="62"/>
        <v/>
      </c>
      <c r="U386" s="159">
        <f t="shared" si="65"/>
        <v>0</v>
      </c>
      <c r="V386" s="25">
        <f t="shared" si="66"/>
        <v>0</v>
      </c>
      <c r="W386" s="25">
        <f t="shared" si="67"/>
        <v>0</v>
      </c>
      <c r="X386" s="25">
        <f t="shared" si="68"/>
        <v>0</v>
      </c>
      <c r="Y386" s="25">
        <f t="shared" si="69"/>
        <v>0</v>
      </c>
      <c r="Z386" s="25">
        <f t="shared" si="70"/>
        <v>0</v>
      </c>
      <c r="AA386" s="25">
        <f t="shared" si="71"/>
        <v>0</v>
      </c>
      <c r="AC386" s="25">
        <f t="shared" si="72"/>
        <v>0</v>
      </c>
      <c r="AG386" s="25" t="s">
        <v>393</v>
      </c>
      <c r="AH386" s="25" t="s">
        <v>394</v>
      </c>
      <c r="AI386" s="160" t="s">
        <v>395</v>
      </c>
      <c r="AK386" s="25">
        <f>IF(COUNTIFS('SOC priorities'!$E$4:$E$12,$B386)&lt;&gt;1,1,0)</f>
        <v>1</v>
      </c>
      <c r="AL386" s="25" cm="1">
        <f t="array" ref="AL386">_xlfn.IFNA(IF(ISBLANK(C386),0,_xlfn.IFNA(IF(NOT(OR(_xlfn.XLOOKUP(VLOOKUP(B386,'SOC priorities'!$E$4:$F$12,2),'SOC priorities'!$H$1:$P$1,'SOC priorities'!$H$1:$P$413)=C386)),1,0),1)),1)</f>
        <v>0</v>
      </c>
      <c r="AM386" s="25" cm="1">
        <f t="array" ref="AM386">_xlfn.IFNA(IF(ISBLANK(D386),0,IF(NOT(OR(_xlfn.XLOOKUP(VLOOKUP(B386,'SSA DD'!$E$32:$F$40,2),'SSA DD'!$E$1:$M$1,'SSA DD'!$E$1:$M$22)=D386)),1,0)),0)</f>
        <v>0</v>
      </c>
      <c r="AO386" t="s">
        <v>396</v>
      </c>
      <c r="AP386" s="25" t="s">
        <v>397</v>
      </c>
      <c r="AQ386" s="160" t="s">
        <v>398</v>
      </c>
    </row>
    <row r="387" spans="1:43" ht="30" customHeight="1" x14ac:dyDescent="0.45">
      <c r="A387" s="395">
        <v>375</v>
      </c>
      <c r="B387" s="396"/>
      <c r="C387" s="397"/>
      <c r="D387" s="397"/>
      <c r="E387" s="398"/>
      <c r="F387" s="399"/>
      <c r="G387" s="399"/>
      <c r="H387" s="400"/>
      <c r="I387" s="367" t="str">
        <f t="shared" si="63"/>
        <v/>
      </c>
      <c r="J387" s="365"/>
      <c r="K387" s="365"/>
      <c r="L387" s="365"/>
      <c r="O387" s="25" t="str">
        <f>IF(AND(SUM($U387:$Z387)&lt;&gt;0,SUM($U387:$Z387)&lt;&gt;6), IF($B387&lt;&gt;'SOC priorities'!$E$11,$AG387,$AH387),"")</f>
        <v/>
      </c>
      <c r="P387" s="25" t="str">
        <f>IF(AND(SUM(U387:AA387)&lt;&gt;0,SUM(U387:AA387)&lt;&gt;7),IF(B387='SOC priorities'!$E$11,IF(ISBLANK(H387),$AI387,""),""),"")</f>
        <v/>
      </c>
      <c r="Q387" s="25" t="str">
        <f t="shared" si="64"/>
        <v/>
      </c>
      <c r="R387" s="25" t="str">
        <f t="shared" si="61"/>
        <v/>
      </c>
      <c r="S387" s="25" t="str">
        <f t="shared" si="62"/>
        <v/>
      </c>
      <c r="U387" s="159">
        <f t="shared" si="65"/>
        <v>0</v>
      </c>
      <c r="V387" s="25">
        <f t="shared" si="66"/>
        <v>0</v>
      </c>
      <c r="W387" s="25">
        <f t="shared" si="67"/>
        <v>0</v>
      </c>
      <c r="X387" s="25">
        <f t="shared" si="68"/>
        <v>0</v>
      </c>
      <c r="Y387" s="25">
        <f t="shared" si="69"/>
        <v>0</v>
      </c>
      <c r="Z387" s="25">
        <f t="shared" si="70"/>
        <v>0</v>
      </c>
      <c r="AA387" s="25">
        <f t="shared" si="71"/>
        <v>0</v>
      </c>
      <c r="AC387" s="25">
        <f t="shared" si="72"/>
        <v>0</v>
      </c>
      <c r="AG387" s="25" t="s">
        <v>393</v>
      </c>
      <c r="AH387" s="25" t="s">
        <v>394</v>
      </c>
      <c r="AI387" s="160" t="s">
        <v>395</v>
      </c>
      <c r="AK387" s="25">
        <f>IF(COUNTIFS('SOC priorities'!$E$4:$E$12,$B387)&lt;&gt;1,1,0)</f>
        <v>1</v>
      </c>
      <c r="AL387" s="25" cm="1">
        <f t="array" ref="AL387">_xlfn.IFNA(IF(ISBLANK(C387),0,_xlfn.IFNA(IF(NOT(OR(_xlfn.XLOOKUP(VLOOKUP(B387,'SOC priorities'!$E$4:$F$12,2),'SOC priorities'!$H$1:$P$1,'SOC priorities'!$H$1:$P$413)=C387)),1,0),1)),1)</f>
        <v>0</v>
      </c>
      <c r="AM387" s="25" cm="1">
        <f t="array" ref="AM387">_xlfn.IFNA(IF(ISBLANK(D387),0,IF(NOT(OR(_xlfn.XLOOKUP(VLOOKUP(B387,'SSA DD'!$E$32:$F$40,2),'SSA DD'!$E$1:$M$1,'SSA DD'!$E$1:$M$22)=D387)),1,0)),0)</f>
        <v>0</v>
      </c>
      <c r="AO387" t="s">
        <v>396</v>
      </c>
      <c r="AP387" s="25" t="s">
        <v>397</v>
      </c>
      <c r="AQ387" s="160" t="s">
        <v>398</v>
      </c>
    </row>
    <row r="388" spans="1:43" ht="30" customHeight="1" x14ac:dyDescent="0.45">
      <c r="A388" s="395">
        <v>376</v>
      </c>
      <c r="B388" s="396"/>
      <c r="C388" s="397"/>
      <c r="D388" s="397"/>
      <c r="E388" s="398"/>
      <c r="F388" s="399"/>
      <c r="G388" s="399"/>
      <c r="H388" s="400"/>
      <c r="I388" s="367" t="str">
        <f t="shared" si="63"/>
        <v/>
      </c>
      <c r="J388" s="365"/>
      <c r="K388" s="365"/>
      <c r="L388" s="365"/>
      <c r="O388" s="25" t="str">
        <f>IF(AND(SUM($U388:$Z388)&lt;&gt;0,SUM($U388:$Z388)&lt;&gt;6), IF($B388&lt;&gt;'SOC priorities'!$E$11,$AG388,$AH388),"")</f>
        <v/>
      </c>
      <c r="P388" s="25" t="str">
        <f>IF(AND(SUM(U388:AA388)&lt;&gt;0,SUM(U388:AA388)&lt;&gt;7),IF(B388='SOC priorities'!$E$11,IF(ISBLANK(H388),$AI388,""),""),"")</f>
        <v/>
      </c>
      <c r="Q388" s="25" t="str">
        <f t="shared" si="64"/>
        <v/>
      </c>
      <c r="R388" s="25" t="str">
        <f t="shared" si="61"/>
        <v/>
      </c>
      <c r="S388" s="25" t="str">
        <f t="shared" si="62"/>
        <v/>
      </c>
      <c r="U388" s="159">
        <f t="shared" si="65"/>
        <v>0</v>
      </c>
      <c r="V388" s="25">
        <f t="shared" si="66"/>
        <v>0</v>
      </c>
      <c r="W388" s="25">
        <f t="shared" si="67"/>
        <v>0</v>
      </c>
      <c r="X388" s="25">
        <f t="shared" si="68"/>
        <v>0</v>
      </c>
      <c r="Y388" s="25">
        <f t="shared" si="69"/>
        <v>0</v>
      </c>
      <c r="Z388" s="25">
        <f t="shared" si="70"/>
        <v>0</v>
      </c>
      <c r="AA388" s="25">
        <f t="shared" si="71"/>
        <v>0</v>
      </c>
      <c r="AC388" s="25">
        <f t="shared" si="72"/>
        <v>0</v>
      </c>
      <c r="AG388" s="25" t="s">
        <v>393</v>
      </c>
      <c r="AH388" s="25" t="s">
        <v>394</v>
      </c>
      <c r="AI388" s="160" t="s">
        <v>395</v>
      </c>
      <c r="AK388" s="25">
        <f>IF(COUNTIFS('SOC priorities'!$E$4:$E$12,$B388)&lt;&gt;1,1,0)</f>
        <v>1</v>
      </c>
      <c r="AL388" s="25" cm="1">
        <f t="array" ref="AL388">_xlfn.IFNA(IF(ISBLANK(C388),0,_xlfn.IFNA(IF(NOT(OR(_xlfn.XLOOKUP(VLOOKUP(B388,'SOC priorities'!$E$4:$F$12,2),'SOC priorities'!$H$1:$P$1,'SOC priorities'!$H$1:$P$413)=C388)),1,0),1)),1)</f>
        <v>0</v>
      </c>
      <c r="AM388" s="25" cm="1">
        <f t="array" ref="AM388">_xlfn.IFNA(IF(ISBLANK(D388),0,IF(NOT(OR(_xlfn.XLOOKUP(VLOOKUP(B388,'SSA DD'!$E$32:$F$40,2),'SSA DD'!$E$1:$M$1,'SSA DD'!$E$1:$M$22)=D388)),1,0)),0)</f>
        <v>0</v>
      </c>
      <c r="AO388" t="s">
        <v>396</v>
      </c>
      <c r="AP388" s="25" t="s">
        <v>397</v>
      </c>
      <c r="AQ388" s="160" t="s">
        <v>398</v>
      </c>
    </row>
    <row r="389" spans="1:43" ht="30" customHeight="1" x14ac:dyDescent="0.45">
      <c r="A389" s="395">
        <v>377</v>
      </c>
      <c r="B389" s="396"/>
      <c r="C389" s="397"/>
      <c r="D389" s="397"/>
      <c r="E389" s="398"/>
      <c r="F389" s="399"/>
      <c r="G389" s="399"/>
      <c r="H389" s="400"/>
      <c r="I389" s="367" t="str">
        <f t="shared" si="63"/>
        <v/>
      </c>
      <c r="J389" s="365"/>
      <c r="K389" s="365"/>
      <c r="L389" s="365"/>
      <c r="O389" s="25" t="str">
        <f>IF(AND(SUM($U389:$Z389)&lt;&gt;0,SUM($U389:$Z389)&lt;&gt;6), IF($B389&lt;&gt;'SOC priorities'!$E$11,$AG389,$AH389),"")</f>
        <v/>
      </c>
      <c r="P389" s="25" t="str">
        <f>IF(AND(SUM(U389:AA389)&lt;&gt;0,SUM(U389:AA389)&lt;&gt;7),IF(B389='SOC priorities'!$E$11,IF(ISBLANK(H389),$AI389,""),""),"")</f>
        <v/>
      </c>
      <c r="Q389" s="25" t="str">
        <f t="shared" si="64"/>
        <v/>
      </c>
      <c r="R389" s="25" t="str">
        <f t="shared" si="61"/>
        <v/>
      </c>
      <c r="S389" s="25" t="str">
        <f t="shared" si="62"/>
        <v/>
      </c>
      <c r="U389" s="159">
        <f t="shared" si="65"/>
        <v>0</v>
      </c>
      <c r="V389" s="25">
        <f t="shared" si="66"/>
        <v>0</v>
      </c>
      <c r="W389" s="25">
        <f t="shared" si="67"/>
        <v>0</v>
      </c>
      <c r="X389" s="25">
        <f t="shared" si="68"/>
        <v>0</v>
      </c>
      <c r="Y389" s="25">
        <f t="shared" si="69"/>
        <v>0</v>
      </c>
      <c r="Z389" s="25">
        <f t="shared" si="70"/>
        <v>0</v>
      </c>
      <c r="AA389" s="25">
        <f t="shared" si="71"/>
        <v>0</v>
      </c>
      <c r="AC389" s="25">
        <f t="shared" si="72"/>
        <v>0</v>
      </c>
      <c r="AG389" s="25" t="s">
        <v>393</v>
      </c>
      <c r="AH389" s="25" t="s">
        <v>394</v>
      </c>
      <c r="AI389" s="160" t="s">
        <v>395</v>
      </c>
      <c r="AK389" s="25">
        <f>IF(COUNTIFS('SOC priorities'!$E$4:$E$12,$B389)&lt;&gt;1,1,0)</f>
        <v>1</v>
      </c>
      <c r="AL389" s="25" cm="1">
        <f t="array" ref="AL389">_xlfn.IFNA(IF(ISBLANK(C389),0,_xlfn.IFNA(IF(NOT(OR(_xlfn.XLOOKUP(VLOOKUP(B389,'SOC priorities'!$E$4:$F$12,2),'SOC priorities'!$H$1:$P$1,'SOC priorities'!$H$1:$P$413)=C389)),1,0),1)),1)</f>
        <v>0</v>
      </c>
      <c r="AM389" s="25" cm="1">
        <f t="array" ref="AM389">_xlfn.IFNA(IF(ISBLANK(D389),0,IF(NOT(OR(_xlfn.XLOOKUP(VLOOKUP(B389,'SSA DD'!$E$32:$F$40,2),'SSA DD'!$E$1:$M$1,'SSA DD'!$E$1:$M$22)=D389)),1,0)),0)</f>
        <v>0</v>
      </c>
      <c r="AO389" t="s">
        <v>396</v>
      </c>
      <c r="AP389" s="25" t="s">
        <v>397</v>
      </c>
      <c r="AQ389" s="160" t="s">
        <v>398</v>
      </c>
    </row>
    <row r="390" spans="1:43" ht="30" customHeight="1" x14ac:dyDescent="0.45">
      <c r="A390" s="395">
        <v>378</v>
      </c>
      <c r="B390" s="396"/>
      <c r="C390" s="397"/>
      <c r="D390" s="397"/>
      <c r="E390" s="398"/>
      <c r="F390" s="399"/>
      <c r="G390" s="399"/>
      <c r="H390" s="400"/>
      <c r="I390" s="367" t="str">
        <f t="shared" si="63"/>
        <v/>
      </c>
      <c r="J390" s="365"/>
      <c r="K390" s="365"/>
      <c r="L390" s="365"/>
      <c r="O390" s="25" t="str">
        <f>IF(AND(SUM($U390:$Z390)&lt;&gt;0,SUM($U390:$Z390)&lt;&gt;6), IF($B390&lt;&gt;'SOC priorities'!$E$11,$AG390,$AH390),"")</f>
        <v/>
      </c>
      <c r="P390" s="25" t="str">
        <f>IF(AND(SUM(U390:AA390)&lt;&gt;0,SUM(U390:AA390)&lt;&gt;7),IF(B390='SOC priorities'!$E$11,IF(ISBLANK(H390),$AI390,""),""),"")</f>
        <v/>
      </c>
      <c r="Q390" s="25" t="str">
        <f t="shared" si="64"/>
        <v/>
      </c>
      <c r="R390" s="25" t="str">
        <f t="shared" si="61"/>
        <v/>
      </c>
      <c r="S390" s="25" t="str">
        <f t="shared" si="62"/>
        <v/>
      </c>
      <c r="U390" s="159">
        <f t="shared" si="65"/>
        <v>0</v>
      </c>
      <c r="V390" s="25">
        <f t="shared" si="66"/>
        <v>0</v>
      </c>
      <c r="W390" s="25">
        <f t="shared" si="67"/>
        <v>0</v>
      </c>
      <c r="X390" s="25">
        <f t="shared" si="68"/>
        <v>0</v>
      </c>
      <c r="Y390" s="25">
        <f t="shared" si="69"/>
        <v>0</v>
      </c>
      <c r="Z390" s="25">
        <f t="shared" si="70"/>
        <v>0</v>
      </c>
      <c r="AA390" s="25">
        <f t="shared" si="71"/>
        <v>0</v>
      </c>
      <c r="AC390" s="25">
        <f t="shared" si="72"/>
        <v>0</v>
      </c>
      <c r="AG390" s="25" t="s">
        <v>393</v>
      </c>
      <c r="AH390" s="25" t="s">
        <v>394</v>
      </c>
      <c r="AI390" s="160" t="s">
        <v>395</v>
      </c>
      <c r="AK390" s="25">
        <f>IF(COUNTIFS('SOC priorities'!$E$4:$E$12,$B390)&lt;&gt;1,1,0)</f>
        <v>1</v>
      </c>
      <c r="AL390" s="25" cm="1">
        <f t="array" ref="AL390">_xlfn.IFNA(IF(ISBLANK(C390),0,_xlfn.IFNA(IF(NOT(OR(_xlfn.XLOOKUP(VLOOKUP(B390,'SOC priorities'!$E$4:$F$12,2),'SOC priorities'!$H$1:$P$1,'SOC priorities'!$H$1:$P$413)=C390)),1,0),1)),1)</f>
        <v>0</v>
      </c>
      <c r="AM390" s="25" cm="1">
        <f t="array" ref="AM390">_xlfn.IFNA(IF(ISBLANK(D390),0,IF(NOT(OR(_xlfn.XLOOKUP(VLOOKUP(B390,'SSA DD'!$E$32:$F$40,2),'SSA DD'!$E$1:$M$1,'SSA DD'!$E$1:$M$22)=D390)),1,0)),0)</f>
        <v>0</v>
      </c>
      <c r="AO390" t="s">
        <v>396</v>
      </c>
      <c r="AP390" s="25" t="s">
        <v>397</v>
      </c>
      <c r="AQ390" s="160" t="s">
        <v>398</v>
      </c>
    </row>
    <row r="391" spans="1:43" ht="30" customHeight="1" x14ac:dyDescent="0.45">
      <c r="A391" s="395">
        <v>379</v>
      </c>
      <c r="B391" s="396"/>
      <c r="C391" s="397"/>
      <c r="D391" s="397"/>
      <c r="E391" s="398"/>
      <c r="F391" s="399"/>
      <c r="G391" s="399"/>
      <c r="H391" s="400"/>
      <c r="I391" s="367" t="str">
        <f t="shared" si="63"/>
        <v/>
      </c>
      <c r="J391" s="365"/>
      <c r="K391" s="365"/>
      <c r="L391" s="365"/>
      <c r="O391" s="25" t="str">
        <f>IF(AND(SUM($U391:$Z391)&lt;&gt;0,SUM($U391:$Z391)&lt;&gt;6), IF($B391&lt;&gt;'SOC priorities'!$E$11,$AG391,$AH391),"")</f>
        <v/>
      </c>
      <c r="P391" s="25" t="str">
        <f>IF(AND(SUM(U391:AA391)&lt;&gt;0,SUM(U391:AA391)&lt;&gt;7),IF(B391='SOC priorities'!$E$11,IF(ISBLANK(H391),$AI391,""),""),"")</f>
        <v/>
      </c>
      <c r="Q391" s="25" t="str">
        <f t="shared" si="64"/>
        <v/>
      </c>
      <c r="R391" s="25" t="str">
        <f t="shared" si="61"/>
        <v/>
      </c>
      <c r="S391" s="25" t="str">
        <f t="shared" si="62"/>
        <v/>
      </c>
      <c r="U391" s="159">
        <f t="shared" si="65"/>
        <v>0</v>
      </c>
      <c r="V391" s="25">
        <f t="shared" si="66"/>
        <v>0</v>
      </c>
      <c r="W391" s="25">
        <f t="shared" si="67"/>
        <v>0</v>
      </c>
      <c r="X391" s="25">
        <f t="shared" si="68"/>
        <v>0</v>
      </c>
      <c r="Y391" s="25">
        <f t="shared" si="69"/>
        <v>0</v>
      </c>
      <c r="Z391" s="25">
        <f t="shared" si="70"/>
        <v>0</v>
      </c>
      <c r="AA391" s="25">
        <f t="shared" si="71"/>
        <v>0</v>
      </c>
      <c r="AC391" s="25">
        <f t="shared" si="72"/>
        <v>0</v>
      </c>
      <c r="AG391" s="25" t="s">
        <v>393</v>
      </c>
      <c r="AH391" s="25" t="s">
        <v>394</v>
      </c>
      <c r="AI391" s="160" t="s">
        <v>395</v>
      </c>
      <c r="AK391" s="25">
        <f>IF(COUNTIFS('SOC priorities'!$E$4:$E$12,$B391)&lt;&gt;1,1,0)</f>
        <v>1</v>
      </c>
      <c r="AL391" s="25" cm="1">
        <f t="array" ref="AL391">_xlfn.IFNA(IF(ISBLANK(C391),0,_xlfn.IFNA(IF(NOT(OR(_xlfn.XLOOKUP(VLOOKUP(B391,'SOC priorities'!$E$4:$F$12,2),'SOC priorities'!$H$1:$P$1,'SOC priorities'!$H$1:$P$413)=C391)),1,0),1)),1)</f>
        <v>0</v>
      </c>
      <c r="AM391" s="25" cm="1">
        <f t="array" ref="AM391">_xlfn.IFNA(IF(ISBLANK(D391),0,IF(NOT(OR(_xlfn.XLOOKUP(VLOOKUP(B391,'SSA DD'!$E$32:$F$40,2),'SSA DD'!$E$1:$M$1,'SSA DD'!$E$1:$M$22)=D391)),1,0)),0)</f>
        <v>0</v>
      </c>
      <c r="AO391" t="s">
        <v>396</v>
      </c>
      <c r="AP391" s="25" t="s">
        <v>397</v>
      </c>
      <c r="AQ391" s="160" t="s">
        <v>398</v>
      </c>
    </row>
    <row r="392" spans="1:43" ht="30" customHeight="1" x14ac:dyDescent="0.45">
      <c r="A392" s="395">
        <v>380</v>
      </c>
      <c r="B392" s="396"/>
      <c r="C392" s="397"/>
      <c r="D392" s="397"/>
      <c r="E392" s="398"/>
      <c r="F392" s="399"/>
      <c r="G392" s="399"/>
      <c r="H392" s="400"/>
      <c r="I392" s="367" t="str">
        <f t="shared" si="63"/>
        <v/>
      </c>
      <c r="J392" s="365"/>
      <c r="K392" s="365"/>
      <c r="L392" s="365"/>
      <c r="O392" s="25" t="str">
        <f>IF(AND(SUM($U392:$Z392)&lt;&gt;0,SUM($U392:$Z392)&lt;&gt;6), IF($B392&lt;&gt;'SOC priorities'!$E$11,$AG392,$AH392),"")</f>
        <v/>
      </c>
      <c r="P392" s="25" t="str">
        <f>IF(AND(SUM(U392:AA392)&lt;&gt;0,SUM(U392:AA392)&lt;&gt;7),IF(B392='SOC priorities'!$E$11,IF(ISBLANK(H392),$AI392,""),""),"")</f>
        <v/>
      </c>
      <c r="Q392" s="25" t="str">
        <f t="shared" si="64"/>
        <v/>
      </c>
      <c r="R392" s="25" t="str">
        <f t="shared" si="61"/>
        <v/>
      </c>
      <c r="S392" s="25" t="str">
        <f t="shared" si="62"/>
        <v/>
      </c>
      <c r="U392" s="159">
        <f t="shared" si="65"/>
        <v>0</v>
      </c>
      <c r="V392" s="25">
        <f t="shared" si="66"/>
        <v>0</v>
      </c>
      <c r="W392" s="25">
        <f t="shared" si="67"/>
        <v>0</v>
      </c>
      <c r="X392" s="25">
        <f t="shared" si="68"/>
        <v>0</v>
      </c>
      <c r="Y392" s="25">
        <f t="shared" si="69"/>
        <v>0</v>
      </c>
      <c r="Z392" s="25">
        <f t="shared" si="70"/>
        <v>0</v>
      </c>
      <c r="AA392" s="25">
        <f t="shared" si="71"/>
        <v>0</v>
      </c>
      <c r="AC392" s="25">
        <f t="shared" si="72"/>
        <v>0</v>
      </c>
      <c r="AG392" s="25" t="s">
        <v>393</v>
      </c>
      <c r="AH392" s="25" t="s">
        <v>394</v>
      </c>
      <c r="AI392" s="160" t="s">
        <v>395</v>
      </c>
      <c r="AK392" s="25">
        <f>IF(COUNTIFS('SOC priorities'!$E$4:$E$12,$B392)&lt;&gt;1,1,0)</f>
        <v>1</v>
      </c>
      <c r="AL392" s="25" cm="1">
        <f t="array" ref="AL392">_xlfn.IFNA(IF(ISBLANK(C392),0,_xlfn.IFNA(IF(NOT(OR(_xlfn.XLOOKUP(VLOOKUP(B392,'SOC priorities'!$E$4:$F$12,2),'SOC priorities'!$H$1:$P$1,'SOC priorities'!$H$1:$P$413)=C392)),1,0),1)),1)</f>
        <v>0</v>
      </c>
      <c r="AM392" s="25" cm="1">
        <f t="array" ref="AM392">_xlfn.IFNA(IF(ISBLANK(D392),0,IF(NOT(OR(_xlfn.XLOOKUP(VLOOKUP(B392,'SSA DD'!$E$32:$F$40,2),'SSA DD'!$E$1:$M$1,'SSA DD'!$E$1:$M$22)=D392)),1,0)),0)</f>
        <v>0</v>
      </c>
      <c r="AO392" t="s">
        <v>396</v>
      </c>
      <c r="AP392" s="25" t="s">
        <v>397</v>
      </c>
      <c r="AQ392" s="160" t="s">
        <v>398</v>
      </c>
    </row>
    <row r="393" spans="1:43" ht="30" customHeight="1" x14ac:dyDescent="0.45">
      <c r="A393" s="395">
        <v>381</v>
      </c>
      <c r="B393" s="396"/>
      <c r="C393" s="397"/>
      <c r="D393" s="397"/>
      <c r="E393" s="398"/>
      <c r="F393" s="399"/>
      <c r="G393" s="399"/>
      <c r="H393" s="400"/>
      <c r="I393" s="367" t="str">
        <f t="shared" si="63"/>
        <v/>
      </c>
      <c r="J393" s="365"/>
      <c r="K393" s="365"/>
      <c r="L393" s="365"/>
      <c r="O393" s="25" t="str">
        <f>IF(AND(SUM($U393:$Z393)&lt;&gt;0,SUM($U393:$Z393)&lt;&gt;6), IF($B393&lt;&gt;'SOC priorities'!$E$11,$AG393,$AH393),"")</f>
        <v/>
      </c>
      <c r="P393" s="25" t="str">
        <f>IF(AND(SUM(U393:AA393)&lt;&gt;0,SUM(U393:AA393)&lt;&gt;7),IF(B393='SOC priorities'!$E$11,IF(ISBLANK(H393),$AI393,""),""),"")</f>
        <v/>
      </c>
      <c r="Q393" s="25" t="str">
        <f t="shared" si="64"/>
        <v/>
      </c>
      <c r="R393" s="25" t="str">
        <f t="shared" si="61"/>
        <v/>
      </c>
      <c r="S393" s="25" t="str">
        <f t="shared" si="62"/>
        <v/>
      </c>
      <c r="U393" s="159">
        <f t="shared" si="65"/>
        <v>0</v>
      </c>
      <c r="V393" s="25">
        <f t="shared" si="66"/>
        <v>0</v>
      </c>
      <c r="W393" s="25">
        <f t="shared" si="67"/>
        <v>0</v>
      </c>
      <c r="X393" s="25">
        <f t="shared" si="68"/>
        <v>0</v>
      </c>
      <c r="Y393" s="25">
        <f t="shared" si="69"/>
        <v>0</v>
      </c>
      <c r="Z393" s="25">
        <f t="shared" si="70"/>
        <v>0</v>
      </c>
      <c r="AA393" s="25">
        <f t="shared" si="71"/>
        <v>0</v>
      </c>
      <c r="AC393" s="25">
        <f t="shared" si="72"/>
        <v>0</v>
      </c>
      <c r="AG393" s="25" t="s">
        <v>393</v>
      </c>
      <c r="AH393" s="25" t="s">
        <v>394</v>
      </c>
      <c r="AI393" s="160" t="s">
        <v>395</v>
      </c>
      <c r="AK393" s="25">
        <f>IF(COUNTIFS('SOC priorities'!$E$4:$E$12,$B393)&lt;&gt;1,1,0)</f>
        <v>1</v>
      </c>
      <c r="AL393" s="25" cm="1">
        <f t="array" ref="AL393">_xlfn.IFNA(IF(ISBLANK(C393),0,_xlfn.IFNA(IF(NOT(OR(_xlfn.XLOOKUP(VLOOKUP(B393,'SOC priorities'!$E$4:$F$12,2),'SOC priorities'!$H$1:$P$1,'SOC priorities'!$H$1:$P$413)=C393)),1,0),1)),1)</f>
        <v>0</v>
      </c>
      <c r="AM393" s="25" cm="1">
        <f t="array" ref="AM393">_xlfn.IFNA(IF(ISBLANK(D393),0,IF(NOT(OR(_xlfn.XLOOKUP(VLOOKUP(B393,'SSA DD'!$E$32:$F$40,2),'SSA DD'!$E$1:$M$1,'SSA DD'!$E$1:$M$22)=D393)),1,0)),0)</f>
        <v>0</v>
      </c>
      <c r="AO393" t="s">
        <v>396</v>
      </c>
      <c r="AP393" s="25" t="s">
        <v>397</v>
      </c>
      <c r="AQ393" s="160" t="s">
        <v>398</v>
      </c>
    </row>
    <row r="394" spans="1:43" ht="30" customHeight="1" x14ac:dyDescent="0.45">
      <c r="A394" s="395">
        <v>382</v>
      </c>
      <c r="B394" s="396"/>
      <c r="C394" s="397"/>
      <c r="D394" s="397"/>
      <c r="E394" s="398"/>
      <c r="F394" s="399"/>
      <c r="G394" s="399"/>
      <c r="H394" s="400"/>
      <c r="I394" s="367" t="str">
        <f t="shared" si="63"/>
        <v/>
      </c>
      <c r="J394" s="365"/>
      <c r="K394" s="365"/>
      <c r="L394" s="365"/>
      <c r="O394" s="25" t="str">
        <f>IF(AND(SUM($U394:$Z394)&lt;&gt;0,SUM($U394:$Z394)&lt;&gt;6), IF($B394&lt;&gt;'SOC priorities'!$E$11,$AG394,$AH394),"")</f>
        <v/>
      </c>
      <c r="P394" s="25" t="str">
        <f>IF(AND(SUM(U394:AA394)&lt;&gt;0,SUM(U394:AA394)&lt;&gt;7),IF(B394='SOC priorities'!$E$11,IF(ISBLANK(H394),$AI394,""),""),"")</f>
        <v/>
      </c>
      <c r="Q394" s="25" t="str">
        <f t="shared" si="64"/>
        <v/>
      </c>
      <c r="R394" s="25" t="str">
        <f t="shared" si="61"/>
        <v/>
      </c>
      <c r="S394" s="25" t="str">
        <f t="shared" si="62"/>
        <v/>
      </c>
      <c r="U394" s="159">
        <f t="shared" si="65"/>
        <v>0</v>
      </c>
      <c r="V394" s="25">
        <f t="shared" si="66"/>
        <v>0</v>
      </c>
      <c r="W394" s="25">
        <f t="shared" si="67"/>
        <v>0</v>
      </c>
      <c r="X394" s="25">
        <f t="shared" si="68"/>
        <v>0</v>
      </c>
      <c r="Y394" s="25">
        <f t="shared" si="69"/>
        <v>0</v>
      </c>
      <c r="Z394" s="25">
        <f t="shared" si="70"/>
        <v>0</v>
      </c>
      <c r="AA394" s="25">
        <f t="shared" si="71"/>
        <v>0</v>
      </c>
      <c r="AC394" s="25">
        <f t="shared" si="72"/>
        <v>0</v>
      </c>
      <c r="AG394" s="25" t="s">
        <v>393</v>
      </c>
      <c r="AH394" s="25" t="s">
        <v>394</v>
      </c>
      <c r="AI394" s="160" t="s">
        <v>395</v>
      </c>
      <c r="AK394" s="25">
        <f>IF(COUNTIFS('SOC priorities'!$E$4:$E$12,$B394)&lt;&gt;1,1,0)</f>
        <v>1</v>
      </c>
      <c r="AL394" s="25" cm="1">
        <f t="array" ref="AL394">_xlfn.IFNA(IF(ISBLANK(C394),0,_xlfn.IFNA(IF(NOT(OR(_xlfn.XLOOKUP(VLOOKUP(B394,'SOC priorities'!$E$4:$F$12,2),'SOC priorities'!$H$1:$P$1,'SOC priorities'!$H$1:$P$413)=C394)),1,0),1)),1)</f>
        <v>0</v>
      </c>
      <c r="AM394" s="25" cm="1">
        <f t="array" ref="AM394">_xlfn.IFNA(IF(ISBLANK(D394),0,IF(NOT(OR(_xlfn.XLOOKUP(VLOOKUP(B394,'SSA DD'!$E$32:$F$40,2),'SSA DD'!$E$1:$M$1,'SSA DD'!$E$1:$M$22)=D394)),1,0)),0)</f>
        <v>0</v>
      </c>
      <c r="AO394" t="s">
        <v>396</v>
      </c>
      <c r="AP394" s="25" t="s">
        <v>397</v>
      </c>
      <c r="AQ394" s="160" t="s">
        <v>398</v>
      </c>
    </row>
    <row r="395" spans="1:43" ht="30" customHeight="1" x14ac:dyDescent="0.45">
      <c r="A395" s="395">
        <v>383</v>
      </c>
      <c r="B395" s="396"/>
      <c r="C395" s="397"/>
      <c r="D395" s="397"/>
      <c r="E395" s="398"/>
      <c r="F395" s="399"/>
      <c r="G395" s="399"/>
      <c r="H395" s="400"/>
      <c r="I395" s="367" t="str">
        <f t="shared" si="63"/>
        <v/>
      </c>
      <c r="J395" s="365"/>
      <c r="K395" s="365"/>
      <c r="L395" s="365"/>
      <c r="O395" s="25" t="str">
        <f>IF(AND(SUM($U395:$Z395)&lt;&gt;0,SUM($U395:$Z395)&lt;&gt;6), IF($B395&lt;&gt;'SOC priorities'!$E$11,$AG395,$AH395),"")</f>
        <v/>
      </c>
      <c r="P395" s="25" t="str">
        <f>IF(AND(SUM(U395:AA395)&lt;&gt;0,SUM(U395:AA395)&lt;&gt;7),IF(B395='SOC priorities'!$E$11,IF(ISBLANK(H395),$AI395,""),""),"")</f>
        <v/>
      </c>
      <c r="Q395" s="25" t="str">
        <f t="shared" si="64"/>
        <v/>
      </c>
      <c r="R395" s="25" t="str">
        <f t="shared" si="61"/>
        <v/>
      </c>
      <c r="S395" s="25" t="str">
        <f t="shared" si="62"/>
        <v/>
      </c>
      <c r="U395" s="159">
        <f t="shared" si="65"/>
        <v>0</v>
      </c>
      <c r="V395" s="25">
        <f t="shared" si="66"/>
        <v>0</v>
      </c>
      <c r="W395" s="25">
        <f t="shared" si="67"/>
        <v>0</v>
      </c>
      <c r="X395" s="25">
        <f t="shared" si="68"/>
        <v>0</v>
      </c>
      <c r="Y395" s="25">
        <f t="shared" si="69"/>
        <v>0</v>
      </c>
      <c r="Z395" s="25">
        <f t="shared" si="70"/>
        <v>0</v>
      </c>
      <c r="AA395" s="25">
        <f t="shared" si="71"/>
        <v>0</v>
      </c>
      <c r="AC395" s="25">
        <f t="shared" si="72"/>
        <v>0</v>
      </c>
      <c r="AG395" s="25" t="s">
        <v>393</v>
      </c>
      <c r="AH395" s="25" t="s">
        <v>394</v>
      </c>
      <c r="AI395" s="160" t="s">
        <v>395</v>
      </c>
      <c r="AK395" s="25">
        <f>IF(COUNTIFS('SOC priorities'!$E$4:$E$12,$B395)&lt;&gt;1,1,0)</f>
        <v>1</v>
      </c>
      <c r="AL395" s="25" cm="1">
        <f t="array" ref="AL395">_xlfn.IFNA(IF(ISBLANK(C395),0,_xlfn.IFNA(IF(NOT(OR(_xlfn.XLOOKUP(VLOOKUP(B395,'SOC priorities'!$E$4:$F$12,2),'SOC priorities'!$H$1:$P$1,'SOC priorities'!$H$1:$P$413)=C395)),1,0),1)),1)</f>
        <v>0</v>
      </c>
      <c r="AM395" s="25" cm="1">
        <f t="array" ref="AM395">_xlfn.IFNA(IF(ISBLANK(D395),0,IF(NOT(OR(_xlfn.XLOOKUP(VLOOKUP(B395,'SSA DD'!$E$32:$F$40,2),'SSA DD'!$E$1:$M$1,'SSA DD'!$E$1:$M$22)=D395)),1,0)),0)</f>
        <v>0</v>
      </c>
      <c r="AO395" t="s">
        <v>396</v>
      </c>
      <c r="AP395" s="25" t="s">
        <v>397</v>
      </c>
      <c r="AQ395" s="160" t="s">
        <v>398</v>
      </c>
    </row>
    <row r="396" spans="1:43" ht="30" customHeight="1" x14ac:dyDescent="0.45">
      <c r="A396" s="395">
        <v>384</v>
      </c>
      <c r="B396" s="396"/>
      <c r="C396" s="397"/>
      <c r="D396" s="397"/>
      <c r="E396" s="398"/>
      <c r="F396" s="399"/>
      <c r="G396" s="399"/>
      <c r="H396" s="400"/>
      <c r="I396" s="367" t="str">
        <f t="shared" si="63"/>
        <v/>
      </c>
      <c r="J396" s="365"/>
      <c r="K396" s="365"/>
      <c r="L396" s="365"/>
      <c r="O396" s="25" t="str">
        <f>IF(AND(SUM($U396:$Z396)&lt;&gt;0,SUM($U396:$Z396)&lt;&gt;6), IF($B396&lt;&gt;'SOC priorities'!$E$11,$AG396,$AH396),"")</f>
        <v/>
      </c>
      <c r="P396" s="25" t="str">
        <f>IF(AND(SUM(U396:AA396)&lt;&gt;0,SUM(U396:AA396)&lt;&gt;7),IF(B396='SOC priorities'!$E$11,IF(ISBLANK(H396),$AI396,""),""),"")</f>
        <v/>
      </c>
      <c r="Q396" s="25" t="str">
        <f t="shared" si="64"/>
        <v/>
      </c>
      <c r="R396" s="25" t="str">
        <f t="shared" si="61"/>
        <v/>
      </c>
      <c r="S396" s="25" t="str">
        <f t="shared" si="62"/>
        <v/>
      </c>
      <c r="U396" s="159">
        <f t="shared" si="65"/>
        <v>0</v>
      </c>
      <c r="V396" s="25">
        <f t="shared" si="66"/>
        <v>0</v>
      </c>
      <c r="W396" s="25">
        <f t="shared" si="67"/>
        <v>0</v>
      </c>
      <c r="X396" s="25">
        <f t="shared" si="68"/>
        <v>0</v>
      </c>
      <c r="Y396" s="25">
        <f t="shared" si="69"/>
        <v>0</v>
      </c>
      <c r="Z396" s="25">
        <f t="shared" si="70"/>
        <v>0</v>
      </c>
      <c r="AA396" s="25">
        <f t="shared" si="71"/>
        <v>0</v>
      </c>
      <c r="AC396" s="25">
        <f t="shared" si="72"/>
        <v>0</v>
      </c>
      <c r="AG396" s="25" t="s">
        <v>393</v>
      </c>
      <c r="AH396" s="25" t="s">
        <v>394</v>
      </c>
      <c r="AI396" s="160" t="s">
        <v>395</v>
      </c>
      <c r="AK396" s="25">
        <f>IF(COUNTIFS('SOC priorities'!$E$4:$E$12,$B396)&lt;&gt;1,1,0)</f>
        <v>1</v>
      </c>
      <c r="AL396" s="25" cm="1">
        <f t="array" ref="AL396">_xlfn.IFNA(IF(ISBLANK(C396),0,_xlfn.IFNA(IF(NOT(OR(_xlfn.XLOOKUP(VLOOKUP(B396,'SOC priorities'!$E$4:$F$12,2),'SOC priorities'!$H$1:$P$1,'SOC priorities'!$H$1:$P$413)=C396)),1,0),1)),1)</f>
        <v>0</v>
      </c>
      <c r="AM396" s="25" cm="1">
        <f t="array" ref="AM396">_xlfn.IFNA(IF(ISBLANK(D396),0,IF(NOT(OR(_xlfn.XLOOKUP(VLOOKUP(B396,'SSA DD'!$E$32:$F$40,2),'SSA DD'!$E$1:$M$1,'SSA DD'!$E$1:$M$22)=D396)),1,0)),0)</f>
        <v>0</v>
      </c>
      <c r="AO396" t="s">
        <v>396</v>
      </c>
      <c r="AP396" s="25" t="s">
        <v>397</v>
      </c>
      <c r="AQ396" s="160" t="s">
        <v>398</v>
      </c>
    </row>
    <row r="397" spans="1:43" ht="30" customHeight="1" x14ac:dyDescent="0.45">
      <c r="A397" s="395">
        <v>385</v>
      </c>
      <c r="B397" s="396"/>
      <c r="C397" s="397"/>
      <c r="D397" s="397"/>
      <c r="E397" s="398"/>
      <c r="F397" s="399"/>
      <c r="G397" s="399"/>
      <c r="H397" s="400"/>
      <c r="I397" s="367" t="str">
        <f t="shared" si="63"/>
        <v/>
      </c>
      <c r="J397" s="365"/>
      <c r="K397" s="365"/>
      <c r="L397" s="365"/>
      <c r="O397" s="25" t="str">
        <f>IF(AND(SUM($U397:$Z397)&lt;&gt;0,SUM($U397:$Z397)&lt;&gt;6), IF($B397&lt;&gt;'SOC priorities'!$E$11,$AG397,$AH397),"")</f>
        <v/>
      </c>
      <c r="P397" s="25" t="str">
        <f>IF(AND(SUM(U397:AA397)&lt;&gt;0,SUM(U397:AA397)&lt;&gt;7),IF(B397='SOC priorities'!$E$11,IF(ISBLANK(H397),$AI397,""),""),"")</f>
        <v/>
      </c>
      <c r="Q397" s="25" t="str">
        <f t="shared" si="64"/>
        <v/>
      </c>
      <c r="R397" s="25" t="str">
        <f t="shared" ref="R397:R460" si="73">IF(AL397=1,AP397,"")</f>
        <v/>
      </c>
      <c r="S397" s="25" t="str">
        <f t="shared" ref="S397:S460" si="74">IF(AM397=1,AQ397,"")</f>
        <v/>
      </c>
      <c r="U397" s="159">
        <f t="shared" si="65"/>
        <v>0</v>
      </c>
      <c r="V397" s="25">
        <f t="shared" si="66"/>
        <v>0</v>
      </c>
      <c r="W397" s="25">
        <f t="shared" si="67"/>
        <v>0</v>
      </c>
      <c r="X397" s="25">
        <f t="shared" si="68"/>
        <v>0</v>
      </c>
      <c r="Y397" s="25">
        <f t="shared" si="69"/>
        <v>0</v>
      </c>
      <c r="Z397" s="25">
        <f t="shared" si="70"/>
        <v>0</v>
      </c>
      <c r="AA397" s="25">
        <f t="shared" si="71"/>
        <v>0</v>
      </c>
      <c r="AC397" s="25">
        <f t="shared" si="72"/>
        <v>0</v>
      </c>
      <c r="AG397" s="25" t="s">
        <v>393</v>
      </c>
      <c r="AH397" s="25" t="s">
        <v>394</v>
      </c>
      <c r="AI397" s="160" t="s">
        <v>395</v>
      </c>
      <c r="AK397" s="25">
        <f>IF(COUNTIFS('SOC priorities'!$E$4:$E$12,$B397)&lt;&gt;1,1,0)</f>
        <v>1</v>
      </c>
      <c r="AL397" s="25" cm="1">
        <f t="array" ref="AL397">_xlfn.IFNA(IF(ISBLANK(C397),0,_xlfn.IFNA(IF(NOT(OR(_xlfn.XLOOKUP(VLOOKUP(B397,'SOC priorities'!$E$4:$F$12,2),'SOC priorities'!$H$1:$P$1,'SOC priorities'!$H$1:$P$413)=C397)),1,0),1)),1)</f>
        <v>0</v>
      </c>
      <c r="AM397" s="25" cm="1">
        <f t="array" ref="AM397">_xlfn.IFNA(IF(ISBLANK(D397),0,IF(NOT(OR(_xlfn.XLOOKUP(VLOOKUP(B397,'SSA DD'!$E$32:$F$40,2),'SSA DD'!$E$1:$M$1,'SSA DD'!$E$1:$M$22)=D397)),1,0)),0)</f>
        <v>0</v>
      </c>
      <c r="AO397" t="s">
        <v>396</v>
      </c>
      <c r="AP397" s="25" t="s">
        <v>397</v>
      </c>
      <c r="AQ397" s="160" t="s">
        <v>398</v>
      </c>
    </row>
    <row r="398" spans="1:43" ht="30" customHeight="1" x14ac:dyDescent="0.45">
      <c r="A398" s="395">
        <v>386</v>
      </c>
      <c r="B398" s="396"/>
      <c r="C398" s="397"/>
      <c r="D398" s="397"/>
      <c r="E398" s="398"/>
      <c r="F398" s="399"/>
      <c r="G398" s="399"/>
      <c r="H398" s="400"/>
      <c r="I398" s="367" t="str">
        <f t="shared" ref="I398:I461" si="75">O398&amp;P398&amp;Q398&amp;R398&amp;S398</f>
        <v/>
      </c>
      <c r="J398" s="365"/>
      <c r="K398" s="365"/>
      <c r="L398" s="365"/>
      <c r="O398" s="25" t="str">
        <f>IF(AND(SUM($U398:$Z398)&lt;&gt;0,SUM($U398:$Z398)&lt;&gt;6), IF($B398&lt;&gt;'SOC priorities'!$E$11,$AG398,$AH398),"")</f>
        <v/>
      </c>
      <c r="P398" s="25" t="str">
        <f>IF(AND(SUM(U398:AA398)&lt;&gt;0,SUM(U398:AA398)&lt;&gt;7),IF(B398='SOC priorities'!$E$11,IF(ISBLANK(H398),$AI398,""),""),"")</f>
        <v/>
      </c>
      <c r="Q398" s="25" t="str">
        <f t="shared" ref="Q398:Q461" si="76">IF(U398*AK398=1,AO398,"")</f>
        <v/>
      </c>
      <c r="R398" s="25" t="str">
        <f t="shared" si="73"/>
        <v/>
      </c>
      <c r="S398" s="25" t="str">
        <f t="shared" si="74"/>
        <v/>
      </c>
      <c r="U398" s="159">
        <f t="shared" ref="U398:U461" si="77">IF(ISBLANK(B398),0,1)</f>
        <v>0</v>
      </c>
      <c r="V398" s="25">
        <f t="shared" ref="V398:V461" si="78">IF(ISBLANK(C398),0,1)</f>
        <v>0</v>
      </c>
      <c r="W398" s="25">
        <f t="shared" ref="W398:W461" si="79">IF(ISBLANK(D398),0,1)</f>
        <v>0</v>
      </c>
      <c r="X398" s="25">
        <f t="shared" ref="X398:X461" si="80">IF(ISBLANK(E398),0,1)</f>
        <v>0</v>
      </c>
      <c r="Y398" s="25">
        <f t="shared" ref="Y398:Y461" si="81">IF(ISBLANK(F398),0,1)</f>
        <v>0</v>
      </c>
      <c r="Z398" s="25">
        <f t="shared" ref="Z398:Z461" si="82">IF(ISBLANK(G398),0,1)</f>
        <v>0</v>
      </c>
      <c r="AA398" s="25">
        <f t="shared" ref="AA398:AA461" si="83">IF(ISBLANK(H398),0,1)</f>
        <v>0</v>
      </c>
      <c r="AC398" s="25">
        <f t="shared" ref="AC398:AC461" si="84">IF(SUM($U$13:$Z$13)&lt;&gt;0,1,0)</f>
        <v>0</v>
      </c>
      <c r="AG398" s="25" t="s">
        <v>393</v>
      </c>
      <c r="AH398" s="25" t="s">
        <v>394</v>
      </c>
      <c r="AI398" s="160" t="s">
        <v>395</v>
      </c>
      <c r="AK398" s="25">
        <f>IF(COUNTIFS('SOC priorities'!$E$4:$E$12,$B398)&lt;&gt;1,1,0)</f>
        <v>1</v>
      </c>
      <c r="AL398" s="25" cm="1">
        <f t="array" ref="AL398">_xlfn.IFNA(IF(ISBLANK(C398),0,_xlfn.IFNA(IF(NOT(OR(_xlfn.XLOOKUP(VLOOKUP(B398,'SOC priorities'!$E$4:$F$12,2),'SOC priorities'!$H$1:$P$1,'SOC priorities'!$H$1:$P$413)=C398)),1,0),1)),1)</f>
        <v>0</v>
      </c>
      <c r="AM398" s="25" cm="1">
        <f t="array" ref="AM398">_xlfn.IFNA(IF(ISBLANK(D398),0,IF(NOT(OR(_xlfn.XLOOKUP(VLOOKUP(B398,'SSA DD'!$E$32:$F$40,2),'SSA DD'!$E$1:$M$1,'SSA DD'!$E$1:$M$22)=D398)),1,0)),0)</f>
        <v>0</v>
      </c>
      <c r="AO398" t="s">
        <v>396</v>
      </c>
      <c r="AP398" s="25" t="s">
        <v>397</v>
      </c>
      <c r="AQ398" s="160" t="s">
        <v>398</v>
      </c>
    </row>
    <row r="399" spans="1:43" ht="30" customHeight="1" x14ac:dyDescent="0.45">
      <c r="A399" s="395">
        <v>387</v>
      </c>
      <c r="B399" s="396"/>
      <c r="C399" s="397"/>
      <c r="D399" s="397"/>
      <c r="E399" s="398"/>
      <c r="F399" s="399"/>
      <c r="G399" s="399"/>
      <c r="H399" s="400"/>
      <c r="I399" s="367" t="str">
        <f t="shared" si="75"/>
        <v/>
      </c>
      <c r="J399" s="365"/>
      <c r="K399" s="365"/>
      <c r="L399" s="365"/>
      <c r="O399" s="25" t="str">
        <f>IF(AND(SUM($U399:$Z399)&lt;&gt;0,SUM($U399:$Z399)&lt;&gt;6), IF($B399&lt;&gt;'SOC priorities'!$E$11,$AG399,$AH399),"")</f>
        <v/>
      </c>
      <c r="P399" s="25" t="str">
        <f>IF(AND(SUM(U399:AA399)&lt;&gt;0,SUM(U399:AA399)&lt;&gt;7),IF(B399='SOC priorities'!$E$11,IF(ISBLANK(H399),$AI399,""),""),"")</f>
        <v/>
      </c>
      <c r="Q399" s="25" t="str">
        <f t="shared" si="76"/>
        <v/>
      </c>
      <c r="R399" s="25" t="str">
        <f t="shared" si="73"/>
        <v/>
      </c>
      <c r="S399" s="25" t="str">
        <f t="shared" si="74"/>
        <v/>
      </c>
      <c r="U399" s="159">
        <f t="shared" si="77"/>
        <v>0</v>
      </c>
      <c r="V399" s="25">
        <f t="shared" si="78"/>
        <v>0</v>
      </c>
      <c r="W399" s="25">
        <f t="shared" si="79"/>
        <v>0</v>
      </c>
      <c r="X399" s="25">
        <f t="shared" si="80"/>
        <v>0</v>
      </c>
      <c r="Y399" s="25">
        <f t="shared" si="81"/>
        <v>0</v>
      </c>
      <c r="Z399" s="25">
        <f t="shared" si="82"/>
        <v>0</v>
      </c>
      <c r="AA399" s="25">
        <f t="shared" si="83"/>
        <v>0</v>
      </c>
      <c r="AC399" s="25">
        <f t="shared" si="84"/>
        <v>0</v>
      </c>
      <c r="AG399" s="25" t="s">
        <v>393</v>
      </c>
      <c r="AH399" s="25" t="s">
        <v>394</v>
      </c>
      <c r="AI399" s="160" t="s">
        <v>395</v>
      </c>
      <c r="AK399" s="25">
        <f>IF(COUNTIFS('SOC priorities'!$E$4:$E$12,$B399)&lt;&gt;1,1,0)</f>
        <v>1</v>
      </c>
      <c r="AL399" s="25" cm="1">
        <f t="array" ref="AL399">_xlfn.IFNA(IF(ISBLANK(C399),0,_xlfn.IFNA(IF(NOT(OR(_xlfn.XLOOKUP(VLOOKUP(B399,'SOC priorities'!$E$4:$F$12,2),'SOC priorities'!$H$1:$P$1,'SOC priorities'!$H$1:$P$413)=C399)),1,0),1)),1)</f>
        <v>0</v>
      </c>
      <c r="AM399" s="25" cm="1">
        <f t="array" ref="AM399">_xlfn.IFNA(IF(ISBLANK(D399),0,IF(NOT(OR(_xlfn.XLOOKUP(VLOOKUP(B399,'SSA DD'!$E$32:$F$40,2),'SSA DD'!$E$1:$M$1,'SSA DD'!$E$1:$M$22)=D399)),1,0)),0)</f>
        <v>0</v>
      </c>
      <c r="AO399" t="s">
        <v>396</v>
      </c>
      <c r="AP399" s="25" t="s">
        <v>397</v>
      </c>
      <c r="AQ399" s="160" t="s">
        <v>398</v>
      </c>
    </row>
    <row r="400" spans="1:43" ht="30" customHeight="1" x14ac:dyDescent="0.45">
      <c r="A400" s="395">
        <v>388</v>
      </c>
      <c r="B400" s="396"/>
      <c r="C400" s="397"/>
      <c r="D400" s="397"/>
      <c r="E400" s="398"/>
      <c r="F400" s="399"/>
      <c r="G400" s="399"/>
      <c r="H400" s="400"/>
      <c r="I400" s="367" t="str">
        <f t="shared" si="75"/>
        <v/>
      </c>
      <c r="J400" s="365"/>
      <c r="K400" s="365"/>
      <c r="L400" s="365"/>
      <c r="O400" s="25" t="str">
        <f>IF(AND(SUM($U400:$Z400)&lt;&gt;0,SUM($U400:$Z400)&lt;&gt;6), IF($B400&lt;&gt;'SOC priorities'!$E$11,$AG400,$AH400),"")</f>
        <v/>
      </c>
      <c r="P400" s="25" t="str">
        <f>IF(AND(SUM(U400:AA400)&lt;&gt;0,SUM(U400:AA400)&lt;&gt;7),IF(B400='SOC priorities'!$E$11,IF(ISBLANK(H400),$AI400,""),""),"")</f>
        <v/>
      </c>
      <c r="Q400" s="25" t="str">
        <f t="shared" si="76"/>
        <v/>
      </c>
      <c r="R400" s="25" t="str">
        <f t="shared" si="73"/>
        <v/>
      </c>
      <c r="S400" s="25" t="str">
        <f t="shared" si="74"/>
        <v/>
      </c>
      <c r="U400" s="159">
        <f t="shared" si="77"/>
        <v>0</v>
      </c>
      <c r="V400" s="25">
        <f t="shared" si="78"/>
        <v>0</v>
      </c>
      <c r="W400" s="25">
        <f t="shared" si="79"/>
        <v>0</v>
      </c>
      <c r="X400" s="25">
        <f t="shared" si="80"/>
        <v>0</v>
      </c>
      <c r="Y400" s="25">
        <f t="shared" si="81"/>
        <v>0</v>
      </c>
      <c r="Z400" s="25">
        <f t="shared" si="82"/>
        <v>0</v>
      </c>
      <c r="AA400" s="25">
        <f t="shared" si="83"/>
        <v>0</v>
      </c>
      <c r="AC400" s="25">
        <f t="shared" si="84"/>
        <v>0</v>
      </c>
      <c r="AG400" s="25" t="s">
        <v>393</v>
      </c>
      <c r="AH400" s="25" t="s">
        <v>394</v>
      </c>
      <c r="AI400" s="160" t="s">
        <v>395</v>
      </c>
      <c r="AK400" s="25">
        <f>IF(COUNTIFS('SOC priorities'!$E$4:$E$12,$B400)&lt;&gt;1,1,0)</f>
        <v>1</v>
      </c>
      <c r="AL400" s="25" cm="1">
        <f t="array" ref="AL400">_xlfn.IFNA(IF(ISBLANK(C400),0,_xlfn.IFNA(IF(NOT(OR(_xlfn.XLOOKUP(VLOOKUP(B400,'SOC priorities'!$E$4:$F$12,2),'SOC priorities'!$H$1:$P$1,'SOC priorities'!$H$1:$P$413)=C400)),1,0),1)),1)</f>
        <v>0</v>
      </c>
      <c r="AM400" s="25" cm="1">
        <f t="array" ref="AM400">_xlfn.IFNA(IF(ISBLANK(D400),0,IF(NOT(OR(_xlfn.XLOOKUP(VLOOKUP(B400,'SSA DD'!$E$32:$F$40,2),'SSA DD'!$E$1:$M$1,'SSA DD'!$E$1:$M$22)=D400)),1,0)),0)</f>
        <v>0</v>
      </c>
      <c r="AO400" t="s">
        <v>396</v>
      </c>
      <c r="AP400" s="25" t="s">
        <v>397</v>
      </c>
      <c r="AQ400" s="160" t="s">
        <v>398</v>
      </c>
    </row>
    <row r="401" spans="1:43" ht="30" customHeight="1" x14ac:dyDescent="0.45">
      <c r="A401" s="395">
        <v>389</v>
      </c>
      <c r="B401" s="396"/>
      <c r="C401" s="397"/>
      <c r="D401" s="397"/>
      <c r="E401" s="398"/>
      <c r="F401" s="399"/>
      <c r="G401" s="399"/>
      <c r="H401" s="400"/>
      <c r="I401" s="367" t="str">
        <f t="shared" si="75"/>
        <v/>
      </c>
      <c r="J401" s="365"/>
      <c r="K401" s="365"/>
      <c r="L401" s="365"/>
      <c r="O401" s="25" t="str">
        <f>IF(AND(SUM($U401:$Z401)&lt;&gt;0,SUM($U401:$Z401)&lt;&gt;6), IF($B401&lt;&gt;'SOC priorities'!$E$11,$AG401,$AH401),"")</f>
        <v/>
      </c>
      <c r="P401" s="25" t="str">
        <f>IF(AND(SUM(U401:AA401)&lt;&gt;0,SUM(U401:AA401)&lt;&gt;7),IF(B401='SOC priorities'!$E$11,IF(ISBLANK(H401),$AI401,""),""),"")</f>
        <v/>
      </c>
      <c r="Q401" s="25" t="str">
        <f t="shared" si="76"/>
        <v/>
      </c>
      <c r="R401" s="25" t="str">
        <f t="shared" si="73"/>
        <v/>
      </c>
      <c r="S401" s="25" t="str">
        <f t="shared" si="74"/>
        <v/>
      </c>
      <c r="U401" s="159">
        <f t="shared" si="77"/>
        <v>0</v>
      </c>
      <c r="V401" s="25">
        <f t="shared" si="78"/>
        <v>0</v>
      </c>
      <c r="W401" s="25">
        <f t="shared" si="79"/>
        <v>0</v>
      </c>
      <c r="X401" s="25">
        <f t="shared" si="80"/>
        <v>0</v>
      </c>
      <c r="Y401" s="25">
        <f t="shared" si="81"/>
        <v>0</v>
      </c>
      <c r="Z401" s="25">
        <f t="shared" si="82"/>
        <v>0</v>
      </c>
      <c r="AA401" s="25">
        <f t="shared" si="83"/>
        <v>0</v>
      </c>
      <c r="AC401" s="25">
        <f t="shared" si="84"/>
        <v>0</v>
      </c>
      <c r="AG401" s="25" t="s">
        <v>393</v>
      </c>
      <c r="AH401" s="25" t="s">
        <v>394</v>
      </c>
      <c r="AI401" s="160" t="s">
        <v>395</v>
      </c>
      <c r="AK401" s="25">
        <f>IF(COUNTIFS('SOC priorities'!$E$4:$E$12,$B401)&lt;&gt;1,1,0)</f>
        <v>1</v>
      </c>
      <c r="AL401" s="25" cm="1">
        <f t="array" ref="AL401">_xlfn.IFNA(IF(ISBLANK(C401),0,_xlfn.IFNA(IF(NOT(OR(_xlfn.XLOOKUP(VLOOKUP(B401,'SOC priorities'!$E$4:$F$12,2),'SOC priorities'!$H$1:$P$1,'SOC priorities'!$H$1:$P$413)=C401)),1,0),1)),1)</f>
        <v>0</v>
      </c>
      <c r="AM401" s="25" cm="1">
        <f t="array" ref="AM401">_xlfn.IFNA(IF(ISBLANK(D401),0,IF(NOT(OR(_xlfn.XLOOKUP(VLOOKUP(B401,'SSA DD'!$E$32:$F$40,2),'SSA DD'!$E$1:$M$1,'SSA DD'!$E$1:$M$22)=D401)),1,0)),0)</f>
        <v>0</v>
      </c>
      <c r="AO401" t="s">
        <v>396</v>
      </c>
      <c r="AP401" s="25" t="s">
        <v>397</v>
      </c>
      <c r="AQ401" s="160" t="s">
        <v>398</v>
      </c>
    </row>
    <row r="402" spans="1:43" ht="30" customHeight="1" x14ac:dyDescent="0.45">
      <c r="A402" s="395">
        <v>390</v>
      </c>
      <c r="B402" s="396"/>
      <c r="C402" s="397"/>
      <c r="D402" s="397"/>
      <c r="E402" s="398"/>
      <c r="F402" s="399"/>
      <c r="G402" s="399"/>
      <c r="H402" s="400"/>
      <c r="I402" s="367" t="str">
        <f t="shared" si="75"/>
        <v/>
      </c>
      <c r="J402" s="365"/>
      <c r="K402" s="365"/>
      <c r="L402" s="365"/>
      <c r="O402" s="25" t="str">
        <f>IF(AND(SUM($U402:$Z402)&lt;&gt;0,SUM($U402:$Z402)&lt;&gt;6), IF($B402&lt;&gt;'SOC priorities'!$E$11,$AG402,$AH402),"")</f>
        <v/>
      </c>
      <c r="P402" s="25" t="str">
        <f>IF(AND(SUM(U402:AA402)&lt;&gt;0,SUM(U402:AA402)&lt;&gt;7),IF(B402='SOC priorities'!$E$11,IF(ISBLANK(H402),$AI402,""),""),"")</f>
        <v/>
      </c>
      <c r="Q402" s="25" t="str">
        <f t="shared" si="76"/>
        <v/>
      </c>
      <c r="R402" s="25" t="str">
        <f t="shared" si="73"/>
        <v/>
      </c>
      <c r="S402" s="25" t="str">
        <f t="shared" si="74"/>
        <v/>
      </c>
      <c r="U402" s="159">
        <f t="shared" si="77"/>
        <v>0</v>
      </c>
      <c r="V402" s="25">
        <f t="shared" si="78"/>
        <v>0</v>
      </c>
      <c r="W402" s="25">
        <f t="shared" si="79"/>
        <v>0</v>
      </c>
      <c r="X402" s="25">
        <f t="shared" si="80"/>
        <v>0</v>
      </c>
      <c r="Y402" s="25">
        <f t="shared" si="81"/>
        <v>0</v>
      </c>
      <c r="Z402" s="25">
        <f t="shared" si="82"/>
        <v>0</v>
      </c>
      <c r="AA402" s="25">
        <f t="shared" si="83"/>
        <v>0</v>
      </c>
      <c r="AC402" s="25">
        <f t="shared" si="84"/>
        <v>0</v>
      </c>
      <c r="AG402" s="25" t="s">
        <v>393</v>
      </c>
      <c r="AH402" s="25" t="s">
        <v>394</v>
      </c>
      <c r="AI402" s="160" t="s">
        <v>395</v>
      </c>
      <c r="AK402" s="25">
        <f>IF(COUNTIFS('SOC priorities'!$E$4:$E$12,$B402)&lt;&gt;1,1,0)</f>
        <v>1</v>
      </c>
      <c r="AL402" s="25" cm="1">
        <f t="array" ref="AL402">_xlfn.IFNA(IF(ISBLANK(C402),0,_xlfn.IFNA(IF(NOT(OR(_xlfn.XLOOKUP(VLOOKUP(B402,'SOC priorities'!$E$4:$F$12,2),'SOC priorities'!$H$1:$P$1,'SOC priorities'!$H$1:$P$413)=C402)),1,0),1)),1)</f>
        <v>0</v>
      </c>
      <c r="AM402" s="25" cm="1">
        <f t="array" ref="AM402">_xlfn.IFNA(IF(ISBLANK(D402),0,IF(NOT(OR(_xlfn.XLOOKUP(VLOOKUP(B402,'SSA DD'!$E$32:$F$40,2),'SSA DD'!$E$1:$M$1,'SSA DD'!$E$1:$M$22)=D402)),1,0)),0)</f>
        <v>0</v>
      </c>
      <c r="AO402" t="s">
        <v>396</v>
      </c>
      <c r="AP402" s="25" t="s">
        <v>397</v>
      </c>
      <c r="AQ402" s="160" t="s">
        <v>398</v>
      </c>
    </row>
    <row r="403" spans="1:43" ht="30" customHeight="1" x14ac:dyDescent="0.45">
      <c r="A403" s="395">
        <v>391</v>
      </c>
      <c r="B403" s="396"/>
      <c r="C403" s="397"/>
      <c r="D403" s="397"/>
      <c r="E403" s="398"/>
      <c r="F403" s="399"/>
      <c r="G403" s="399"/>
      <c r="H403" s="400"/>
      <c r="I403" s="367" t="str">
        <f t="shared" si="75"/>
        <v/>
      </c>
      <c r="J403" s="365"/>
      <c r="K403" s="365"/>
      <c r="L403" s="365"/>
      <c r="O403" s="25" t="str">
        <f>IF(AND(SUM($U403:$Z403)&lt;&gt;0,SUM($U403:$Z403)&lt;&gt;6), IF($B403&lt;&gt;'SOC priorities'!$E$11,$AG403,$AH403),"")</f>
        <v/>
      </c>
      <c r="P403" s="25" t="str">
        <f>IF(AND(SUM(U403:AA403)&lt;&gt;0,SUM(U403:AA403)&lt;&gt;7),IF(B403='SOC priorities'!$E$11,IF(ISBLANK(H403),$AI403,""),""),"")</f>
        <v/>
      </c>
      <c r="Q403" s="25" t="str">
        <f t="shared" si="76"/>
        <v/>
      </c>
      <c r="R403" s="25" t="str">
        <f t="shared" si="73"/>
        <v/>
      </c>
      <c r="S403" s="25" t="str">
        <f t="shared" si="74"/>
        <v/>
      </c>
      <c r="U403" s="159">
        <f t="shared" si="77"/>
        <v>0</v>
      </c>
      <c r="V403" s="25">
        <f t="shared" si="78"/>
        <v>0</v>
      </c>
      <c r="W403" s="25">
        <f t="shared" si="79"/>
        <v>0</v>
      </c>
      <c r="X403" s="25">
        <f t="shared" si="80"/>
        <v>0</v>
      </c>
      <c r="Y403" s="25">
        <f t="shared" si="81"/>
        <v>0</v>
      </c>
      <c r="Z403" s="25">
        <f t="shared" si="82"/>
        <v>0</v>
      </c>
      <c r="AA403" s="25">
        <f t="shared" si="83"/>
        <v>0</v>
      </c>
      <c r="AC403" s="25">
        <f t="shared" si="84"/>
        <v>0</v>
      </c>
      <c r="AG403" s="25" t="s">
        <v>393</v>
      </c>
      <c r="AH403" s="25" t="s">
        <v>394</v>
      </c>
      <c r="AI403" s="160" t="s">
        <v>395</v>
      </c>
      <c r="AK403" s="25">
        <f>IF(COUNTIFS('SOC priorities'!$E$4:$E$12,$B403)&lt;&gt;1,1,0)</f>
        <v>1</v>
      </c>
      <c r="AL403" s="25" cm="1">
        <f t="array" ref="AL403">_xlfn.IFNA(IF(ISBLANK(C403),0,_xlfn.IFNA(IF(NOT(OR(_xlfn.XLOOKUP(VLOOKUP(B403,'SOC priorities'!$E$4:$F$12,2),'SOC priorities'!$H$1:$P$1,'SOC priorities'!$H$1:$P$413)=C403)),1,0),1)),1)</f>
        <v>0</v>
      </c>
      <c r="AM403" s="25" cm="1">
        <f t="array" ref="AM403">_xlfn.IFNA(IF(ISBLANK(D403),0,IF(NOT(OR(_xlfn.XLOOKUP(VLOOKUP(B403,'SSA DD'!$E$32:$F$40,2),'SSA DD'!$E$1:$M$1,'SSA DD'!$E$1:$M$22)=D403)),1,0)),0)</f>
        <v>0</v>
      </c>
      <c r="AO403" t="s">
        <v>396</v>
      </c>
      <c r="AP403" s="25" t="s">
        <v>397</v>
      </c>
      <c r="AQ403" s="160" t="s">
        <v>398</v>
      </c>
    </row>
    <row r="404" spans="1:43" ht="30" customHeight="1" x14ac:dyDescent="0.45">
      <c r="A404" s="395">
        <v>392</v>
      </c>
      <c r="B404" s="396"/>
      <c r="C404" s="397"/>
      <c r="D404" s="397"/>
      <c r="E404" s="398"/>
      <c r="F404" s="399"/>
      <c r="G404" s="399"/>
      <c r="H404" s="400"/>
      <c r="I404" s="367" t="str">
        <f t="shared" si="75"/>
        <v/>
      </c>
      <c r="J404" s="365"/>
      <c r="K404" s="365"/>
      <c r="L404" s="365"/>
      <c r="O404" s="25" t="str">
        <f>IF(AND(SUM($U404:$Z404)&lt;&gt;0,SUM($U404:$Z404)&lt;&gt;6), IF($B404&lt;&gt;'SOC priorities'!$E$11,$AG404,$AH404),"")</f>
        <v/>
      </c>
      <c r="P404" s="25" t="str">
        <f>IF(AND(SUM(U404:AA404)&lt;&gt;0,SUM(U404:AA404)&lt;&gt;7),IF(B404='SOC priorities'!$E$11,IF(ISBLANK(H404),$AI404,""),""),"")</f>
        <v/>
      </c>
      <c r="Q404" s="25" t="str">
        <f t="shared" si="76"/>
        <v/>
      </c>
      <c r="R404" s="25" t="str">
        <f t="shared" si="73"/>
        <v/>
      </c>
      <c r="S404" s="25" t="str">
        <f t="shared" si="74"/>
        <v/>
      </c>
      <c r="U404" s="159">
        <f t="shared" si="77"/>
        <v>0</v>
      </c>
      <c r="V404" s="25">
        <f t="shared" si="78"/>
        <v>0</v>
      </c>
      <c r="W404" s="25">
        <f t="shared" si="79"/>
        <v>0</v>
      </c>
      <c r="X404" s="25">
        <f t="shared" si="80"/>
        <v>0</v>
      </c>
      <c r="Y404" s="25">
        <f t="shared" si="81"/>
        <v>0</v>
      </c>
      <c r="Z404" s="25">
        <f t="shared" si="82"/>
        <v>0</v>
      </c>
      <c r="AA404" s="25">
        <f t="shared" si="83"/>
        <v>0</v>
      </c>
      <c r="AC404" s="25">
        <f t="shared" si="84"/>
        <v>0</v>
      </c>
      <c r="AG404" s="25" t="s">
        <v>393</v>
      </c>
      <c r="AH404" s="25" t="s">
        <v>394</v>
      </c>
      <c r="AI404" s="160" t="s">
        <v>395</v>
      </c>
      <c r="AK404" s="25">
        <f>IF(COUNTIFS('SOC priorities'!$E$4:$E$12,$B404)&lt;&gt;1,1,0)</f>
        <v>1</v>
      </c>
      <c r="AL404" s="25" cm="1">
        <f t="array" ref="AL404">_xlfn.IFNA(IF(ISBLANK(C404),0,_xlfn.IFNA(IF(NOT(OR(_xlfn.XLOOKUP(VLOOKUP(B404,'SOC priorities'!$E$4:$F$12,2),'SOC priorities'!$H$1:$P$1,'SOC priorities'!$H$1:$P$413)=C404)),1,0),1)),1)</f>
        <v>0</v>
      </c>
      <c r="AM404" s="25" cm="1">
        <f t="array" ref="AM404">_xlfn.IFNA(IF(ISBLANK(D404),0,IF(NOT(OR(_xlfn.XLOOKUP(VLOOKUP(B404,'SSA DD'!$E$32:$F$40,2),'SSA DD'!$E$1:$M$1,'SSA DD'!$E$1:$M$22)=D404)),1,0)),0)</f>
        <v>0</v>
      </c>
      <c r="AO404" t="s">
        <v>396</v>
      </c>
      <c r="AP404" s="25" t="s">
        <v>397</v>
      </c>
      <c r="AQ404" s="160" t="s">
        <v>398</v>
      </c>
    </row>
    <row r="405" spans="1:43" ht="30" customHeight="1" x14ac:dyDescent="0.45">
      <c r="A405" s="395">
        <v>393</v>
      </c>
      <c r="B405" s="396"/>
      <c r="C405" s="397"/>
      <c r="D405" s="397"/>
      <c r="E405" s="398"/>
      <c r="F405" s="399"/>
      <c r="G405" s="399"/>
      <c r="H405" s="400"/>
      <c r="I405" s="367" t="str">
        <f t="shared" si="75"/>
        <v/>
      </c>
      <c r="J405" s="365"/>
      <c r="K405" s="365"/>
      <c r="L405" s="365"/>
      <c r="O405" s="25" t="str">
        <f>IF(AND(SUM($U405:$Z405)&lt;&gt;0,SUM($U405:$Z405)&lt;&gt;6), IF($B405&lt;&gt;'SOC priorities'!$E$11,$AG405,$AH405),"")</f>
        <v/>
      </c>
      <c r="P405" s="25" t="str">
        <f>IF(AND(SUM(U405:AA405)&lt;&gt;0,SUM(U405:AA405)&lt;&gt;7),IF(B405='SOC priorities'!$E$11,IF(ISBLANK(H405),$AI405,""),""),"")</f>
        <v/>
      </c>
      <c r="Q405" s="25" t="str">
        <f t="shared" si="76"/>
        <v/>
      </c>
      <c r="R405" s="25" t="str">
        <f t="shared" si="73"/>
        <v/>
      </c>
      <c r="S405" s="25" t="str">
        <f t="shared" si="74"/>
        <v/>
      </c>
      <c r="U405" s="159">
        <f t="shared" si="77"/>
        <v>0</v>
      </c>
      <c r="V405" s="25">
        <f t="shared" si="78"/>
        <v>0</v>
      </c>
      <c r="W405" s="25">
        <f t="shared" si="79"/>
        <v>0</v>
      </c>
      <c r="X405" s="25">
        <f t="shared" si="80"/>
        <v>0</v>
      </c>
      <c r="Y405" s="25">
        <f t="shared" si="81"/>
        <v>0</v>
      </c>
      <c r="Z405" s="25">
        <f t="shared" si="82"/>
        <v>0</v>
      </c>
      <c r="AA405" s="25">
        <f t="shared" si="83"/>
        <v>0</v>
      </c>
      <c r="AC405" s="25">
        <f t="shared" si="84"/>
        <v>0</v>
      </c>
      <c r="AG405" s="25" t="s">
        <v>393</v>
      </c>
      <c r="AH405" s="25" t="s">
        <v>394</v>
      </c>
      <c r="AI405" s="160" t="s">
        <v>395</v>
      </c>
      <c r="AK405" s="25">
        <f>IF(COUNTIFS('SOC priorities'!$E$4:$E$12,$B405)&lt;&gt;1,1,0)</f>
        <v>1</v>
      </c>
      <c r="AL405" s="25" cm="1">
        <f t="array" ref="AL405">_xlfn.IFNA(IF(ISBLANK(C405),0,_xlfn.IFNA(IF(NOT(OR(_xlfn.XLOOKUP(VLOOKUP(B405,'SOC priorities'!$E$4:$F$12,2),'SOC priorities'!$H$1:$P$1,'SOC priorities'!$H$1:$P$413)=C405)),1,0),1)),1)</f>
        <v>0</v>
      </c>
      <c r="AM405" s="25" cm="1">
        <f t="array" ref="AM405">_xlfn.IFNA(IF(ISBLANK(D405),0,IF(NOT(OR(_xlfn.XLOOKUP(VLOOKUP(B405,'SSA DD'!$E$32:$F$40,2),'SSA DD'!$E$1:$M$1,'SSA DD'!$E$1:$M$22)=D405)),1,0)),0)</f>
        <v>0</v>
      </c>
      <c r="AO405" t="s">
        <v>396</v>
      </c>
      <c r="AP405" s="25" t="s">
        <v>397</v>
      </c>
      <c r="AQ405" s="160" t="s">
        <v>398</v>
      </c>
    </row>
    <row r="406" spans="1:43" ht="30" customHeight="1" x14ac:dyDescent="0.45">
      <c r="A406" s="395">
        <v>394</v>
      </c>
      <c r="B406" s="396"/>
      <c r="C406" s="397"/>
      <c r="D406" s="397"/>
      <c r="E406" s="398"/>
      <c r="F406" s="399"/>
      <c r="G406" s="399"/>
      <c r="H406" s="400"/>
      <c r="I406" s="367" t="str">
        <f t="shared" si="75"/>
        <v/>
      </c>
      <c r="J406" s="365"/>
      <c r="K406" s="365"/>
      <c r="L406" s="365"/>
      <c r="O406" s="25" t="str">
        <f>IF(AND(SUM($U406:$Z406)&lt;&gt;0,SUM($U406:$Z406)&lt;&gt;6), IF($B406&lt;&gt;'SOC priorities'!$E$11,$AG406,$AH406),"")</f>
        <v/>
      </c>
      <c r="P406" s="25" t="str">
        <f>IF(AND(SUM(U406:AA406)&lt;&gt;0,SUM(U406:AA406)&lt;&gt;7),IF(B406='SOC priorities'!$E$11,IF(ISBLANK(H406),$AI406,""),""),"")</f>
        <v/>
      </c>
      <c r="Q406" s="25" t="str">
        <f t="shared" si="76"/>
        <v/>
      </c>
      <c r="R406" s="25" t="str">
        <f t="shared" si="73"/>
        <v/>
      </c>
      <c r="S406" s="25" t="str">
        <f t="shared" si="74"/>
        <v/>
      </c>
      <c r="U406" s="159">
        <f t="shared" si="77"/>
        <v>0</v>
      </c>
      <c r="V406" s="25">
        <f t="shared" si="78"/>
        <v>0</v>
      </c>
      <c r="W406" s="25">
        <f t="shared" si="79"/>
        <v>0</v>
      </c>
      <c r="X406" s="25">
        <f t="shared" si="80"/>
        <v>0</v>
      </c>
      <c r="Y406" s="25">
        <f t="shared" si="81"/>
        <v>0</v>
      </c>
      <c r="Z406" s="25">
        <f t="shared" si="82"/>
        <v>0</v>
      </c>
      <c r="AA406" s="25">
        <f t="shared" si="83"/>
        <v>0</v>
      </c>
      <c r="AC406" s="25">
        <f t="shared" si="84"/>
        <v>0</v>
      </c>
      <c r="AG406" s="25" t="s">
        <v>393</v>
      </c>
      <c r="AH406" s="25" t="s">
        <v>394</v>
      </c>
      <c r="AI406" s="160" t="s">
        <v>395</v>
      </c>
      <c r="AK406" s="25">
        <f>IF(COUNTIFS('SOC priorities'!$E$4:$E$12,$B406)&lt;&gt;1,1,0)</f>
        <v>1</v>
      </c>
      <c r="AL406" s="25" cm="1">
        <f t="array" ref="AL406">_xlfn.IFNA(IF(ISBLANK(C406),0,_xlfn.IFNA(IF(NOT(OR(_xlfn.XLOOKUP(VLOOKUP(B406,'SOC priorities'!$E$4:$F$12,2),'SOC priorities'!$H$1:$P$1,'SOC priorities'!$H$1:$P$413)=C406)),1,0),1)),1)</f>
        <v>0</v>
      </c>
      <c r="AM406" s="25" cm="1">
        <f t="array" ref="AM406">_xlfn.IFNA(IF(ISBLANK(D406),0,IF(NOT(OR(_xlfn.XLOOKUP(VLOOKUP(B406,'SSA DD'!$E$32:$F$40,2),'SSA DD'!$E$1:$M$1,'SSA DD'!$E$1:$M$22)=D406)),1,0)),0)</f>
        <v>0</v>
      </c>
      <c r="AO406" t="s">
        <v>396</v>
      </c>
      <c r="AP406" s="25" t="s">
        <v>397</v>
      </c>
      <c r="AQ406" s="160" t="s">
        <v>398</v>
      </c>
    </row>
    <row r="407" spans="1:43" ht="30" customHeight="1" x14ac:dyDescent="0.45">
      <c r="A407" s="395">
        <v>395</v>
      </c>
      <c r="B407" s="396"/>
      <c r="C407" s="397"/>
      <c r="D407" s="397"/>
      <c r="E407" s="398"/>
      <c r="F407" s="399"/>
      <c r="G407" s="399"/>
      <c r="H407" s="400"/>
      <c r="I407" s="367" t="str">
        <f t="shared" si="75"/>
        <v/>
      </c>
      <c r="J407" s="365"/>
      <c r="K407" s="365"/>
      <c r="L407" s="365"/>
      <c r="O407" s="25" t="str">
        <f>IF(AND(SUM($U407:$Z407)&lt;&gt;0,SUM($U407:$Z407)&lt;&gt;6), IF($B407&lt;&gt;'SOC priorities'!$E$11,$AG407,$AH407),"")</f>
        <v/>
      </c>
      <c r="P407" s="25" t="str">
        <f>IF(AND(SUM(U407:AA407)&lt;&gt;0,SUM(U407:AA407)&lt;&gt;7),IF(B407='SOC priorities'!$E$11,IF(ISBLANK(H407),$AI407,""),""),"")</f>
        <v/>
      </c>
      <c r="Q407" s="25" t="str">
        <f t="shared" si="76"/>
        <v/>
      </c>
      <c r="R407" s="25" t="str">
        <f t="shared" si="73"/>
        <v/>
      </c>
      <c r="S407" s="25" t="str">
        <f t="shared" si="74"/>
        <v/>
      </c>
      <c r="U407" s="159">
        <f t="shared" si="77"/>
        <v>0</v>
      </c>
      <c r="V407" s="25">
        <f t="shared" si="78"/>
        <v>0</v>
      </c>
      <c r="W407" s="25">
        <f t="shared" si="79"/>
        <v>0</v>
      </c>
      <c r="X407" s="25">
        <f t="shared" si="80"/>
        <v>0</v>
      </c>
      <c r="Y407" s="25">
        <f t="shared" si="81"/>
        <v>0</v>
      </c>
      <c r="Z407" s="25">
        <f t="shared" si="82"/>
        <v>0</v>
      </c>
      <c r="AA407" s="25">
        <f t="shared" si="83"/>
        <v>0</v>
      </c>
      <c r="AC407" s="25">
        <f t="shared" si="84"/>
        <v>0</v>
      </c>
      <c r="AG407" s="25" t="s">
        <v>393</v>
      </c>
      <c r="AH407" s="25" t="s">
        <v>394</v>
      </c>
      <c r="AI407" s="160" t="s">
        <v>395</v>
      </c>
      <c r="AK407" s="25">
        <f>IF(COUNTIFS('SOC priorities'!$E$4:$E$12,$B407)&lt;&gt;1,1,0)</f>
        <v>1</v>
      </c>
      <c r="AL407" s="25" cm="1">
        <f t="array" ref="AL407">_xlfn.IFNA(IF(ISBLANK(C407),0,_xlfn.IFNA(IF(NOT(OR(_xlfn.XLOOKUP(VLOOKUP(B407,'SOC priorities'!$E$4:$F$12,2),'SOC priorities'!$H$1:$P$1,'SOC priorities'!$H$1:$P$413)=C407)),1,0),1)),1)</f>
        <v>0</v>
      </c>
      <c r="AM407" s="25" cm="1">
        <f t="array" ref="AM407">_xlfn.IFNA(IF(ISBLANK(D407),0,IF(NOT(OR(_xlfn.XLOOKUP(VLOOKUP(B407,'SSA DD'!$E$32:$F$40,2),'SSA DD'!$E$1:$M$1,'SSA DD'!$E$1:$M$22)=D407)),1,0)),0)</f>
        <v>0</v>
      </c>
      <c r="AO407" t="s">
        <v>396</v>
      </c>
      <c r="AP407" s="25" t="s">
        <v>397</v>
      </c>
      <c r="AQ407" s="160" t="s">
        <v>398</v>
      </c>
    </row>
    <row r="408" spans="1:43" ht="30" customHeight="1" x14ac:dyDescent="0.45">
      <c r="A408" s="395">
        <v>396</v>
      </c>
      <c r="B408" s="396"/>
      <c r="C408" s="397"/>
      <c r="D408" s="397"/>
      <c r="E408" s="398"/>
      <c r="F408" s="399"/>
      <c r="G408" s="399"/>
      <c r="H408" s="400"/>
      <c r="I408" s="367" t="str">
        <f t="shared" si="75"/>
        <v/>
      </c>
      <c r="J408" s="365"/>
      <c r="K408" s="365"/>
      <c r="L408" s="365"/>
      <c r="O408" s="25" t="str">
        <f>IF(AND(SUM($U408:$Z408)&lt;&gt;0,SUM($U408:$Z408)&lt;&gt;6), IF($B408&lt;&gt;'SOC priorities'!$E$11,$AG408,$AH408),"")</f>
        <v/>
      </c>
      <c r="P408" s="25" t="str">
        <f>IF(AND(SUM(U408:AA408)&lt;&gt;0,SUM(U408:AA408)&lt;&gt;7),IF(B408='SOC priorities'!$E$11,IF(ISBLANK(H408),$AI408,""),""),"")</f>
        <v/>
      </c>
      <c r="Q408" s="25" t="str">
        <f t="shared" si="76"/>
        <v/>
      </c>
      <c r="R408" s="25" t="str">
        <f t="shared" si="73"/>
        <v/>
      </c>
      <c r="S408" s="25" t="str">
        <f t="shared" si="74"/>
        <v/>
      </c>
      <c r="U408" s="159">
        <f t="shared" si="77"/>
        <v>0</v>
      </c>
      <c r="V408" s="25">
        <f t="shared" si="78"/>
        <v>0</v>
      </c>
      <c r="W408" s="25">
        <f t="shared" si="79"/>
        <v>0</v>
      </c>
      <c r="X408" s="25">
        <f t="shared" si="80"/>
        <v>0</v>
      </c>
      <c r="Y408" s="25">
        <f t="shared" si="81"/>
        <v>0</v>
      </c>
      <c r="Z408" s="25">
        <f t="shared" si="82"/>
        <v>0</v>
      </c>
      <c r="AA408" s="25">
        <f t="shared" si="83"/>
        <v>0</v>
      </c>
      <c r="AC408" s="25">
        <f t="shared" si="84"/>
        <v>0</v>
      </c>
      <c r="AG408" s="25" t="s">
        <v>393</v>
      </c>
      <c r="AH408" s="25" t="s">
        <v>394</v>
      </c>
      <c r="AI408" s="160" t="s">
        <v>395</v>
      </c>
      <c r="AK408" s="25">
        <f>IF(COUNTIFS('SOC priorities'!$E$4:$E$12,$B408)&lt;&gt;1,1,0)</f>
        <v>1</v>
      </c>
      <c r="AL408" s="25" cm="1">
        <f t="array" ref="AL408">_xlfn.IFNA(IF(ISBLANK(C408),0,_xlfn.IFNA(IF(NOT(OR(_xlfn.XLOOKUP(VLOOKUP(B408,'SOC priorities'!$E$4:$F$12,2),'SOC priorities'!$H$1:$P$1,'SOC priorities'!$H$1:$P$413)=C408)),1,0),1)),1)</f>
        <v>0</v>
      </c>
      <c r="AM408" s="25" cm="1">
        <f t="array" ref="AM408">_xlfn.IFNA(IF(ISBLANK(D408),0,IF(NOT(OR(_xlfn.XLOOKUP(VLOOKUP(B408,'SSA DD'!$E$32:$F$40,2),'SSA DD'!$E$1:$M$1,'SSA DD'!$E$1:$M$22)=D408)),1,0)),0)</f>
        <v>0</v>
      </c>
      <c r="AO408" t="s">
        <v>396</v>
      </c>
      <c r="AP408" s="25" t="s">
        <v>397</v>
      </c>
      <c r="AQ408" s="160" t="s">
        <v>398</v>
      </c>
    </row>
    <row r="409" spans="1:43" ht="30" customHeight="1" x14ac:dyDescent="0.45">
      <c r="A409" s="395">
        <v>397</v>
      </c>
      <c r="B409" s="396"/>
      <c r="C409" s="397"/>
      <c r="D409" s="397"/>
      <c r="E409" s="398"/>
      <c r="F409" s="399"/>
      <c r="G409" s="399"/>
      <c r="H409" s="400"/>
      <c r="I409" s="367" t="str">
        <f t="shared" si="75"/>
        <v/>
      </c>
      <c r="J409" s="365"/>
      <c r="K409" s="365"/>
      <c r="L409" s="365"/>
      <c r="O409" s="25" t="str">
        <f>IF(AND(SUM($U409:$Z409)&lt;&gt;0,SUM($U409:$Z409)&lt;&gt;6), IF($B409&lt;&gt;'SOC priorities'!$E$11,$AG409,$AH409),"")</f>
        <v/>
      </c>
      <c r="P409" s="25" t="str">
        <f>IF(AND(SUM(U409:AA409)&lt;&gt;0,SUM(U409:AA409)&lt;&gt;7),IF(B409='SOC priorities'!$E$11,IF(ISBLANK(H409),$AI409,""),""),"")</f>
        <v/>
      </c>
      <c r="Q409" s="25" t="str">
        <f t="shared" si="76"/>
        <v/>
      </c>
      <c r="R409" s="25" t="str">
        <f t="shared" si="73"/>
        <v/>
      </c>
      <c r="S409" s="25" t="str">
        <f t="shared" si="74"/>
        <v/>
      </c>
      <c r="U409" s="159">
        <f t="shared" si="77"/>
        <v>0</v>
      </c>
      <c r="V409" s="25">
        <f t="shared" si="78"/>
        <v>0</v>
      </c>
      <c r="W409" s="25">
        <f t="shared" si="79"/>
        <v>0</v>
      </c>
      <c r="X409" s="25">
        <f t="shared" si="80"/>
        <v>0</v>
      </c>
      <c r="Y409" s="25">
        <f t="shared" si="81"/>
        <v>0</v>
      </c>
      <c r="Z409" s="25">
        <f t="shared" si="82"/>
        <v>0</v>
      </c>
      <c r="AA409" s="25">
        <f t="shared" si="83"/>
        <v>0</v>
      </c>
      <c r="AC409" s="25">
        <f t="shared" si="84"/>
        <v>0</v>
      </c>
      <c r="AG409" s="25" t="s">
        <v>393</v>
      </c>
      <c r="AH409" s="25" t="s">
        <v>394</v>
      </c>
      <c r="AI409" s="160" t="s">
        <v>395</v>
      </c>
      <c r="AK409" s="25">
        <f>IF(COUNTIFS('SOC priorities'!$E$4:$E$12,$B409)&lt;&gt;1,1,0)</f>
        <v>1</v>
      </c>
      <c r="AL409" s="25" cm="1">
        <f t="array" ref="AL409">_xlfn.IFNA(IF(ISBLANK(C409),0,_xlfn.IFNA(IF(NOT(OR(_xlfn.XLOOKUP(VLOOKUP(B409,'SOC priorities'!$E$4:$F$12,2),'SOC priorities'!$H$1:$P$1,'SOC priorities'!$H$1:$P$413)=C409)),1,0),1)),1)</f>
        <v>0</v>
      </c>
      <c r="AM409" s="25" cm="1">
        <f t="array" ref="AM409">_xlfn.IFNA(IF(ISBLANK(D409),0,IF(NOT(OR(_xlfn.XLOOKUP(VLOOKUP(B409,'SSA DD'!$E$32:$F$40,2),'SSA DD'!$E$1:$M$1,'SSA DD'!$E$1:$M$22)=D409)),1,0)),0)</f>
        <v>0</v>
      </c>
      <c r="AO409" t="s">
        <v>396</v>
      </c>
      <c r="AP409" s="25" t="s">
        <v>397</v>
      </c>
      <c r="AQ409" s="160" t="s">
        <v>398</v>
      </c>
    </row>
    <row r="410" spans="1:43" ht="30" customHeight="1" x14ac:dyDescent="0.45">
      <c r="A410" s="395">
        <v>398</v>
      </c>
      <c r="B410" s="396"/>
      <c r="C410" s="397"/>
      <c r="D410" s="397"/>
      <c r="E410" s="398"/>
      <c r="F410" s="399"/>
      <c r="G410" s="399"/>
      <c r="H410" s="400"/>
      <c r="I410" s="367" t="str">
        <f t="shared" si="75"/>
        <v/>
      </c>
      <c r="J410" s="365"/>
      <c r="K410" s="365"/>
      <c r="L410" s="365"/>
      <c r="O410" s="25" t="str">
        <f>IF(AND(SUM($U410:$Z410)&lt;&gt;0,SUM($U410:$Z410)&lt;&gt;6), IF($B410&lt;&gt;'SOC priorities'!$E$11,$AG410,$AH410),"")</f>
        <v/>
      </c>
      <c r="P410" s="25" t="str">
        <f>IF(AND(SUM(U410:AA410)&lt;&gt;0,SUM(U410:AA410)&lt;&gt;7),IF(B410='SOC priorities'!$E$11,IF(ISBLANK(H410),$AI410,""),""),"")</f>
        <v/>
      </c>
      <c r="Q410" s="25" t="str">
        <f t="shared" si="76"/>
        <v/>
      </c>
      <c r="R410" s="25" t="str">
        <f t="shared" si="73"/>
        <v/>
      </c>
      <c r="S410" s="25" t="str">
        <f t="shared" si="74"/>
        <v/>
      </c>
      <c r="U410" s="159">
        <f t="shared" si="77"/>
        <v>0</v>
      </c>
      <c r="V410" s="25">
        <f t="shared" si="78"/>
        <v>0</v>
      </c>
      <c r="W410" s="25">
        <f t="shared" si="79"/>
        <v>0</v>
      </c>
      <c r="X410" s="25">
        <f t="shared" si="80"/>
        <v>0</v>
      </c>
      <c r="Y410" s="25">
        <f t="shared" si="81"/>
        <v>0</v>
      </c>
      <c r="Z410" s="25">
        <f t="shared" si="82"/>
        <v>0</v>
      </c>
      <c r="AA410" s="25">
        <f t="shared" si="83"/>
        <v>0</v>
      </c>
      <c r="AC410" s="25">
        <f t="shared" si="84"/>
        <v>0</v>
      </c>
      <c r="AG410" s="25" t="s">
        <v>393</v>
      </c>
      <c r="AH410" s="25" t="s">
        <v>394</v>
      </c>
      <c r="AI410" s="160" t="s">
        <v>395</v>
      </c>
      <c r="AK410" s="25">
        <f>IF(COUNTIFS('SOC priorities'!$E$4:$E$12,$B410)&lt;&gt;1,1,0)</f>
        <v>1</v>
      </c>
      <c r="AL410" s="25" cm="1">
        <f t="array" ref="AL410">_xlfn.IFNA(IF(ISBLANK(C410),0,_xlfn.IFNA(IF(NOT(OR(_xlfn.XLOOKUP(VLOOKUP(B410,'SOC priorities'!$E$4:$F$12,2),'SOC priorities'!$H$1:$P$1,'SOC priorities'!$H$1:$P$413)=C410)),1,0),1)),1)</f>
        <v>0</v>
      </c>
      <c r="AM410" s="25" cm="1">
        <f t="array" ref="AM410">_xlfn.IFNA(IF(ISBLANK(D410),0,IF(NOT(OR(_xlfn.XLOOKUP(VLOOKUP(B410,'SSA DD'!$E$32:$F$40,2),'SSA DD'!$E$1:$M$1,'SSA DD'!$E$1:$M$22)=D410)),1,0)),0)</f>
        <v>0</v>
      </c>
      <c r="AO410" t="s">
        <v>396</v>
      </c>
      <c r="AP410" s="25" t="s">
        <v>397</v>
      </c>
      <c r="AQ410" s="160" t="s">
        <v>398</v>
      </c>
    </row>
    <row r="411" spans="1:43" ht="30" customHeight="1" x14ac:dyDescent="0.45">
      <c r="A411" s="395">
        <v>399</v>
      </c>
      <c r="B411" s="396"/>
      <c r="C411" s="397"/>
      <c r="D411" s="397"/>
      <c r="E411" s="398"/>
      <c r="F411" s="399"/>
      <c r="G411" s="399"/>
      <c r="H411" s="400"/>
      <c r="I411" s="367" t="str">
        <f t="shared" si="75"/>
        <v/>
      </c>
      <c r="J411" s="365"/>
      <c r="K411" s="365"/>
      <c r="L411" s="365"/>
      <c r="O411" s="25" t="str">
        <f>IF(AND(SUM($U411:$Z411)&lt;&gt;0,SUM($U411:$Z411)&lt;&gt;6), IF($B411&lt;&gt;'SOC priorities'!$E$11,$AG411,$AH411),"")</f>
        <v/>
      </c>
      <c r="P411" s="25" t="str">
        <f>IF(AND(SUM(U411:AA411)&lt;&gt;0,SUM(U411:AA411)&lt;&gt;7),IF(B411='SOC priorities'!$E$11,IF(ISBLANK(H411),$AI411,""),""),"")</f>
        <v/>
      </c>
      <c r="Q411" s="25" t="str">
        <f t="shared" si="76"/>
        <v/>
      </c>
      <c r="R411" s="25" t="str">
        <f t="shared" si="73"/>
        <v/>
      </c>
      <c r="S411" s="25" t="str">
        <f t="shared" si="74"/>
        <v/>
      </c>
      <c r="U411" s="159">
        <f t="shared" si="77"/>
        <v>0</v>
      </c>
      <c r="V411" s="25">
        <f t="shared" si="78"/>
        <v>0</v>
      </c>
      <c r="W411" s="25">
        <f t="shared" si="79"/>
        <v>0</v>
      </c>
      <c r="X411" s="25">
        <f t="shared" si="80"/>
        <v>0</v>
      </c>
      <c r="Y411" s="25">
        <f t="shared" si="81"/>
        <v>0</v>
      </c>
      <c r="Z411" s="25">
        <f t="shared" si="82"/>
        <v>0</v>
      </c>
      <c r="AA411" s="25">
        <f t="shared" si="83"/>
        <v>0</v>
      </c>
      <c r="AC411" s="25">
        <f t="shared" si="84"/>
        <v>0</v>
      </c>
      <c r="AG411" s="25" t="s">
        <v>393</v>
      </c>
      <c r="AH411" s="25" t="s">
        <v>394</v>
      </c>
      <c r="AI411" s="160" t="s">
        <v>395</v>
      </c>
      <c r="AK411" s="25">
        <f>IF(COUNTIFS('SOC priorities'!$E$4:$E$12,$B411)&lt;&gt;1,1,0)</f>
        <v>1</v>
      </c>
      <c r="AL411" s="25" cm="1">
        <f t="array" ref="AL411">_xlfn.IFNA(IF(ISBLANK(C411),0,_xlfn.IFNA(IF(NOT(OR(_xlfn.XLOOKUP(VLOOKUP(B411,'SOC priorities'!$E$4:$F$12,2),'SOC priorities'!$H$1:$P$1,'SOC priorities'!$H$1:$P$413)=C411)),1,0),1)),1)</f>
        <v>0</v>
      </c>
      <c r="AM411" s="25" cm="1">
        <f t="array" ref="AM411">_xlfn.IFNA(IF(ISBLANK(D411),0,IF(NOT(OR(_xlfn.XLOOKUP(VLOOKUP(B411,'SSA DD'!$E$32:$F$40,2),'SSA DD'!$E$1:$M$1,'SSA DD'!$E$1:$M$22)=D411)),1,0)),0)</f>
        <v>0</v>
      </c>
      <c r="AO411" t="s">
        <v>396</v>
      </c>
      <c r="AP411" s="25" t="s">
        <v>397</v>
      </c>
      <c r="AQ411" s="160" t="s">
        <v>398</v>
      </c>
    </row>
    <row r="412" spans="1:43" ht="30" customHeight="1" x14ac:dyDescent="0.45">
      <c r="A412" s="395">
        <v>400</v>
      </c>
      <c r="B412" s="396"/>
      <c r="C412" s="397"/>
      <c r="D412" s="397"/>
      <c r="E412" s="398"/>
      <c r="F412" s="399"/>
      <c r="G412" s="399"/>
      <c r="H412" s="400"/>
      <c r="I412" s="367" t="str">
        <f t="shared" si="75"/>
        <v/>
      </c>
      <c r="J412" s="365"/>
      <c r="K412" s="365"/>
      <c r="L412" s="365"/>
      <c r="O412" s="25" t="str">
        <f>IF(AND(SUM($U412:$Z412)&lt;&gt;0,SUM($U412:$Z412)&lt;&gt;6), IF($B412&lt;&gt;'SOC priorities'!$E$11,$AG412,$AH412),"")</f>
        <v/>
      </c>
      <c r="P412" s="25" t="str">
        <f>IF(AND(SUM(U412:AA412)&lt;&gt;0,SUM(U412:AA412)&lt;&gt;7),IF(B412='SOC priorities'!$E$11,IF(ISBLANK(H412),$AI412,""),""),"")</f>
        <v/>
      </c>
      <c r="Q412" s="25" t="str">
        <f t="shared" si="76"/>
        <v/>
      </c>
      <c r="R412" s="25" t="str">
        <f t="shared" si="73"/>
        <v/>
      </c>
      <c r="S412" s="25" t="str">
        <f t="shared" si="74"/>
        <v/>
      </c>
      <c r="U412" s="159">
        <f t="shared" si="77"/>
        <v>0</v>
      </c>
      <c r="V412" s="25">
        <f t="shared" si="78"/>
        <v>0</v>
      </c>
      <c r="W412" s="25">
        <f t="shared" si="79"/>
        <v>0</v>
      </c>
      <c r="X412" s="25">
        <f t="shared" si="80"/>
        <v>0</v>
      </c>
      <c r="Y412" s="25">
        <f t="shared" si="81"/>
        <v>0</v>
      </c>
      <c r="Z412" s="25">
        <f t="shared" si="82"/>
        <v>0</v>
      </c>
      <c r="AA412" s="25">
        <f t="shared" si="83"/>
        <v>0</v>
      </c>
      <c r="AC412" s="25">
        <f t="shared" si="84"/>
        <v>0</v>
      </c>
      <c r="AG412" s="25" t="s">
        <v>393</v>
      </c>
      <c r="AH412" s="25" t="s">
        <v>394</v>
      </c>
      <c r="AI412" s="160" t="s">
        <v>395</v>
      </c>
      <c r="AK412" s="25">
        <f>IF(COUNTIFS('SOC priorities'!$E$4:$E$12,$B412)&lt;&gt;1,1,0)</f>
        <v>1</v>
      </c>
      <c r="AL412" s="25" cm="1">
        <f t="array" ref="AL412">_xlfn.IFNA(IF(ISBLANK(C412),0,_xlfn.IFNA(IF(NOT(OR(_xlfn.XLOOKUP(VLOOKUP(B412,'SOC priorities'!$E$4:$F$12,2),'SOC priorities'!$H$1:$P$1,'SOC priorities'!$H$1:$P$413)=C412)),1,0),1)),1)</f>
        <v>0</v>
      </c>
      <c r="AM412" s="25" cm="1">
        <f t="array" ref="AM412">_xlfn.IFNA(IF(ISBLANK(D412),0,IF(NOT(OR(_xlfn.XLOOKUP(VLOOKUP(B412,'SSA DD'!$E$32:$F$40,2),'SSA DD'!$E$1:$M$1,'SSA DD'!$E$1:$M$22)=D412)),1,0)),0)</f>
        <v>0</v>
      </c>
      <c r="AO412" t="s">
        <v>396</v>
      </c>
      <c r="AP412" s="25" t="s">
        <v>397</v>
      </c>
      <c r="AQ412" s="160" t="s">
        <v>398</v>
      </c>
    </row>
    <row r="413" spans="1:43" ht="30" customHeight="1" x14ac:dyDescent="0.45">
      <c r="A413" s="395">
        <v>401</v>
      </c>
      <c r="B413" s="396"/>
      <c r="C413" s="397"/>
      <c r="D413" s="397"/>
      <c r="E413" s="398"/>
      <c r="F413" s="399"/>
      <c r="G413" s="399"/>
      <c r="H413" s="400"/>
      <c r="I413" s="367" t="str">
        <f t="shared" si="75"/>
        <v/>
      </c>
      <c r="J413" s="365"/>
      <c r="K413" s="365"/>
      <c r="L413" s="365"/>
      <c r="O413" s="25" t="str">
        <f>IF(AND(SUM($U413:$Z413)&lt;&gt;0,SUM($U413:$Z413)&lt;&gt;6), IF($B413&lt;&gt;'SOC priorities'!$E$11,$AG413,$AH413),"")</f>
        <v/>
      </c>
      <c r="P413" s="25" t="str">
        <f>IF(AND(SUM(U413:AA413)&lt;&gt;0,SUM(U413:AA413)&lt;&gt;7),IF(B413='SOC priorities'!$E$11,IF(ISBLANK(H413),$AI413,""),""),"")</f>
        <v/>
      </c>
      <c r="Q413" s="25" t="str">
        <f t="shared" si="76"/>
        <v/>
      </c>
      <c r="R413" s="25" t="str">
        <f t="shared" si="73"/>
        <v/>
      </c>
      <c r="S413" s="25" t="str">
        <f t="shared" si="74"/>
        <v/>
      </c>
      <c r="U413" s="159">
        <f t="shared" si="77"/>
        <v>0</v>
      </c>
      <c r="V413" s="25">
        <f t="shared" si="78"/>
        <v>0</v>
      </c>
      <c r="W413" s="25">
        <f t="shared" si="79"/>
        <v>0</v>
      </c>
      <c r="X413" s="25">
        <f t="shared" si="80"/>
        <v>0</v>
      </c>
      <c r="Y413" s="25">
        <f t="shared" si="81"/>
        <v>0</v>
      </c>
      <c r="Z413" s="25">
        <f t="shared" si="82"/>
        <v>0</v>
      </c>
      <c r="AA413" s="25">
        <f t="shared" si="83"/>
        <v>0</v>
      </c>
      <c r="AC413" s="25">
        <f t="shared" si="84"/>
        <v>0</v>
      </c>
      <c r="AG413" s="25" t="s">
        <v>393</v>
      </c>
      <c r="AH413" s="25" t="s">
        <v>394</v>
      </c>
      <c r="AI413" s="160" t="s">
        <v>395</v>
      </c>
      <c r="AK413" s="25">
        <f>IF(COUNTIFS('SOC priorities'!$E$4:$E$12,$B413)&lt;&gt;1,1,0)</f>
        <v>1</v>
      </c>
      <c r="AL413" s="25" cm="1">
        <f t="array" ref="AL413">_xlfn.IFNA(IF(ISBLANK(C413),0,_xlfn.IFNA(IF(NOT(OR(_xlfn.XLOOKUP(VLOOKUP(B413,'SOC priorities'!$E$4:$F$12,2),'SOC priorities'!$H$1:$P$1,'SOC priorities'!$H$1:$P$413)=C413)),1,0),1)),1)</f>
        <v>0</v>
      </c>
      <c r="AM413" s="25" cm="1">
        <f t="array" ref="AM413">_xlfn.IFNA(IF(ISBLANK(D413),0,IF(NOT(OR(_xlfn.XLOOKUP(VLOOKUP(B413,'SSA DD'!$E$32:$F$40,2),'SSA DD'!$E$1:$M$1,'SSA DD'!$E$1:$M$22)=D413)),1,0)),0)</f>
        <v>0</v>
      </c>
      <c r="AO413" t="s">
        <v>396</v>
      </c>
      <c r="AP413" s="25" t="s">
        <v>397</v>
      </c>
      <c r="AQ413" s="160" t="s">
        <v>398</v>
      </c>
    </row>
    <row r="414" spans="1:43" ht="30" customHeight="1" x14ac:dyDescent="0.45">
      <c r="A414" s="395">
        <v>402</v>
      </c>
      <c r="B414" s="396"/>
      <c r="C414" s="397"/>
      <c r="D414" s="397"/>
      <c r="E414" s="398"/>
      <c r="F414" s="399"/>
      <c r="G414" s="399"/>
      <c r="H414" s="400"/>
      <c r="I414" s="367" t="str">
        <f t="shared" si="75"/>
        <v/>
      </c>
      <c r="J414" s="365"/>
      <c r="K414" s="365"/>
      <c r="L414" s="365"/>
      <c r="O414" s="25" t="str">
        <f>IF(AND(SUM($U414:$Z414)&lt;&gt;0,SUM($U414:$Z414)&lt;&gt;6), IF($B414&lt;&gt;'SOC priorities'!$E$11,$AG414,$AH414),"")</f>
        <v/>
      </c>
      <c r="P414" s="25" t="str">
        <f>IF(AND(SUM(U414:AA414)&lt;&gt;0,SUM(U414:AA414)&lt;&gt;7),IF(B414='SOC priorities'!$E$11,IF(ISBLANK(H414),$AI414,""),""),"")</f>
        <v/>
      </c>
      <c r="Q414" s="25" t="str">
        <f t="shared" si="76"/>
        <v/>
      </c>
      <c r="R414" s="25" t="str">
        <f t="shared" si="73"/>
        <v/>
      </c>
      <c r="S414" s="25" t="str">
        <f t="shared" si="74"/>
        <v/>
      </c>
      <c r="U414" s="159">
        <f t="shared" si="77"/>
        <v>0</v>
      </c>
      <c r="V414" s="25">
        <f t="shared" si="78"/>
        <v>0</v>
      </c>
      <c r="W414" s="25">
        <f t="shared" si="79"/>
        <v>0</v>
      </c>
      <c r="X414" s="25">
        <f t="shared" si="80"/>
        <v>0</v>
      </c>
      <c r="Y414" s="25">
        <f t="shared" si="81"/>
        <v>0</v>
      </c>
      <c r="Z414" s="25">
        <f t="shared" si="82"/>
        <v>0</v>
      </c>
      <c r="AA414" s="25">
        <f t="shared" si="83"/>
        <v>0</v>
      </c>
      <c r="AC414" s="25">
        <f t="shared" si="84"/>
        <v>0</v>
      </c>
      <c r="AG414" s="25" t="s">
        <v>393</v>
      </c>
      <c r="AH414" s="25" t="s">
        <v>394</v>
      </c>
      <c r="AI414" s="160" t="s">
        <v>395</v>
      </c>
      <c r="AK414" s="25">
        <f>IF(COUNTIFS('SOC priorities'!$E$4:$E$12,$B414)&lt;&gt;1,1,0)</f>
        <v>1</v>
      </c>
      <c r="AL414" s="25" cm="1">
        <f t="array" ref="AL414">_xlfn.IFNA(IF(ISBLANK(C414),0,_xlfn.IFNA(IF(NOT(OR(_xlfn.XLOOKUP(VLOOKUP(B414,'SOC priorities'!$E$4:$F$12,2),'SOC priorities'!$H$1:$P$1,'SOC priorities'!$H$1:$P$413)=C414)),1,0),1)),1)</f>
        <v>0</v>
      </c>
      <c r="AM414" s="25" cm="1">
        <f t="array" ref="AM414">_xlfn.IFNA(IF(ISBLANK(D414),0,IF(NOT(OR(_xlfn.XLOOKUP(VLOOKUP(B414,'SSA DD'!$E$32:$F$40,2),'SSA DD'!$E$1:$M$1,'SSA DD'!$E$1:$M$22)=D414)),1,0)),0)</f>
        <v>0</v>
      </c>
      <c r="AO414" t="s">
        <v>396</v>
      </c>
      <c r="AP414" s="25" t="s">
        <v>397</v>
      </c>
      <c r="AQ414" s="160" t="s">
        <v>398</v>
      </c>
    </row>
    <row r="415" spans="1:43" ht="30" customHeight="1" x14ac:dyDescent="0.45">
      <c r="A415" s="395">
        <v>403</v>
      </c>
      <c r="B415" s="396"/>
      <c r="C415" s="397"/>
      <c r="D415" s="397"/>
      <c r="E415" s="398"/>
      <c r="F415" s="399"/>
      <c r="G415" s="399"/>
      <c r="H415" s="400"/>
      <c r="I415" s="367" t="str">
        <f t="shared" si="75"/>
        <v/>
      </c>
      <c r="J415" s="365"/>
      <c r="K415" s="365"/>
      <c r="L415" s="365"/>
      <c r="O415" s="25" t="str">
        <f>IF(AND(SUM($U415:$Z415)&lt;&gt;0,SUM($U415:$Z415)&lt;&gt;6), IF($B415&lt;&gt;'SOC priorities'!$E$11,$AG415,$AH415),"")</f>
        <v/>
      </c>
      <c r="P415" s="25" t="str">
        <f>IF(AND(SUM(U415:AA415)&lt;&gt;0,SUM(U415:AA415)&lt;&gt;7),IF(B415='SOC priorities'!$E$11,IF(ISBLANK(H415),$AI415,""),""),"")</f>
        <v/>
      </c>
      <c r="Q415" s="25" t="str">
        <f t="shared" si="76"/>
        <v/>
      </c>
      <c r="R415" s="25" t="str">
        <f t="shared" si="73"/>
        <v/>
      </c>
      <c r="S415" s="25" t="str">
        <f t="shared" si="74"/>
        <v/>
      </c>
      <c r="U415" s="159">
        <f t="shared" si="77"/>
        <v>0</v>
      </c>
      <c r="V415" s="25">
        <f t="shared" si="78"/>
        <v>0</v>
      </c>
      <c r="W415" s="25">
        <f t="shared" si="79"/>
        <v>0</v>
      </c>
      <c r="X415" s="25">
        <f t="shared" si="80"/>
        <v>0</v>
      </c>
      <c r="Y415" s="25">
        <f t="shared" si="81"/>
        <v>0</v>
      </c>
      <c r="Z415" s="25">
        <f t="shared" si="82"/>
        <v>0</v>
      </c>
      <c r="AA415" s="25">
        <f t="shared" si="83"/>
        <v>0</v>
      </c>
      <c r="AC415" s="25">
        <f t="shared" si="84"/>
        <v>0</v>
      </c>
      <c r="AG415" s="25" t="s">
        <v>393</v>
      </c>
      <c r="AH415" s="25" t="s">
        <v>394</v>
      </c>
      <c r="AI415" s="160" t="s">
        <v>395</v>
      </c>
      <c r="AK415" s="25">
        <f>IF(COUNTIFS('SOC priorities'!$E$4:$E$12,$B415)&lt;&gt;1,1,0)</f>
        <v>1</v>
      </c>
      <c r="AL415" s="25" cm="1">
        <f t="array" ref="AL415">_xlfn.IFNA(IF(ISBLANK(C415),0,_xlfn.IFNA(IF(NOT(OR(_xlfn.XLOOKUP(VLOOKUP(B415,'SOC priorities'!$E$4:$F$12,2),'SOC priorities'!$H$1:$P$1,'SOC priorities'!$H$1:$P$413)=C415)),1,0),1)),1)</f>
        <v>0</v>
      </c>
      <c r="AM415" s="25" cm="1">
        <f t="array" ref="AM415">_xlfn.IFNA(IF(ISBLANK(D415),0,IF(NOT(OR(_xlfn.XLOOKUP(VLOOKUP(B415,'SSA DD'!$E$32:$F$40,2),'SSA DD'!$E$1:$M$1,'SSA DD'!$E$1:$M$22)=D415)),1,0)),0)</f>
        <v>0</v>
      </c>
      <c r="AO415" t="s">
        <v>396</v>
      </c>
      <c r="AP415" s="25" t="s">
        <v>397</v>
      </c>
      <c r="AQ415" s="160" t="s">
        <v>398</v>
      </c>
    </row>
    <row r="416" spans="1:43" ht="30" customHeight="1" x14ac:dyDescent="0.45">
      <c r="A416" s="395">
        <v>404</v>
      </c>
      <c r="B416" s="396"/>
      <c r="C416" s="397"/>
      <c r="D416" s="397"/>
      <c r="E416" s="398"/>
      <c r="F416" s="399"/>
      <c r="G416" s="399"/>
      <c r="H416" s="400"/>
      <c r="I416" s="367" t="str">
        <f t="shared" si="75"/>
        <v/>
      </c>
      <c r="J416" s="365"/>
      <c r="K416" s="365"/>
      <c r="L416" s="365"/>
      <c r="O416" s="25" t="str">
        <f>IF(AND(SUM($U416:$Z416)&lt;&gt;0,SUM($U416:$Z416)&lt;&gt;6), IF($B416&lt;&gt;'SOC priorities'!$E$11,$AG416,$AH416),"")</f>
        <v/>
      </c>
      <c r="P416" s="25" t="str">
        <f>IF(AND(SUM(U416:AA416)&lt;&gt;0,SUM(U416:AA416)&lt;&gt;7),IF(B416='SOC priorities'!$E$11,IF(ISBLANK(H416),$AI416,""),""),"")</f>
        <v/>
      </c>
      <c r="Q416" s="25" t="str">
        <f t="shared" si="76"/>
        <v/>
      </c>
      <c r="R416" s="25" t="str">
        <f t="shared" si="73"/>
        <v/>
      </c>
      <c r="S416" s="25" t="str">
        <f t="shared" si="74"/>
        <v/>
      </c>
      <c r="U416" s="159">
        <f t="shared" si="77"/>
        <v>0</v>
      </c>
      <c r="V416" s="25">
        <f t="shared" si="78"/>
        <v>0</v>
      </c>
      <c r="W416" s="25">
        <f t="shared" si="79"/>
        <v>0</v>
      </c>
      <c r="X416" s="25">
        <f t="shared" si="80"/>
        <v>0</v>
      </c>
      <c r="Y416" s="25">
        <f t="shared" si="81"/>
        <v>0</v>
      </c>
      <c r="Z416" s="25">
        <f t="shared" si="82"/>
        <v>0</v>
      </c>
      <c r="AA416" s="25">
        <f t="shared" si="83"/>
        <v>0</v>
      </c>
      <c r="AC416" s="25">
        <f t="shared" si="84"/>
        <v>0</v>
      </c>
      <c r="AG416" s="25" t="s">
        <v>393</v>
      </c>
      <c r="AH416" s="25" t="s">
        <v>394</v>
      </c>
      <c r="AI416" s="160" t="s">
        <v>395</v>
      </c>
      <c r="AK416" s="25">
        <f>IF(COUNTIFS('SOC priorities'!$E$4:$E$12,$B416)&lt;&gt;1,1,0)</f>
        <v>1</v>
      </c>
      <c r="AL416" s="25" cm="1">
        <f t="array" ref="AL416">_xlfn.IFNA(IF(ISBLANK(C416),0,_xlfn.IFNA(IF(NOT(OR(_xlfn.XLOOKUP(VLOOKUP(B416,'SOC priorities'!$E$4:$F$12,2),'SOC priorities'!$H$1:$P$1,'SOC priorities'!$H$1:$P$413)=C416)),1,0),1)),1)</f>
        <v>0</v>
      </c>
      <c r="AM416" s="25" cm="1">
        <f t="array" ref="AM416">_xlfn.IFNA(IF(ISBLANK(D416),0,IF(NOT(OR(_xlfn.XLOOKUP(VLOOKUP(B416,'SSA DD'!$E$32:$F$40,2),'SSA DD'!$E$1:$M$1,'SSA DD'!$E$1:$M$22)=D416)),1,0)),0)</f>
        <v>0</v>
      </c>
      <c r="AO416" t="s">
        <v>396</v>
      </c>
      <c r="AP416" s="25" t="s">
        <v>397</v>
      </c>
      <c r="AQ416" s="160" t="s">
        <v>398</v>
      </c>
    </row>
    <row r="417" spans="1:43" ht="30" customHeight="1" x14ac:dyDescent="0.45">
      <c r="A417" s="395">
        <v>405</v>
      </c>
      <c r="B417" s="396"/>
      <c r="C417" s="397"/>
      <c r="D417" s="397"/>
      <c r="E417" s="398"/>
      <c r="F417" s="399"/>
      <c r="G417" s="399"/>
      <c r="H417" s="400"/>
      <c r="I417" s="367" t="str">
        <f t="shared" si="75"/>
        <v/>
      </c>
      <c r="J417" s="365"/>
      <c r="K417" s="365"/>
      <c r="L417" s="365"/>
      <c r="O417" s="25" t="str">
        <f>IF(AND(SUM($U417:$Z417)&lt;&gt;0,SUM($U417:$Z417)&lt;&gt;6), IF($B417&lt;&gt;'SOC priorities'!$E$11,$AG417,$AH417),"")</f>
        <v/>
      </c>
      <c r="P417" s="25" t="str">
        <f>IF(AND(SUM(U417:AA417)&lt;&gt;0,SUM(U417:AA417)&lt;&gt;7),IF(B417='SOC priorities'!$E$11,IF(ISBLANK(H417),$AI417,""),""),"")</f>
        <v/>
      </c>
      <c r="Q417" s="25" t="str">
        <f t="shared" si="76"/>
        <v/>
      </c>
      <c r="R417" s="25" t="str">
        <f t="shared" si="73"/>
        <v/>
      </c>
      <c r="S417" s="25" t="str">
        <f t="shared" si="74"/>
        <v/>
      </c>
      <c r="U417" s="159">
        <f t="shared" si="77"/>
        <v>0</v>
      </c>
      <c r="V417" s="25">
        <f t="shared" si="78"/>
        <v>0</v>
      </c>
      <c r="W417" s="25">
        <f t="shared" si="79"/>
        <v>0</v>
      </c>
      <c r="X417" s="25">
        <f t="shared" si="80"/>
        <v>0</v>
      </c>
      <c r="Y417" s="25">
        <f t="shared" si="81"/>
        <v>0</v>
      </c>
      <c r="Z417" s="25">
        <f t="shared" si="82"/>
        <v>0</v>
      </c>
      <c r="AA417" s="25">
        <f t="shared" si="83"/>
        <v>0</v>
      </c>
      <c r="AC417" s="25">
        <f t="shared" si="84"/>
        <v>0</v>
      </c>
      <c r="AG417" s="25" t="s">
        <v>393</v>
      </c>
      <c r="AH417" s="25" t="s">
        <v>394</v>
      </c>
      <c r="AI417" s="160" t="s">
        <v>395</v>
      </c>
      <c r="AK417" s="25">
        <f>IF(COUNTIFS('SOC priorities'!$E$4:$E$12,$B417)&lt;&gt;1,1,0)</f>
        <v>1</v>
      </c>
      <c r="AL417" s="25" cm="1">
        <f t="array" ref="AL417">_xlfn.IFNA(IF(ISBLANK(C417),0,_xlfn.IFNA(IF(NOT(OR(_xlfn.XLOOKUP(VLOOKUP(B417,'SOC priorities'!$E$4:$F$12,2),'SOC priorities'!$H$1:$P$1,'SOC priorities'!$H$1:$P$413)=C417)),1,0),1)),1)</f>
        <v>0</v>
      </c>
      <c r="AM417" s="25" cm="1">
        <f t="array" ref="AM417">_xlfn.IFNA(IF(ISBLANK(D417),0,IF(NOT(OR(_xlfn.XLOOKUP(VLOOKUP(B417,'SSA DD'!$E$32:$F$40,2),'SSA DD'!$E$1:$M$1,'SSA DD'!$E$1:$M$22)=D417)),1,0)),0)</f>
        <v>0</v>
      </c>
      <c r="AO417" t="s">
        <v>396</v>
      </c>
      <c r="AP417" s="25" t="s">
        <v>397</v>
      </c>
      <c r="AQ417" s="160" t="s">
        <v>398</v>
      </c>
    </row>
    <row r="418" spans="1:43" ht="30" customHeight="1" x14ac:dyDescent="0.45">
      <c r="A418" s="395">
        <v>406</v>
      </c>
      <c r="B418" s="396"/>
      <c r="C418" s="397"/>
      <c r="D418" s="397"/>
      <c r="E418" s="398"/>
      <c r="F418" s="399"/>
      <c r="G418" s="399"/>
      <c r="H418" s="400"/>
      <c r="I418" s="367" t="str">
        <f t="shared" si="75"/>
        <v/>
      </c>
      <c r="J418" s="365"/>
      <c r="K418" s="365"/>
      <c r="L418" s="365"/>
      <c r="O418" s="25" t="str">
        <f>IF(AND(SUM($U418:$Z418)&lt;&gt;0,SUM($U418:$Z418)&lt;&gt;6), IF($B418&lt;&gt;'SOC priorities'!$E$11,$AG418,$AH418),"")</f>
        <v/>
      </c>
      <c r="P418" s="25" t="str">
        <f>IF(AND(SUM(U418:AA418)&lt;&gt;0,SUM(U418:AA418)&lt;&gt;7),IF(B418='SOC priorities'!$E$11,IF(ISBLANK(H418),$AI418,""),""),"")</f>
        <v/>
      </c>
      <c r="Q418" s="25" t="str">
        <f t="shared" si="76"/>
        <v/>
      </c>
      <c r="R418" s="25" t="str">
        <f t="shared" si="73"/>
        <v/>
      </c>
      <c r="S418" s="25" t="str">
        <f t="shared" si="74"/>
        <v/>
      </c>
      <c r="U418" s="159">
        <f t="shared" si="77"/>
        <v>0</v>
      </c>
      <c r="V418" s="25">
        <f t="shared" si="78"/>
        <v>0</v>
      </c>
      <c r="W418" s="25">
        <f t="shared" si="79"/>
        <v>0</v>
      </c>
      <c r="X418" s="25">
        <f t="shared" si="80"/>
        <v>0</v>
      </c>
      <c r="Y418" s="25">
        <f t="shared" si="81"/>
        <v>0</v>
      </c>
      <c r="Z418" s="25">
        <f t="shared" si="82"/>
        <v>0</v>
      </c>
      <c r="AA418" s="25">
        <f t="shared" si="83"/>
        <v>0</v>
      </c>
      <c r="AC418" s="25">
        <f t="shared" si="84"/>
        <v>0</v>
      </c>
      <c r="AG418" s="25" t="s">
        <v>393</v>
      </c>
      <c r="AH418" s="25" t="s">
        <v>394</v>
      </c>
      <c r="AI418" s="160" t="s">
        <v>395</v>
      </c>
      <c r="AK418" s="25">
        <f>IF(COUNTIFS('SOC priorities'!$E$4:$E$12,$B418)&lt;&gt;1,1,0)</f>
        <v>1</v>
      </c>
      <c r="AL418" s="25" cm="1">
        <f t="array" ref="AL418">_xlfn.IFNA(IF(ISBLANK(C418),0,_xlfn.IFNA(IF(NOT(OR(_xlfn.XLOOKUP(VLOOKUP(B418,'SOC priorities'!$E$4:$F$12,2),'SOC priorities'!$H$1:$P$1,'SOC priorities'!$H$1:$P$413)=C418)),1,0),1)),1)</f>
        <v>0</v>
      </c>
      <c r="AM418" s="25" cm="1">
        <f t="array" ref="AM418">_xlfn.IFNA(IF(ISBLANK(D418),0,IF(NOT(OR(_xlfn.XLOOKUP(VLOOKUP(B418,'SSA DD'!$E$32:$F$40,2),'SSA DD'!$E$1:$M$1,'SSA DD'!$E$1:$M$22)=D418)),1,0)),0)</f>
        <v>0</v>
      </c>
      <c r="AO418" t="s">
        <v>396</v>
      </c>
      <c r="AP418" s="25" t="s">
        <v>397</v>
      </c>
      <c r="AQ418" s="160" t="s">
        <v>398</v>
      </c>
    </row>
    <row r="419" spans="1:43" ht="30" customHeight="1" x14ac:dyDescent="0.45">
      <c r="A419" s="395">
        <v>407</v>
      </c>
      <c r="B419" s="396"/>
      <c r="C419" s="397"/>
      <c r="D419" s="397"/>
      <c r="E419" s="398"/>
      <c r="F419" s="399"/>
      <c r="G419" s="399"/>
      <c r="H419" s="400"/>
      <c r="I419" s="367" t="str">
        <f t="shared" si="75"/>
        <v/>
      </c>
      <c r="J419" s="365"/>
      <c r="K419" s="365"/>
      <c r="L419" s="365"/>
      <c r="O419" s="25" t="str">
        <f>IF(AND(SUM($U419:$Z419)&lt;&gt;0,SUM($U419:$Z419)&lt;&gt;6), IF($B419&lt;&gt;'SOC priorities'!$E$11,$AG419,$AH419),"")</f>
        <v/>
      </c>
      <c r="P419" s="25" t="str">
        <f>IF(AND(SUM(U419:AA419)&lt;&gt;0,SUM(U419:AA419)&lt;&gt;7),IF(B419='SOC priorities'!$E$11,IF(ISBLANK(H419),$AI419,""),""),"")</f>
        <v/>
      </c>
      <c r="Q419" s="25" t="str">
        <f t="shared" si="76"/>
        <v/>
      </c>
      <c r="R419" s="25" t="str">
        <f t="shared" si="73"/>
        <v/>
      </c>
      <c r="S419" s="25" t="str">
        <f t="shared" si="74"/>
        <v/>
      </c>
      <c r="U419" s="159">
        <f t="shared" si="77"/>
        <v>0</v>
      </c>
      <c r="V419" s="25">
        <f t="shared" si="78"/>
        <v>0</v>
      </c>
      <c r="W419" s="25">
        <f t="shared" si="79"/>
        <v>0</v>
      </c>
      <c r="X419" s="25">
        <f t="shared" si="80"/>
        <v>0</v>
      </c>
      <c r="Y419" s="25">
        <f t="shared" si="81"/>
        <v>0</v>
      </c>
      <c r="Z419" s="25">
        <f t="shared" si="82"/>
        <v>0</v>
      </c>
      <c r="AA419" s="25">
        <f t="shared" si="83"/>
        <v>0</v>
      </c>
      <c r="AC419" s="25">
        <f t="shared" si="84"/>
        <v>0</v>
      </c>
      <c r="AG419" s="25" t="s">
        <v>393</v>
      </c>
      <c r="AH419" s="25" t="s">
        <v>394</v>
      </c>
      <c r="AI419" s="160" t="s">
        <v>395</v>
      </c>
      <c r="AK419" s="25">
        <f>IF(COUNTIFS('SOC priorities'!$E$4:$E$12,$B419)&lt;&gt;1,1,0)</f>
        <v>1</v>
      </c>
      <c r="AL419" s="25" cm="1">
        <f t="array" ref="AL419">_xlfn.IFNA(IF(ISBLANK(C419),0,_xlfn.IFNA(IF(NOT(OR(_xlfn.XLOOKUP(VLOOKUP(B419,'SOC priorities'!$E$4:$F$12,2),'SOC priorities'!$H$1:$P$1,'SOC priorities'!$H$1:$P$413)=C419)),1,0),1)),1)</f>
        <v>0</v>
      </c>
      <c r="AM419" s="25" cm="1">
        <f t="array" ref="AM419">_xlfn.IFNA(IF(ISBLANK(D419),0,IF(NOT(OR(_xlfn.XLOOKUP(VLOOKUP(B419,'SSA DD'!$E$32:$F$40,2),'SSA DD'!$E$1:$M$1,'SSA DD'!$E$1:$M$22)=D419)),1,0)),0)</f>
        <v>0</v>
      </c>
      <c r="AO419" t="s">
        <v>396</v>
      </c>
      <c r="AP419" s="25" t="s">
        <v>397</v>
      </c>
      <c r="AQ419" s="160" t="s">
        <v>398</v>
      </c>
    </row>
    <row r="420" spans="1:43" ht="30" customHeight="1" x14ac:dyDescent="0.45">
      <c r="A420" s="395">
        <v>408</v>
      </c>
      <c r="B420" s="396"/>
      <c r="C420" s="397"/>
      <c r="D420" s="397"/>
      <c r="E420" s="398"/>
      <c r="F420" s="399"/>
      <c r="G420" s="399"/>
      <c r="H420" s="400"/>
      <c r="I420" s="367" t="str">
        <f t="shared" si="75"/>
        <v/>
      </c>
      <c r="J420" s="365"/>
      <c r="K420" s="365"/>
      <c r="L420" s="365"/>
      <c r="O420" s="25" t="str">
        <f>IF(AND(SUM($U420:$Z420)&lt;&gt;0,SUM($U420:$Z420)&lt;&gt;6), IF($B420&lt;&gt;'SOC priorities'!$E$11,$AG420,$AH420),"")</f>
        <v/>
      </c>
      <c r="P420" s="25" t="str">
        <f>IF(AND(SUM(U420:AA420)&lt;&gt;0,SUM(U420:AA420)&lt;&gt;7),IF(B420='SOC priorities'!$E$11,IF(ISBLANK(H420),$AI420,""),""),"")</f>
        <v/>
      </c>
      <c r="Q420" s="25" t="str">
        <f t="shared" si="76"/>
        <v/>
      </c>
      <c r="R420" s="25" t="str">
        <f t="shared" si="73"/>
        <v/>
      </c>
      <c r="S420" s="25" t="str">
        <f t="shared" si="74"/>
        <v/>
      </c>
      <c r="U420" s="159">
        <f t="shared" si="77"/>
        <v>0</v>
      </c>
      <c r="V420" s="25">
        <f t="shared" si="78"/>
        <v>0</v>
      </c>
      <c r="W420" s="25">
        <f t="shared" si="79"/>
        <v>0</v>
      </c>
      <c r="X420" s="25">
        <f t="shared" si="80"/>
        <v>0</v>
      </c>
      <c r="Y420" s="25">
        <f t="shared" si="81"/>
        <v>0</v>
      </c>
      <c r="Z420" s="25">
        <f t="shared" si="82"/>
        <v>0</v>
      </c>
      <c r="AA420" s="25">
        <f t="shared" si="83"/>
        <v>0</v>
      </c>
      <c r="AC420" s="25">
        <f t="shared" si="84"/>
        <v>0</v>
      </c>
      <c r="AG420" s="25" t="s">
        <v>393</v>
      </c>
      <c r="AH420" s="25" t="s">
        <v>394</v>
      </c>
      <c r="AI420" s="160" t="s">
        <v>395</v>
      </c>
      <c r="AK420" s="25">
        <f>IF(COUNTIFS('SOC priorities'!$E$4:$E$12,$B420)&lt;&gt;1,1,0)</f>
        <v>1</v>
      </c>
      <c r="AL420" s="25" cm="1">
        <f t="array" ref="AL420">_xlfn.IFNA(IF(ISBLANK(C420),0,_xlfn.IFNA(IF(NOT(OR(_xlfn.XLOOKUP(VLOOKUP(B420,'SOC priorities'!$E$4:$F$12,2),'SOC priorities'!$H$1:$P$1,'SOC priorities'!$H$1:$P$413)=C420)),1,0),1)),1)</f>
        <v>0</v>
      </c>
      <c r="AM420" s="25" cm="1">
        <f t="array" ref="AM420">_xlfn.IFNA(IF(ISBLANK(D420),0,IF(NOT(OR(_xlfn.XLOOKUP(VLOOKUP(B420,'SSA DD'!$E$32:$F$40,2),'SSA DD'!$E$1:$M$1,'SSA DD'!$E$1:$M$22)=D420)),1,0)),0)</f>
        <v>0</v>
      </c>
      <c r="AO420" t="s">
        <v>396</v>
      </c>
      <c r="AP420" s="25" t="s">
        <v>397</v>
      </c>
      <c r="AQ420" s="160" t="s">
        <v>398</v>
      </c>
    </row>
    <row r="421" spans="1:43" ht="30" customHeight="1" x14ac:dyDescent="0.45">
      <c r="A421" s="395">
        <v>409</v>
      </c>
      <c r="B421" s="396"/>
      <c r="C421" s="397"/>
      <c r="D421" s="397"/>
      <c r="E421" s="398"/>
      <c r="F421" s="399"/>
      <c r="G421" s="399"/>
      <c r="H421" s="400"/>
      <c r="I421" s="367" t="str">
        <f t="shared" si="75"/>
        <v/>
      </c>
      <c r="J421" s="365"/>
      <c r="K421" s="365"/>
      <c r="L421" s="365"/>
      <c r="O421" s="25" t="str">
        <f>IF(AND(SUM($U421:$Z421)&lt;&gt;0,SUM($U421:$Z421)&lt;&gt;6), IF($B421&lt;&gt;'SOC priorities'!$E$11,$AG421,$AH421),"")</f>
        <v/>
      </c>
      <c r="P421" s="25" t="str">
        <f>IF(AND(SUM(U421:AA421)&lt;&gt;0,SUM(U421:AA421)&lt;&gt;7),IF(B421='SOC priorities'!$E$11,IF(ISBLANK(H421),$AI421,""),""),"")</f>
        <v/>
      </c>
      <c r="Q421" s="25" t="str">
        <f t="shared" si="76"/>
        <v/>
      </c>
      <c r="R421" s="25" t="str">
        <f t="shared" si="73"/>
        <v/>
      </c>
      <c r="S421" s="25" t="str">
        <f t="shared" si="74"/>
        <v/>
      </c>
      <c r="U421" s="159">
        <f t="shared" si="77"/>
        <v>0</v>
      </c>
      <c r="V421" s="25">
        <f t="shared" si="78"/>
        <v>0</v>
      </c>
      <c r="W421" s="25">
        <f t="shared" si="79"/>
        <v>0</v>
      </c>
      <c r="X421" s="25">
        <f t="shared" si="80"/>
        <v>0</v>
      </c>
      <c r="Y421" s="25">
        <f t="shared" si="81"/>
        <v>0</v>
      </c>
      <c r="Z421" s="25">
        <f t="shared" si="82"/>
        <v>0</v>
      </c>
      <c r="AA421" s="25">
        <f t="shared" si="83"/>
        <v>0</v>
      </c>
      <c r="AC421" s="25">
        <f t="shared" si="84"/>
        <v>0</v>
      </c>
      <c r="AG421" s="25" t="s">
        <v>393</v>
      </c>
      <c r="AH421" s="25" t="s">
        <v>394</v>
      </c>
      <c r="AI421" s="160" t="s">
        <v>395</v>
      </c>
      <c r="AK421" s="25">
        <f>IF(COUNTIFS('SOC priorities'!$E$4:$E$12,$B421)&lt;&gt;1,1,0)</f>
        <v>1</v>
      </c>
      <c r="AL421" s="25" cm="1">
        <f t="array" ref="AL421">_xlfn.IFNA(IF(ISBLANK(C421),0,_xlfn.IFNA(IF(NOT(OR(_xlfn.XLOOKUP(VLOOKUP(B421,'SOC priorities'!$E$4:$F$12,2),'SOC priorities'!$H$1:$P$1,'SOC priorities'!$H$1:$P$413)=C421)),1,0),1)),1)</f>
        <v>0</v>
      </c>
      <c r="AM421" s="25" cm="1">
        <f t="array" ref="AM421">_xlfn.IFNA(IF(ISBLANK(D421),0,IF(NOT(OR(_xlfn.XLOOKUP(VLOOKUP(B421,'SSA DD'!$E$32:$F$40,2),'SSA DD'!$E$1:$M$1,'SSA DD'!$E$1:$M$22)=D421)),1,0)),0)</f>
        <v>0</v>
      </c>
      <c r="AO421" t="s">
        <v>396</v>
      </c>
      <c r="AP421" s="25" t="s">
        <v>397</v>
      </c>
      <c r="AQ421" s="160" t="s">
        <v>398</v>
      </c>
    </row>
    <row r="422" spans="1:43" ht="30" customHeight="1" x14ac:dyDescent="0.45">
      <c r="A422" s="395">
        <v>410</v>
      </c>
      <c r="B422" s="396"/>
      <c r="C422" s="397"/>
      <c r="D422" s="397"/>
      <c r="E422" s="398"/>
      <c r="F422" s="399"/>
      <c r="G422" s="399"/>
      <c r="H422" s="400"/>
      <c r="I422" s="367" t="str">
        <f t="shared" si="75"/>
        <v/>
      </c>
      <c r="J422" s="365"/>
      <c r="K422" s="365"/>
      <c r="L422" s="365"/>
      <c r="O422" s="25" t="str">
        <f>IF(AND(SUM($U422:$Z422)&lt;&gt;0,SUM($U422:$Z422)&lt;&gt;6), IF($B422&lt;&gt;'SOC priorities'!$E$11,$AG422,$AH422),"")</f>
        <v/>
      </c>
      <c r="P422" s="25" t="str">
        <f>IF(AND(SUM(U422:AA422)&lt;&gt;0,SUM(U422:AA422)&lt;&gt;7),IF(B422='SOC priorities'!$E$11,IF(ISBLANK(H422),$AI422,""),""),"")</f>
        <v/>
      </c>
      <c r="Q422" s="25" t="str">
        <f t="shared" si="76"/>
        <v/>
      </c>
      <c r="R422" s="25" t="str">
        <f t="shared" si="73"/>
        <v/>
      </c>
      <c r="S422" s="25" t="str">
        <f t="shared" si="74"/>
        <v/>
      </c>
      <c r="U422" s="159">
        <f t="shared" si="77"/>
        <v>0</v>
      </c>
      <c r="V422" s="25">
        <f t="shared" si="78"/>
        <v>0</v>
      </c>
      <c r="W422" s="25">
        <f t="shared" si="79"/>
        <v>0</v>
      </c>
      <c r="X422" s="25">
        <f t="shared" si="80"/>
        <v>0</v>
      </c>
      <c r="Y422" s="25">
        <f t="shared" si="81"/>
        <v>0</v>
      </c>
      <c r="Z422" s="25">
        <f t="shared" si="82"/>
        <v>0</v>
      </c>
      <c r="AA422" s="25">
        <f t="shared" si="83"/>
        <v>0</v>
      </c>
      <c r="AC422" s="25">
        <f t="shared" si="84"/>
        <v>0</v>
      </c>
      <c r="AG422" s="25" t="s">
        <v>393</v>
      </c>
      <c r="AH422" s="25" t="s">
        <v>394</v>
      </c>
      <c r="AI422" s="160" t="s">
        <v>395</v>
      </c>
      <c r="AK422" s="25">
        <f>IF(COUNTIFS('SOC priorities'!$E$4:$E$12,$B422)&lt;&gt;1,1,0)</f>
        <v>1</v>
      </c>
      <c r="AL422" s="25" cm="1">
        <f t="array" ref="AL422">_xlfn.IFNA(IF(ISBLANK(C422),0,_xlfn.IFNA(IF(NOT(OR(_xlfn.XLOOKUP(VLOOKUP(B422,'SOC priorities'!$E$4:$F$12,2),'SOC priorities'!$H$1:$P$1,'SOC priorities'!$H$1:$P$413)=C422)),1,0),1)),1)</f>
        <v>0</v>
      </c>
      <c r="AM422" s="25" cm="1">
        <f t="array" ref="AM422">_xlfn.IFNA(IF(ISBLANK(D422),0,IF(NOT(OR(_xlfn.XLOOKUP(VLOOKUP(B422,'SSA DD'!$E$32:$F$40,2),'SSA DD'!$E$1:$M$1,'SSA DD'!$E$1:$M$22)=D422)),1,0)),0)</f>
        <v>0</v>
      </c>
      <c r="AO422" t="s">
        <v>396</v>
      </c>
      <c r="AP422" s="25" t="s">
        <v>397</v>
      </c>
      <c r="AQ422" s="160" t="s">
        <v>398</v>
      </c>
    </row>
    <row r="423" spans="1:43" ht="30" customHeight="1" x14ac:dyDescent="0.45">
      <c r="A423" s="395">
        <v>411</v>
      </c>
      <c r="B423" s="396"/>
      <c r="C423" s="397"/>
      <c r="D423" s="397"/>
      <c r="E423" s="398"/>
      <c r="F423" s="399"/>
      <c r="G423" s="399"/>
      <c r="H423" s="400"/>
      <c r="I423" s="367" t="str">
        <f t="shared" si="75"/>
        <v/>
      </c>
      <c r="J423" s="365"/>
      <c r="K423" s="365"/>
      <c r="L423" s="365"/>
      <c r="O423" s="25" t="str">
        <f>IF(AND(SUM($U423:$Z423)&lt;&gt;0,SUM($U423:$Z423)&lt;&gt;6), IF($B423&lt;&gt;'SOC priorities'!$E$11,$AG423,$AH423),"")</f>
        <v/>
      </c>
      <c r="P423" s="25" t="str">
        <f>IF(AND(SUM(U423:AA423)&lt;&gt;0,SUM(U423:AA423)&lt;&gt;7),IF(B423='SOC priorities'!$E$11,IF(ISBLANK(H423),$AI423,""),""),"")</f>
        <v/>
      </c>
      <c r="Q423" s="25" t="str">
        <f t="shared" si="76"/>
        <v/>
      </c>
      <c r="R423" s="25" t="str">
        <f t="shared" si="73"/>
        <v/>
      </c>
      <c r="S423" s="25" t="str">
        <f t="shared" si="74"/>
        <v/>
      </c>
      <c r="U423" s="159">
        <f t="shared" si="77"/>
        <v>0</v>
      </c>
      <c r="V423" s="25">
        <f t="shared" si="78"/>
        <v>0</v>
      </c>
      <c r="W423" s="25">
        <f t="shared" si="79"/>
        <v>0</v>
      </c>
      <c r="X423" s="25">
        <f t="shared" si="80"/>
        <v>0</v>
      </c>
      <c r="Y423" s="25">
        <f t="shared" si="81"/>
        <v>0</v>
      </c>
      <c r="Z423" s="25">
        <f t="shared" si="82"/>
        <v>0</v>
      </c>
      <c r="AA423" s="25">
        <f t="shared" si="83"/>
        <v>0</v>
      </c>
      <c r="AC423" s="25">
        <f t="shared" si="84"/>
        <v>0</v>
      </c>
      <c r="AG423" s="25" t="s">
        <v>393</v>
      </c>
      <c r="AH423" s="25" t="s">
        <v>394</v>
      </c>
      <c r="AI423" s="160" t="s">
        <v>395</v>
      </c>
      <c r="AK423" s="25">
        <f>IF(COUNTIFS('SOC priorities'!$E$4:$E$12,$B423)&lt;&gt;1,1,0)</f>
        <v>1</v>
      </c>
      <c r="AL423" s="25" cm="1">
        <f t="array" ref="AL423">_xlfn.IFNA(IF(ISBLANK(C423),0,_xlfn.IFNA(IF(NOT(OR(_xlfn.XLOOKUP(VLOOKUP(B423,'SOC priorities'!$E$4:$F$12,2),'SOC priorities'!$H$1:$P$1,'SOC priorities'!$H$1:$P$413)=C423)),1,0),1)),1)</f>
        <v>0</v>
      </c>
      <c r="AM423" s="25" cm="1">
        <f t="array" ref="AM423">_xlfn.IFNA(IF(ISBLANK(D423),0,IF(NOT(OR(_xlfn.XLOOKUP(VLOOKUP(B423,'SSA DD'!$E$32:$F$40,2),'SSA DD'!$E$1:$M$1,'SSA DD'!$E$1:$M$22)=D423)),1,0)),0)</f>
        <v>0</v>
      </c>
      <c r="AO423" t="s">
        <v>396</v>
      </c>
      <c r="AP423" s="25" t="s">
        <v>397</v>
      </c>
      <c r="AQ423" s="160" t="s">
        <v>398</v>
      </c>
    </row>
    <row r="424" spans="1:43" ht="30" customHeight="1" x14ac:dyDescent="0.45">
      <c r="A424" s="395">
        <v>412</v>
      </c>
      <c r="B424" s="396"/>
      <c r="C424" s="397"/>
      <c r="D424" s="397"/>
      <c r="E424" s="398"/>
      <c r="F424" s="399"/>
      <c r="G424" s="399"/>
      <c r="H424" s="400"/>
      <c r="I424" s="367" t="str">
        <f t="shared" si="75"/>
        <v/>
      </c>
      <c r="J424" s="365"/>
      <c r="K424" s="365"/>
      <c r="L424" s="365"/>
      <c r="O424" s="25" t="str">
        <f>IF(AND(SUM($U424:$Z424)&lt;&gt;0,SUM($U424:$Z424)&lt;&gt;6), IF($B424&lt;&gt;'SOC priorities'!$E$11,$AG424,$AH424),"")</f>
        <v/>
      </c>
      <c r="P424" s="25" t="str">
        <f>IF(AND(SUM(U424:AA424)&lt;&gt;0,SUM(U424:AA424)&lt;&gt;7),IF(B424='SOC priorities'!$E$11,IF(ISBLANK(H424),$AI424,""),""),"")</f>
        <v/>
      </c>
      <c r="Q424" s="25" t="str">
        <f t="shared" si="76"/>
        <v/>
      </c>
      <c r="R424" s="25" t="str">
        <f t="shared" si="73"/>
        <v/>
      </c>
      <c r="S424" s="25" t="str">
        <f t="shared" si="74"/>
        <v/>
      </c>
      <c r="U424" s="159">
        <f t="shared" si="77"/>
        <v>0</v>
      </c>
      <c r="V424" s="25">
        <f t="shared" si="78"/>
        <v>0</v>
      </c>
      <c r="W424" s="25">
        <f t="shared" si="79"/>
        <v>0</v>
      </c>
      <c r="X424" s="25">
        <f t="shared" si="80"/>
        <v>0</v>
      </c>
      <c r="Y424" s="25">
        <f t="shared" si="81"/>
        <v>0</v>
      </c>
      <c r="Z424" s="25">
        <f t="shared" si="82"/>
        <v>0</v>
      </c>
      <c r="AA424" s="25">
        <f t="shared" si="83"/>
        <v>0</v>
      </c>
      <c r="AC424" s="25">
        <f t="shared" si="84"/>
        <v>0</v>
      </c>
      <c r="AG424" s="25" t="s">
        <v>393</v>
      </c>
      <c r="AH424" s="25" t="s">
        <v>394</v>
      </c>
      <c r="AI424" s="160" t="s">
        <v>395</v>
      </c>
      <c r="AK424" s="25">
        <f>IF(COUNTIFS('SOC priorities'!$E$4:$E$12,$B424)&lt;&gt;1,1,0)</f>
        <v>1</v>
      </c>
      <c r="AL424" s="25" cm="1">
        <f t="array" ref="AL424">_xlfn.IFNA(IF(ISBLANK(C424),0,_xlfn.IFNA(IF(NOT(OR(_xlfn.XLOOKUP(VLOOKUP(B424,'SOC priorities'!$E$4:$F$12,2),'SOC priorities'!$H$1:$P$1,'SOC priorities'!$H$1:$P$413)=C424)),1,0),1)),1)</f>
        <v>0</v>
      </c>
      <c r="AM424" s="25" cm="1">
        <f t="array" ref="AM424">_xlfn.IFNA(IF(ISBLANK(D424),0,IF(NOT(OR(_xlfn.XLOOKUP(VLOOKUP(B424,'SSA DD'!$E$32:$F$40,2),'SSA DD'!$E$1:$M$1,'SSA DD'!$E$1:$M$22)=D424)),1,0)),0)</f>
        <v>0</v>
      </c>
      <c r="AO424" t="s">
        <v>396</v>
      </c>
      <c r="AP424" s="25" t="s">
        <v>397</v>
      </c>
      <c r="AQ424" s="160" t="s">
        <v>398</v>
      </c>
    </row>
    <row r="425" spans="1:43" ht="30" customHeight="1" x14ac:dyDescent="0.45">
      <c r="A425" s="395">
        <v>413</v>
      </c>
      <c r="B425" s="396"/>
      <c r="C425" s="397"/>
      <c r="D425" s="397"/>
      <c r="E425" s="398"/>
      <c r="F425" s="399"/>
      <c r="G425" s="399"/>
      <c r="H425" s="400"/>
      <c r="I425" s="367" t="str">
        <f t="shared" si="75"/>
        <v/>
      </c>
      <c r="J425" s="365"/>
      <c r="K425" s="365"/>
      <c r="L425" s="365"/>
      <c r="O425" s="25" t="str">
        <f>IF(AND(SUM($U425:$Z425)&lt;&gt;0,SUM($U425:$Z425)&lt;&gt;6), IF($B425&lt;&gt;'SOC priorities'!$E$11,$AG425,$AH425),"")</f>
        <v/>
      </c>
      <c r="P425" s="25" t="str">
        <f>IF(AND(SUM(U425:AA425)&lt;&gt;0,SUM(U425:AA425)&lt;&gt;7),IF(B425='SOC priorities'!$E$11,IF(ISBLANK(H425),$AI425,""),""),"")</f>
        <v/>
      </c>
      <c r="Q425" s="25" t="str">
        <f t="shared" si="76"/>
        <v/>
      </c>
      <c r="R425" s="25" t="str">
        <f t="shared" si="73"/>
        <v/>
      </c>
      <c r="S425" s="25" t="str">
        <f t="shared" si="74"/>
        <v/>
      </c>
      <c r="U425" s="159">
        <f t="shared" si="77"/>
        <v>0</v>
      </c>
      <c r="V425" s="25">
        <f t="shared" si="78"/>
        <v>0</v>
      </c>
      <c r="W425" s="25">
        <f t="shared" si="79"/>
        <v>0</v>
      </c>
      <c r="X425" s="25">
        <f t="shared" si="80"/>
        <v>0</v>
      </c>
      <c r="Y425" s="25">
        <f t="shared" si="81"/>
        <v>0</v>
      </c>
      <c r="Z425" s="25">
        <f t="shared" si="82"/>
        <v>0</v>
      </c>
      <c r="AA425" s="25">
        <f t="shared" si="83"/>
        <v>0</v>
      </c>
      <c r="AC425" s="25">
        <f t="shared" si="84"/>
        <v>0</v>
      </c>
      <c r="AG425" s="25" t="s">
        <v>393</v>
      </c>
      <c r="AH425" s="25" t="s">
        <v>394</v>
      </c>
      <c r="AI425" s="160" t="s">
        <v>395</v>
      </c>
      <c r="AK425" s="25">
        <f>IF(COUNTIFS('SOC priorities'!$E$4:$E$12,$B425)&lt;&gt;1,1,0)</f>
        <v>1</v>
      </c>
      <c r="AL425" s="25" cm="1">
        <f t="array" ref="AL425">_xlfn.IFNA(IF(ISBLANK(C425),0,_xlfn.IFNA(IF(NOT(OR(_xlfn.XLOOKUP(VLOOKUP(B425,'SOC priorities'!$E$4:$F$12,2),'SOC priorities'!$H$1:$P$1,'SOC priorities'!$H$1:$P$413)=C425)),1,0),1)),1)</f>
        <v>0</v>
      </c>
      <c r="AM425" s="25" cm="1">
        <f t="array" ref="AM425">_xlfn.IFNA(IF(ISBLANK(D425),0,IF(NOT(OR(_xlfn.XLOOKUP(VLOOKUP(B425,'SSA DD'!$E$32:$F$40,2),'SSA DD'!$E$1:$M$1,'SSA DD'!$E$1:$M$22)=D425)),1,0)),0)</f>
        <v>0</v>
      </c>
      <c r="AO425" t="s">
        <v>396</v>
      </c>
      <c r="AP425" s="25" t="s">
        <v>397</v>
      </c>
      <c r="AQ425" s="160" t="s">
        <v>398</v>
      </c>
    </row>
    <row r="426" spans="1:43" ht="30" customHeight="1" x14ac:dyDescent="0.45">
      <c r="A426" s="395">
        <v>414</v>
      </c>
      <c r="B426" s="396"/>
      <c r="C426" s="397"/>
      <c r="D426" s="397"/>
      <c r="E426" s="398"/>
      <c r="F426" s="399"/>
      <c r="G426" s="399"/>
      <c r="H426" s="400"/>
      <c r="I426" s="367" t="str">
        <f t="shared" si="75"/>
        <v/>
      </c>
      <c r="J426" s="365"/>
      <c r="K426" s="365"/>
      <c r="L426" s="365"/>
      <c r="O426" s="25" t="str">
        <f>IF(AND(SUM($U426:$Z426)&lt;&gt;0,SUM($U426:$Z426)&lt;&gt;6), IF($B426&lt;&gt;'SOC priorities'!$E$11,$AG426,$AH426),"")</f>
        <v/>
      </c>
      <c r="P426" s="25" t="str">
        <f>IF(AND(SUM(U426:AA426)&lt;&gt;0,SUM(U426:AA426)&lt;&gt;7),IF(B426='SOC priorities'!$E$11,IF(ISBLANK(H426),$AI426,""),""),"")</f>
        <v/>
      </c>
      <c r="Q426" s="25" t="str">
        <f t="shared" si="76"/>
        <v/>
      </c>
      <c r="R426" s="25" t="str">
        <f t="shared" si="73"/>
        <v/>
      </c>
      <c r="S426" s="25" t="str">
        <f t="shared" si="74"/>
        <v/>
      </c>
      <c r="U426" s="159">
        <f t="shared" si="77"/>
        <v>0</v>
      </c>
      <c r="V426" s="25">
        <f t="shared" si="78"/>
        <v>0</v>
      </c>
      <c r="W426" s="25">
        <f t="shared" si="79"/>
        <v>0</v>
      </c>
      <c r="X426" s="25">
        <f t="shared" si="80"/>
        <v>0</v>
      </c>
      <c r="Y426" s="25">
        <f t="shared" si="81"/>
        <v>0</v>
      </c>
      <c r="Z426" s="25">
        <f t="shared" si="82"/>
        <v>0</v>
      </c>
      <c r="AA426" s="25">
        <f t="shared" si="83"/>
        <v>0</v>
      </c>
      <c r="AC426" s="25">
        <f t="shared" si="84"/>
        <v>0</v>
      </c>
      <c r="AG426" s="25" t="s">
        <v>393</v>
      </c>
      <c r="AH426" s="25" t="s">
        <v>394</v>
      </c>
      <c r="AI426" s="160" t="s">
        <v>395</v>
      </c>
      <c r="AK426" s="25">
        <f>IF(COUNTIFS('SOC priorities'!$E$4:$E$12,$B426)&lt;&gt;1,1,0)</f>
        <v>1</v>
      </c>
      <c r="AL426" s="25" cm="1">
        <f t="array" ref="AL426">_xlfn.IFNA(IF(ISBLANK(C426),0,_xlfn.IFNA(IF(NOT(OR(_xlfn.XLOOKUP(VLOOKUP(B426,'SOC priorities'!$E$4:$F$12,2),'SOC priorities'!$H$1:$P$1,'SOC priorities'!$H$1:$P$413)=C426)),1,0),1)),1)</f>
        <v>0</v>
      </c>
      <c r="AM426" s="25" cm="1">
        <f t="array" ref="AM426">_xlfn.IFNA(IF(ISBLANK(D426),0,IF(NOT(OR(_xlfn.XLOOKUP(VLOOKUP(B426,'SSA DD'!$E$32:$F$40,2),'SSA DD'!$E$1:$M$1,'SSA DD'!$E$1:$M$22)=D426)),1,0)),0)</f>
        <v>0</v>
      </c>
      <c r="AO426" t="s">
        <v>396</v>
      </c>
      <c r="AP426" s="25" t="s">
        <v>397</v>
      </c>
      <c r="AQ426" s="160" t="s">
        <v>398</v>
      </c>
    </row>
    <row r="427" spans="1:43" ht="30" customHeight="1" x14ac:dyDescent="0.45">
      <c r="A427" s="395">
        <v>415</v>
      </c>
      <c r="B427" s="396"/>
      <c r="C427" s="397"/>
      <c r="D427" s="397"/>
      <c r="E427" s="398"/>
      <c r="F427" s="399"/>
      <c r="G427" s="399"/>
      <c r="H427" s="400"/>
      <c r="I427" s="367" t="str">
        <f t="shared" si="75"/>
        <v/>
      </c>
      <c r="J427" s="365"/>
      <c r="K427" s="365"/>
      <c r="L427" s="365"/>
      <c r="O427" s="25" t="str">
        <f>IF(AND(SUM($U427:$Z427)&lt;&gt;0,SUM($U427:$Z427)&lt;&gt;6), IF($B427&lt;&gt;'SOC priorities'!$E$11,$AG427,$AH427),"")</f>
        <v/>
      </c>
      <c r="P427" s="25" t="str">
        <f>IF(AND(SUM(U427:AA427)&lt;&gt;0,SUM(U427:AA427)&lt;&gt;7),IF(B427='SOC priorities'!$E$11,IF(ISBLANK(H427),$AI427,""),""),"")</f>
        <v/>
      </c>
      <c r="Q427" s="25" t="str">
        <f t="shared" si="76"/>
        <v/>
      </c>
      <c r="R427" s="25" t="str">
        <f t="shared" si="73"/>
        <v/>
      </c>
      <c r="S427" s="25" t="str">
        <f t="shared" si="74"/>
        <v/>
      </c>
      <c r="U427" s="159">
        <f t="shared" si="77"/>
        <v>0</v>
      </c>
      <c r="V427" s="25">
        <f t="shared" si="78"/>
        <v>0</v>
      </c>
      <c r="W427" s="25">
        <f t="shared" si="79"/>
        <v>0</v>
      </c>
      <c r="X427" s="25">
        <f t="shared" si="80"/>
        <v>0</v>
      </c>
      <c r="Y427" s="25">
        <f t="shared" si="81"/>
        <v>0</v>
      </c>
      <c r="Z427" s="25">
        <f t="shared" si="82"/>
        <v>0</v>
      </c>
      <c r="AA427" s="25">
        <f t="shared" si="83"/>
        <v>0</v>
      </c>
      <c r="AC427" s="25">
        <f t="shared" si="84"/>
        <v>0</v>
      </c>
      <c r="AG427" s="25" t="s">
        <v>393</v>
      </c>
      <c r="AH427" s="25" t="s">
        <v>394</v>
      </c>
      <c r="AI427" s="160" t="s">
        <v>395</v>
      </c>
      <c r="AK427" s="25">
        <f>IF(COUNTIFS('SOC priorities'!$E$4:$E$12,$B427)&lt;&gt;1,1,0)</f>
        <v>1</v>
      </c>
      <c r="AL427" s="25" cm="1">
        <f t="array" ref="AL427">_xlfn.IFNA(IF(ISBLANK(C427),0,_xlfn.IFNA(IF(NOT(OR(_xlfn.XLOOKUP(VLOOKUP(B427,'SOC priorities'!$E$4:$F$12,2),'SOC priorities'!$H$1:$P$1,'SOC priorities'!$H$1:$P$413)=C427)),1,0),1)),1)</f>
        <v>0</v>
      </c>
      <c r="AM427" s="25" cm="1">
        <f t="array" ref="AM427">_xlfn.IFNA(IF(ISBLANK(D427),0,IF(NOT(OR(_xlfn.XLOOKUP(VLOOKUP(B427,'SSA DD'!$E$32:$F$40,2),'SSA DD'!$E$1:$M$1,'SSA DD'!$E$1:$M$22)=D427)),1,0)),0)</f>
        <v>0</v>
      </c>
      <c r="AO427" t="s">
        <v>396</v>
      </c>
      <c r="AP427" s="25" t="s">
        <v>397</v>
      </c>
      <c r="AQ427" s="160" t="s">
        <v>398</v>
      </c>
    </row>
    <row r="428" spans="1:43" ht="30" customHeight="1" x14ac:dyDescent="0.45">
      <c r="A428" s="395">
        <v>416</v>
      </c>
      <c r="B428" s="396"/>
      <c r="C428" s="397"/>
      <c r="D428" s="397"/>
      <c r="E428" s="398"/>
      <c r="F428" s="399"/>
      <c r="G428" s="399"/>
      <c r="H428" s="400"/>
      <c r="I428" s="367" t="str">
        <f t="shared" si="75"/>
        <v/>
      </c>
      <c r="J428" s="365"/>
      <c r="K428" s="365"/>
      <c r="L428" s="365"/>
      <c r="O428" s="25" t="str">
        <f>IF(AND(SUM($U428:$Z428)&lt;&gt;0,SUM($U428:$Z428)&lt;&gt;6), IF($B428&lt;&gt;'SOC priorities'!$E$11,$AG428,$AH428),"")</f>
        <v/>
      </c>
      <c r="P428" s="25" t="str">
        <f>IF(AND(SUM(U428:AA428)&lt;&gt;0,SUM(U428:AA428)&lt;&gt;7),IF(B428='SOC priorities'!$E$11,IF(ISBLANK(H428),$AI428,""),""),"")</f>
        <v/>
      </c>
      <c r="Q428" s="25" t="str">
        <f t="shared" si="76"/>
        <v/>
      </c>
      <c r="R428" s="25" t="str">
        <f t="shared" si="73"/>
        <v/>
      </c>
      <c r="S428" s="25" t="str">
        <f t="shared" si="74"/>
        <v/>
      </c>
      <c r="U428" s="159">
        <f t="shared" si="77"/>
        <v>0</v>
      </c>
      <c r="V428" s="25">
        <f t="shared" si="78"/>
        <v>0</v>
      </c>
      <c r="W428" s="25">
        <f t="shared" si="79"/>
        <v>0</v>
      </c>
      <c r="X428" s="25">
        <f t="shared" si="80"/>
        <v>0</v>
      </c>
      <c r="Y428" s="25">
        <f t="shared" si="81"/>
        <v>0</v>
      </c>
      <c r="Z428" s="25">
        <f t="shared" si="82"/>
        <v>0</v>
      </c>
      <c r="AA428" s="25">
        <f t="shared" si="83"/>
        <v>0</v>
      </c>
      <c r="AC428" s="25">
        <f t="shared" si="84"/>
        <v>0</v>
      </c>
      <c r="AG428" s="25" t="s">
        <v>393</v>
      </c>
      <c r="AH428" s="25" t="s">
        <v>394</v>
      </c>
      <c r="AI428" s="160" t="s">
        <v>395</v>
      </c>
      <c r="AK428" s="25">
        <f>IF(COUNTIFS('SOC priorities'!$E$4:$E$12,$B428)&lt;&gt;1,1,0)</f>
        <v>1</v>
      </c>
      <c r="AL428" s="25" cm="1">
        <f t="array" ref="AL428">_xlfn.IFNA(IF(ISBLANK(C428),0,_xlfn.IFNA(IF(NOT(OR(_xlfn.XLOOKUP(VLOOKUP(B428,'SOC priorities'!$E$4:$F$12,2),'SOC priorities'!$H$1:$P$1,'SOC priorities'!$H$1:$P$413)=C428)),1,0),1)),1)</f>
        <v>0</v>
      </c>
      <c r="AM428" s="25" cm="1">
        <f t="array" ref="AM428">_xlfn.IFNA(IF(ISBLANK(D428),0,IF(NOT(OR(_xlfn.XLOOKUP(VLOOKUP(B428,'SSA DD'!$E$32:$F$40,2),'SSA DD'!$E$1:$M$1,'SSA DD'!$E$1:$M$22)=D428)),1,0)),0)</f>
        <v>0</v>
      </c>
      <c r="AO428" t="s">
        <v>396</v>
      </c>
      <c r="AP428" s="25" t="s">
        <v>397</v>
      </c>
      <c r="AQ428" s="160" t="s">
        <v>398</v>
      </c>
    </row>
    <row r="429" spans="1:43" ht="30" customHeight="1" x14ac:dyDescent="0.45">
      <c r="A429" s="395">
        <v>417</v>
      </c>
      <c r="B429" s="396"/>
      <c r="C429" s="397"/>
      <c r="D429" s="397"/>
      <c r="E429" s="398"/>
      <c r="F429" s="399"/>
      <c r="G429" s="399"/>
      <c r="H429" s="400"/>
      <c r="I429" s="367" t="str">
        <f t="shared" si="75"/>
        <v/>
      </c>
      <c r="J429" s="365"/>
      <c r="K429" s="365"/>
      <c r="L429" s="365"/>
      <c r="O429" s="25" t="str">
        <f>IF(AND(SUM($U429:$Z429)&lt;&gt;0,SUM($U429:$Z429)&lt;&gt;6), IF($B429&lt;&gt;'SOC priorities'!$E$11,$AG429,$AH429),"")</f>
        <v/>
      </c>
      <c r="P429" s="25" t="str">
        <f>IF(AND(SUM(U429:AA429)&lt;&gt;0,SUM(U429:AA429)&lt;&gt;7),IF(B429='SOC priorities'!$E$11,IF(ISBLANK(H429),$AI429,""),""),"")</f>
        <v/>
      </c>
      <c r="Q429" s="25" t="str">
        <f t="shared" si="76"/>
        <v/>
      </c>
      <c r="R429" s="25" t="str">
        <f t="shared" si="73"/>
        <v/>
      </c>
      <c r="S429" s="25" t="str">
        <f t="shared" si="74"/>
        <v/>
      </c>
      <c r="U429" s="159">
        <f t="shared" si="77"/>
        <v>0</v>
      </c>
      <c r="V429" s="25">
        <f t="shared" si="78"/>
        <v>0</v>
      </c>
      <c r="W429" s="25">
        <f t="shared" si="79"/>
        <v>0</v>
      </c>
      <c r="X429" s="25">
        <f t="shared" si="80"/>
        <v>0</v>
      </c>
      <c r="Y429" s="25">
        <f t="shared" si="81"/>
        <v>0</v>
      </c>
      <c r="Z429" s="25">
        <f t="shared" si="82"/>
        <v>0</v>
      </c>
      <c r="AA429" s="25">
        <f t="shared" si="83"/>
        <v>0</v>
      </c>
      <c r="AC429" s="25">
        <f t="shared" si="84"/>
        <v>0</v>
      </c>
      <c r="AG429" s="25" t="s">
        <v>393</v>
      </c>
      <c r="AH429" s="25" t="s">
        <v>394</v>
      </c>
      <c r="AI429" s="160" t="s">
        <v>395</v>
      </c>
      <c r="AK429" s="25">
        <f>IF(COUNTIFS('SOC priorities'!$E$4:$E$12,$B429)&lt;&gt;1,1,0)</f>
        <v>1</v>
      </c>
      <c r="AL429" s="25" cm="1">
        <f t="array" ref="AL429">_xlfn.IFNA(IF(ISBLANK(C429),0,_xlfn.IFNA(IF(NOT(OR(_xlfn.XLOOKUP(VLOOKUP(B429,'SOC priorities'!$E$4:$F$12,2),'SOC priorities'!$H$1:$P$1,'SOC priorities'!$H$1:$P$413)=C429)),1,0),1)),1)</f>
        <v>0</v>
      </c>
      <c r="AM429" s="25" cm="1">
        <f t="array" ref="AM429">_xlfn.IFNA(IF(ISBLANK(D429),0,IF(NOT(OR(_xlfn.XLOOKUP(VLOOKUP(B429,'SSA DD'!$E$32:$F$40,2),'SSA DD'!$E$1:$M$1,'SSA DD'!$E$1:$M$22)=D429)),1,0)),0)</f>
        <v>0</v>
      </c>
      <c r="AO429" t="s">
        <v>396</v>
      </c>
      <c r="AP429" s="25" t="s">
        <v>397</v>
      </c>
      <c r="AQ429" s="160" t="s">
        <v>398</v>
      </c>
    </row>
    <row r="430" spans="1:43" ht="30" customHeight="1" x14ac:dyDescent="0.45">
      <c r="A430" s="395">
        <v>418</v>
      </c>
      <c r="B430" s="396"/>
      <c r="C430" s="397"/>
      <c r="D430" s="397"/>
      <c r="E430" s="398"/>
      <c r="F430" s="399"/>
      <c r="G430" s="399"/>
      <c r="H430" s="400"/>
      <c r="I430" s="367" t="str">
        <f t="shared" si="75"/>
        <v/>
      </c>
      <c r="J430" s="365"/>
      <c r="K430" s="365"/>
      <c r="L430" s="365"/>
      <c r="O430" s="25" t="str">
        <f>IF(AND(SUM($U430:$Z430)&lt;&gt;0,SUM($U430:$Z430)&lt;&gt;6), IF($B430&lt;&gt;'SOC priorities'!$E$11,$AG430,$AH430),"")</f>
        <v/>
      </c>
      <c r="P430" s="25" t="str">
        <f>IF(AND(SUM(U430:AA430)&lt;&gt;0,SUM(U430:AA430)&lt;&gt;7),IF(B430='SOC priorities'!$E$11,IF(ISBLANK(H430),$AI430,""),""),"")</f>
        <v/>
      </c>
      <c r="Q430" s="25" t="str">
        <f t="shared" si="76"/>
        <v/>
      </c>
      <c r="R430" s="25" t="str">
        <f t="shared" si="73"/>
        <v/>
      </c>
      <c r="S430" s="25" t="str">
        <f t="shared" si="74"/>
        <v/>
      </c>
      <c r="U430" s="159">
        <f t="shared" si="77"/>
        <v>0</v>
      </c>
      <c r="V430" s="25">
        <f t="shared" si="78"/>
        <v>0</v>
      </c>
      <c r="W430" s="25">
        <f t="shared" si="79"/>
        <v>0</v>
      </c>
      <c r="X430" s="25">
        <f t="shared" si="80"/>
        <v>0</v>
      </c>
      <c r="Y430" s="25">
        <f t="shared" si="81"/>
        <v>0</v>
      </c>
      <c r="Z430" s="25">
        <f t="shared" si="82"/>
        <v>0</v>
      </c>
      <c r="AA430" s="25">
        <f t="shared" si="83"/>
        <v>0</v>
      </c>
      <c r="AC430" s="25">
        <f t="shared" si="84"/>
        <v>0</v>
      </c>
      <c r="AG430" s="25" t="s">
        <v>393</v>
      </c>
      <c r="AH430" s="25" t="s">
        <v>394</v>
      </c>
      <c r="AI430" s="160" t="s">
        <v>395</v>
      </c>
      <c r="AK430" s="25">
        <f>IF(COUNTIFS('SOC priorities'!$E$4:$E$12,$B430)&lt;&gt;1,1,0)</f>
        <v>1</v>
      </c>
      <c r="AL430" s="25" cm="1">
        <f t="array" ref="AL430">_xlfn.IFNA(IF(ISBLANK(C430),0,_xlfn.IFNA(IF(NOT(OR(_xlfn.XLOOKUP(VLOOKUP(B430,'SOC priorities'!$E$4:$F$12,2),'SOC priorities'!$H$1:$P$1,'SOC priorities'!$H$1:$P$413)=C430)),1,0),1)),1)</f>
        <v>0</v>
      </c>
      <c r="AM430" s="25" cm="1">
        <f t="array" ref="AM430">_xlfn.IFNA(IF(ISBLANK(D430),0,IF(NOT(OR(_xlfn.XLOOKUP(VLOOKUP(B430,'SSA DD'!$E$32:$F$40,2),'SSA DD'!$E$1:$M$1,'SSA DD'!$E$1:$M$22)=D430)),1,0)),0)</f>
        <v>0</v>
      </c>
      <c r="AO430" t="s">
        <v>396</v>
      </c>
      <c r="AP430" s="25" t="s">
        <v>397</v>
      </c>
      <c r="AQ430" s="160" t="s">
        <v>398</v>
      </c>
    </row>
    <row r="431" spans="1:43" ht="30" customHeight="1" x14ac:dyDescent="0.45">
      <c r="A431" s="395">
        <v>419</v>
      </c>
      <c r="B431" s="396"/>
      <c r="C431" s="397"/>
      <c r="D431" s="397"/>
      <c r="E431" s="398"/>
      <c r="F431" s="399"/>
      <c r="G431" s="399"/>
      <c r="H431" s="400"/>
      <c r="I431" s="367" t="str">
        <f t="shared" si="75"/>
        <v/>
      </c>
      <c r="J431" s="365"/>
      <c r="K431" s="365"/>
      <c r="L431" s="365"/>
      <c r="O431" s="25" t="str">
        <f>IF(AND(SUM($U431:$Z431)&lt;&gt;0,SUM($U431:$Z431)&lt;&gt;6), IF($B431&lt;&gt;'SOC priorities'!$E$11,$AG431,$AH431),"")</f>
        <v/>
      </c>
      <c r="P431" s="25" t="str">
        <f>IF(AND(SUM(U431:AA431)&lt;&gt;0,SUM(U431:AA431)&lt;&gt;7),IF(B431='SOC priorities'!$E$11,IF(ISBLANK(H431),$AI431,""),""),"")</f>
        <v/>
      </c>
      <c r="Q431" s="25" t="str">
        <f t="shared" si="76"/>
        <v/>
      </c>
      <c r="R431" s="25" t="str">
        <f t="shared" si="73"/>
        <v/>
      </c>
      <c r="S431" s="25" t="str">
        <f t="shared" si="74"/>
        <v/>
      </c>
      <c r="U431" s="159">
        <f t="shared" si="77"/>
        <v>0</v>
      </c>
      <c r="V431" s="25">
        <f t="shared" si="78"/>
        <v>0</v>
      </c>
      <c r="W431" s="25">
        <f t="shared" si="79"/>
        <v>0</v>
      </c>
      <c r="X431" s="25">
        <f t="shared" si="80"/>
        <v>0</v>
      </c>
      <c r="Y431" s="25">
        <f t="shared" si="81"/>
        <v>0</v>
      </c>
      <c r="Z431" s="25">
        <f t="shared" si="82"/>
        <v>0</v>
      </c>
      <c r="AA431" s="25">
        <f t="shared" si="83"/>
        <v>0</v>
      </c>
      <c r="AC431" s="25">
        <f t="shared" si="84"/>
        <v>0</v>
      </c>
      <c r="AG431" s="25" t="s">
        <v>393</v>
      </c>
      <c r="AH431" s="25" t="s">
        <v>394</v>
      </c>
      <c r="AI431" s="160" t="s">
        <v>395</v>
      </c>
      <c r="AK431" s="25">
        <f>IF(COUNTIFS('SOC priorities'!$E$4:$E$12,$B431)&lt;&gt;1,1,0)</f>
        <v>1</v>
      </c>
      <c r="AL431" s="25" cm="1">
        <f t="array" ref="AL431">_xlfn.IFNA(IF(ISBLANK(C431),0,_xlfn.IFNA(IF(NOT(OR(_xlfn.XLOOKUP(VLOOKUP(B431,'SOC priorities'!$E$4:$F$12,2),'SOC priorities'!$H$1:$P$1,'SOC priorities'!$H$1:$P$413)=C431)),1,0),1)),1)</f>
        <v>0</v>
      </c>
      <c r="AM431" s="25" cm="1">
        <f t="array" ref="AM431">_xlfn.IFNA(IF(ISBLANK(D431),0,IF(NOT(OR(_xlfn.XLOOKUP(VLOOKUP(B431,'SSA DD'!$E$32:$F$40,2),'SSA DD'!$E$1:$M$1,'SSA DD'!$E$1:$M$22)=D431)),1,0)),0)</f>
        <v>0</v>
      </c>
      <c r="AO431" t="s">
        <v>396</v>
      </c>
      <c r="AP431" s="25" t="s">
        <v>397</v>
      </c>
      <c r="AQ431" s="160" t="s">
        <v>398</v>
      </c>
    </row>
    <row r="432" spans="1:43" ht="30" customHeight="1" x14ac:dyDescent="0.45">
      <c r="A432" s="395">
        <v>420</v>
      </c>
      <c r="B432" s="396"/>
      <c r="C432" s="397"/>
      <c r="D432" s="397"/>
      <c r="E432" s="398"/>
      <c r="F432" s="399"/>
      <c r="G432" s="399"/>
      <c r="H432" s="400"/>
      <c r="I432" s="367" t="str">
        <f t="shared" si="75"/>
        <v/>
      </c>
      <c r="J432" s="365"/>
      <c r="K432" s="365"/>
      <c r="L432" s="365"/>
      <c r="O432" s="25" t="str">
        <f>IF(AND(SUM($U432:$Z432)&lt;&gt;0,SUM($U432:$Z432)&lt;&gt;6), IF($B432&lt;&gt;'SOC priorities'!$E$11,$AG432,$AH432),"")</f>
        <v/>
      </c>
      <c r="P432" s="25" t="str">
        <f>IF(AND(SUM(U432:AA432)&lt;&gt;0,SUM(U432:AA432)&lt;&gt;7),IF(B432='SOC priorities'!$E$11,IF(ISBLANK(H432),$AI432,""),""),"")</f>
        <v/>
      </c>
      <c r="Q432" s="25" t="str">
        <f t="shared" si="76"/>
        <v/>
      </c>
      <c r="R432" s="25" t="str">
        <f t="shared" si="73"/>
        <v/>
      </c>
      <c r="S432" s="25" t="str">
        <f t="shared" si="74"/>
        <v/>
      </c>
      <c r="U432" s="159">
        <f t="shared" si="77"/>
        <v>0</v>
      </c>
      <c r="V432" s="25">
        <f t="shared" si="78"/>
        <v>0</v>
      </c>
      <c r="W432" s="25">
        <f t="shared" si="79"/>
        <v>0</v>
      </c>
      <c r="X432" s="25">
        <f t="shared" si="80"/>
        <v>0</v>
      </c>
      <c r="Y432" s="25">
        <f t="shared" si="81"/>
        <v>0</v>
      </c>
      <c r="Z432" s="25">
        <f t="shared" si="82"/>
        <v>0</v>
      </c>
      <c r="AA432" s="25">
        <f t="shared" si="83"/>
        <v>0</v>
      </c>
      <c r="AC432" s="25">
        <f t="shared" si="84"/>
        <v>0</v>
      </c>
      <c r="AG432" s="25" t="s">
        <v>393</v>
      </c>
      <c r="AH432" s="25" t="s">
        <v>394</v>
      </c>
      <c r="AI432" s="160" t="s">
        <v>395</v>
      </c>
      <c r="AK432" s="25">
        <f>IF(COUNTIFS('SOC priorities'!$E$4:$E$12,$B432)&lt;&gt;1,1,0)</f>
        <v>1</v>
      </c>
      <c r="AL432" s="25" cm="1">
        <f t="array" ref="AL432">_xlfn.IFNA(IF(ISBLANK(C432),0,_xlfn.IFNA(IF(NOT(OR(_xlfn.XLOOKUP(VLOOKUP(B432,'SOC priorities'!$E$4:$F$12,2),'SOC priorities'!$H$1:$P$1,'SOC priorities'!$H$1:$P$413)=C432)),1,0),1)),1)</f>
        <v>0</v>
      </c>
      <c r="AM432" s="25" cm="1">
        <f t="array" ref="AM432">_xlfn.IFNA(IF(ISBLANK(D432),0,IF(NOT(OR(_xlfn.XLOOKUP(VLOOKUP(B432,'SSA DD'!$E$32:$F$40,2),'SSA DD'!$E$1:$M$1,'SSA DD'!$E$1:$M$22)=D432)),1,0)),0)</f>
        <v>0</v>
      </c>
      <c r="AO432" t="s">
        <v>396</v>
      </c>
      <c r="AP432" s="25" t="s">
        <v>397</v>
      </c>
      <c r="AQ432" s="160" t="s">
        <v>398</v>
      </c>
    </row>
    <row r="433" spans="1:43" ht="30" customHeight="1" x14ac:dyDescent="0.45">
      <c r="A433" s="395">
        <v>421</v>
      </c>
      <c r="B433" s="396"/>
      <c r="C433" s="397"/>
      <c r="D433" s="397"/>
      <c r="E433" s="398"/>
      <c r="F433" s="399"/>
      <c r="G433" s="399"/>
      <c r="H433" s="400"/>
      <c r="I433" s="367" t="str">
        <f t="shared" si="75"/>
        <v/>
      </c>
      <c r="J433" s="365"/>
      <c r="K433" s="365"/>
      <c r="L433" s="365"/>
      <c r="O433" s="25" t="str">
        <f>IF(AND(SUM($U433:$Z433)&lt;&gt;0,SUM($U433:$Z433)&lt;&gt;6), IF($B433&lt;&gt;'SOC priorities'!$E$11,$AG433,$AH433),"")</f>
        <v/>
      </c>
      <c r="P433" s="25" t="str">
        <f>IF(AND(SUM(U433:AA433)&lt;&gt;0,SUM(U433:AA433)&lt;&gt;7),IF(B433='SOC priorities'!$E$11,IF(ISBLANK(H433),$AI433,""),""),"")</f>
        <v/>
      </c>
      <c r="Q433" s="25" t="str">
        <f t="shared" si="76"/>
        <v/>
      </c>
      <c r="R433" s="25" t="str">
        <f t="shared" si="73"/>
        <v/>
      </c>
      <c r="S433" s="25" t="str">
        <f t="shared" si="74"/>
        <v/>
      </c>
      <c r="U433" s="159">
        <f t="shared" si="77"/>
        <v>0</v>
      </c>
      <c r="V433" s="25">
        <f t="shared" si="78"/>
        <v>0</v>
      </c>
      <c r="W433" s="25">
        <f t="shared" si="79"/>
        <v>0</v>
      </c>
      <c r="X433" s="25">
        <f t="shared" si="80"/>
        <v>0</v>
      </c>
      <c r="Y433" s="25">
        <f t="shared" si="81"/>
        <v>0</v>
      </c>
      <c r="Z433" s="25">
        <f t="shared" si="82"/>
        <v>0</v>
      </c>
      <c r="AA433" s="25">
        <f t="shared" si="83"/>
        <v>0</v>
      </c>
      <c r="AC433" s="25">
        <f t="shared" si="84"/>
        <v>0</v>
      </c>
      <c r="AG433" s="25" t="s">
        <v>393</v>
      </c>
      <c r="AH433" s="25" t="s">
        <v>394</v>
      </c>
      <c r="AI433" s="160" t="s">
        <v>395</v>
      </c>
      <c r="AK433" s="25">
        <f>IF(COUNTIFS('SOC priorities'!$E$4:$E$12,$B433)&lt;&gt;1,1,0)</f>
        <v>1</v>
      </c>
      <c r="AL433" s="25" cm="1">
        <f t="array" ref="AL433">_xlfn.IFNA(IF(ISBLANK(C433),0,_xlfn.IFNA(IF(NOT(OR(_xlfn.XLOOKUP(VLOOKUP(B433,'SOC priorities'!$E$4:$F$12,2),'SOC priorities'!$H$1:$P$1,'SOC priorities'!$H$1:$P$413)=C433)),1,0),1)),1)</f>
        <v>0</v>
      </c>
      <c r="AM433" s="25" cm="1">
        <f t="array" ref="AM433">_xlfn.IFNA(IF(ISBLANK(D433),0,IF(NOT(OR(_xlfn.XLOOKUP(VLOOKUP(B433,'SSA DD'!$E$32:$F$40,2),'SSA DD'!$E$1:$M$1,'SSA DD'!$E$1:$M$22)=D433)),1,0)),0)</f>
        <v>0</v>
      </c>
      <c r="AO433" t="s">
        <v>396</v>
      </c>
      <c r="AP433" s="25" t="s">
        <v>397</v>
      </c>
      <c r="AQ433" s="160" t="s">
        <v>398</v>
      </c>
    </row>
    <row r="434" spans="1:43" ht="30" customHeight="1" x14ac:dyDescent="0.45">
      <c r="A434" s="395">
        <v>422</v>
      </c>
      <c r="B434" s="396"/>
      <c r="C434" s="397"/>
      <c r="D434" s="397"/>
      <c r="E434" s="398"/>
      <c r="F434" s="399"/>
      <c r="G434" s="399"/>
      <c r="H434" s="400"/>
      <c r="I434" s="367" t="str">
        <f t="shared" si="75"/>
        <v/>
      </c>
      <c r="J434" s="365"/>
      <c r="K434" s="365"/>
      <c r="L434" s="365"/>
      <c r="O434" s="25" t="str">
        <f>IF(AND(SUM($U434:$Z434)&lt;&gt;0,SUM($U434:$Z434)&lt;&gt;6), IF($B434&lt;&gt;'SOC priorities'!$E$11,$AG434,$AH434),"")</f>
        <v/>
      </c>
      <c r="P434" s="25" t="str">
        <f>IF(AND(SUM(U434:AA434)&lt;&gt;0,SUM(U434:AA434)&lt;&gt;7),IF(B434='SOC priorities'!$E$11,IF(ISBLANK(H434),$AI434,""),""),"")</f>
        <v/>
      </c>
      <c r="Q434" s="25" t="str">
        <f t="shared" si="76"/>
        <v/>
      </c>
      <c r="R434" s="25" t="str">
        <f t="shared" si="73"/>
        <v/>
      </c>
      <c r="S434" s="25" t="str">
        <f t="shared" si="74"/>
        <v/>
      </c>
      <c r="U434" s="159">
        <f t="shared" si="77"/>
        <v>0</v>
      </c>
      <c r="V434" s="25">
        <f t="shared" si="78"/>
        <v>0</v>
      </c>
      <c r="W434" s="25">
        <f t="shared" si="79"/>
        <v>0</v>
      </c>
      <c r="X434" s="25">
        <f t="shared" si="80"/>
        <v>0</v>
      </c>
      <c r="Y434" s="25">
        <f t="shared" si="81"/>
        <v>0</v>
      </c>
      <c r="Z434" s="25">
        <f t="shared" si="82"/>
        <v>0</v>
      </c>
      <c r="AA434" s="25">
        <f t="shared" si="83"/>
        <v>0</v>
      </c>
      <c r="AC434" s="25">
        <f t="shared" si="84"/>
        <v>0</v>
      </c>
      <c r="AG434" s="25" t="s">
        <v>393</v>
      </c>
      <c r="AH434" s="25" t="s">
        <v>394</v>
      </c>
      <c r="AI434" s="160" t="s">
        <v>395</v>
      </c>
      <c r="AK434" s="25">
        <f>IF(COUNTIFS('SOC priorities'!$E$4:$E$12,$B434)&lt;&gt;1,1,0)</f>
        <v>1</v>
      </c>
      <c r="AL434" s="25" cm="1">
        <f t="array" ref="AL434">_xlfn.IFNA(IF(ISBLANK(C434),0,_xlfn.IFNA(IF(NOT(OR(_xlfn.XLOOKUP(VLOOKUP(B434,'SOC priorities'!$E$4:$F$12,2),'SOC priorities'!$H$1:$P$1,'SOC priorities'!$H$1:$P$413)=C434)),1,0),1)),1)</f>
        <v>0</v>
      </c>
      <c r="AM434" s="25" cm="1">
        <f t="array" ref="AM434">_xlfn.IFNA(IF(ISBLANK(D434),0,IF(NOT(OR(_xlfn.XLOOKUP(VLOOKUP(B434,'SSA DD'!$E$32:$F$40,2),'SSA DD'!$E$1:$M$1,'SSA DD'!$E$1:$M$22)=D434)),1,0)),0)</f>
        <v>0</v>
      </c>
      <c r="AO434" t="s">
        <v>396</v>
      </c>
      <c r="AP434" s="25" t="s">
        <v>397</v>
      </c>
      <c r="AQ434" s="160" t="s">
        <v>398</v>
      </c>
    </row>
    <row r="435" spans="1:43" ht="30" customHeight="1" x14ac:dyDescent="0.45">
      <c r="A435" s="395">
        <v>423</v>
      </c>
      <c r="B435" s="396"/>
      <c r="C435" s="397"/>
      <c r="D435" s="397"/>
      <c r="E435" s="398"/>
      <c r="F435" s="399"/>
      <c r="G435" s="399"/>
      <c r="H435" s="400"/>
      <c r="I435" s="367" t="str">
        <f t="shared" si="75"/>
        <v/>
      </c>
      <c r="J435" s="365"/>
      <c r="K435" s="365"/>
      <c r="L435" s="365"/>
      <c r="O435" s="25" t="str">
        <f>IF(AND(SUM($U435:$Z435)&lt;&gt;0,SUM($U435:$Z435)&lt;&gt;6), IF($B435&lt;&gt;'SOC priorities'!$E$11,$AG435,$AH435),"")</f>
        <v/>
      </c>
      <c r="P435" s="25" t="str">
        <f>IF(AND(SUM(U435:AA435)&lt;&gt;0,SUM(U435:AA435)&lt;&gt;7),IF(B435='SOC priorities'!$E$11,IF(ISBLANK(H435),$AI435,""),""),"")</f>
        <v/>
      </c>
      <c r="Q435" s="25" t="str">
        <f t="shared" si="76"/>
        <v/>
      </c>
      <c r="R435" s="25" t="str">
        <f t="shared" si="73"/>
        <v/>
      </c>
      <c r="S435" s="25" t="str">
        <f t="shared" si="74"/>
        <v/>
      </c>
      <c r="U435" s="159">
        <f t="shared" si="77"/>
        <v>0</v>
      </c>
      <c r="V435" s="25">
        <f t="shared" si="78"/>
        <v>0</v>
      </c>
      <c r="W435" s="25">
        <f t="shared" si="79"/>
        <v>0</v>
      </c>
      <c r="X435" s="25">
        <f t="shared" si="80"/>
        <v>0</v>
      </c>
      <c r="Y435" s="25">
        <f t="shared" si="81"/>
        <v>0</v>
      </c>
      <c r="Z435" s="25">
        <f t="shared" si="82"/>
        <v>0</v>
      </c>
      <c r="AA435" s="25">
        <f t="shared" si="83"/>
        <v>0</v>
      </c>
      <c r="AC435" s="25">
        <f t="shared" si="84"/>
        <v>0</v>
      </c>
      <c r="AG435" s="25" t="s">
        <v>393</v>
      </c>
      <c r="AH435" s="25" t="s">
        <v>394</v>
      </c>
      <c r="AI435" s="160" t="s">
        <v>395</v>
      </c>
      <c r="AK435" s="25">
        <f>IF(COUNTIFS('SOC priorities'!$E$4:$E$12,$B435)&lt;&gt;1,1,0)</f>
        <v>1</v>
      </c>
      <c r="AL435" s="25" cm="1">
        <f t="array" ref="AL435">_xlfn.IFNA(IF(ISBLANK(C435),0,_xlfn.IFNA(IF(NOT(OR(_xlfn.XLOOKUP(VLOOKUP(B435,'SOC priorities'!$E$4:$F$12,2),'SOC priorities'!$H$1:$P$1,'SOC priorities'!$H$1:$P$413)=C435)),1,0),1)),1)</f>
        <v>0</v>
      </c>
      <c r="AM435" s="25" cm="1">
        <f t="array" ref="AM435">_xlfn.IFNA(IF(ISBLANK(D435),0,IF(NOT(OR(_xlfn.XLOOKUP(VLOOKUP(B435,'SSA DD'!$E$32:$F$40,2),'SSA DD'!$E$1:$M$1,'SSA DD'!$E$1:$M$22)=D435)),1,0)),0)</f>
        <v>0</v>
      </c>
      <c r="AO435" t="s">
        <v>396</v>
      </c>
      <c r="AP435" s="25" t="s">
        <v>397</v>
      </c>
      <c r="AQ435" s="160" t="s">
        <v>398</v>
      </c>
    </row>
    <row r="436" spans="1:43" ht="30" customHeight="1" x14ac:dyDescent="0.45">
      <c r="A436" s="395">
        <v>424</v>
      </c>
      <c r="B436" s="396"/>
      <c r="C436" s="397"/>
      <c r="D436" s="397"/>
      <c r="E436" s="398"/>
      <c r="F436" s="399"/>
      <c r="G436" s="399"/>
      <c r="H436" s="400"/>
      <c r="I436" s="367" t="str">
        <f t="shared" si="75"/>
        <v/>
      </c>
      <c r="J436" s="365"/>
      <c r="K436" s="365"/>
      <c r="L436" s="365"/>
      <c r="O436" s="25" t="str">
        <f>IF(AND(SUM($U436:$Z436)&lt;&gt;0,SUM($U436:$Z436)&lt;&gt;6), IF($B436&lt;&gt;'SOC priorities'!$E$11,$AG436,$AH436),"")</f>
        <v/>
      </c>
      <c r="P436" s="25" t="str">
        <f>IF(AND(SUM(U436:AA436)&lt;&gt;0,SUM(U436:AA436)&lt;&gt;7),IF(B436='SOC priorities'!$E$11,IF(ISBLANK(H436),$AI436,""),""),"")</f>
        <v/>
      </c>
      <c r="Q436" s="25" t="str">
        <f t="shared" si="76"/>
        <v/>
      </c>
      <c r="R436" s="25" t="str">
        <f t="shared" si="73"/>
        <v/>
      </c>
      <c r="S436" s="25" t="str">
        <f t="shared" si="74"/>
        <v/>
      </c>
      <c r="U436" s="159">
        <f t="shared" si="77"/>
        <v>0</v>
      </c>
      <c r="V436" s="25">
        <f t="shared" si="78"/>
        <v>0</v>
      </c>
      <c r="W436" s="25">
        <f t="shared" si="79"/>
        <v>0</v>
      </c>
      <c r="X436" s="25">
        <f t="shared" si="80"/>
        <v>0</v>
      </c>
      <c r="Y436" s="25">
        <f t="shared" si="81"/>
        <v>0</v>
      </c>
      <c r="Z436" s="25">
        <f t="shared" si="82"/>
        <v>0</v>
      </c>
      <c r="AA436" s="25">
        <f t="shared" si="83"/>
        <v>0</v>
      </c>
      <c r="AC436" s="25">
        <f t="shared" si="84"/>
        <v>0</v>
      </c>
      <c r="AG436" s="25" t="s">
        <v>393</v>
      </c>
      <c r="AH436" s="25" t="s">
        <v>394</v>
      </c>
      <c r="AI436" s="160" t="s">
        <v>395</v>
      </c>
      <c r="AK436" s="25">
        <f>IF(COUNTIFS('SOC priorities'!$E$4:$E$12,$B436)&lt;&gt;1,1,0)</f>
        <v>1</v>
      </c>
      <c r="AL436" s="25" cm="1">
        <f t="array" ref="AL436">_xlfn.IFNA(IF(ISBLANK(C436),0,_xlfn.IFNA(IF(NOT(OR(_xlfn.XLOOKUP(VLOOKUP(B436,'SOC priorities'!$E$4:$F$12,2),'SOC priorities'!$H$1:$P$1,'SOC priorities'!$H$1:$P$413)=C436)),1,0),1)),1)</f>
        <v>0</v>
      </c>
      <c r="AM436" s="25" cm="1">
        <f t="array" ref="AM436">_xlfn.IFNA(IF(ISBLANK(D436),0,IF(NOT(OR(_xlfn.XLOOKUP(VLOOKUP(B436,'SSA DD'!$E$32:$F$40,2),'SSA DD'!$E$1:$M$1,'SSA DD'!$E$1:$M$22)=D436)),1,0)),0)</f>
        <v>0</v>
      </c>
      <c r="AO436" t="s">
        <v>396</v>
      </c>
      <c r="AP436" s="25" t="s">
        <v>397</v>
      </c>
      <c r="AQ436" s="160" t="s">
        <v>398</v>
      </c>
    </row>
    <row r="437" spans="1:43" ht="30" customHeight="1" x14ac:dyDescent="0.45">
      <c r="A437" s="395">
        <v>425</v>
      </c>
      <c r="B437" s="396"/>
      <c r="C437" s="397"/>
      <c r="D437" s="397"/>
      <c r="E437" s="398"/>
      <c r="F437" s="399"/>
      <c r="G437" s="399"/>
      <c r="H437" s="400"/>
      <c r="I437" s="367" t="str">
        <f t="shared" si="75"/>
        <v/>
      </c>
      <c r="J437" s="365"/>
      <c r="K437" s="365"/>
      <c r="L437" s="365"/>
      <c r="O437" s="25" t="str">
        <f>IF(AND(SUM($U437:$Z437)&lt;&gt;0,SUM($U437:$Z437)&lt;&gt;6), IF($B437&lt;&gt;'SOC priorities'!$E$11,$AG437,$AH437),"")</f>
        <v/>
      </c>
      <c r="P437" s="25" t="str">
        <f>IF(AND(SUM(U437:AA437)&lt;&gt;0,SUM(U437:AA437)&lt;&gt;7),IF(B437='SOC priorities'!$E$11,IF(ISBLANK(H437),$AI437,""),""),"")</f>
        <v/>
      </c>
      <c r="Q437" s="25" t="str">
        <f t="shared" si="76"/>
        <v/>
      </c>
      <c r="R437" s="25" t="str">
        <f t="shared" si="73"/>
        <v/>
      </c>
      <c r="S437" s="25" t="str">
        <f t="shared" si="74"/>
        <v/>
      </c>
      <c r="U437" s="159">
        <f t="shared" si="77"/>
        <v>0</v>
      </c>
      <c r="V437" s="25">
        <f t="shared" si="78"/>
        <v>0</v>
      </c>
      <c r="W437" s="25">
        <f t="shared" si="79"/>
        <v>0</v>
      </c>
      <c r="X437" s="25">
        <f t="shared" si="80"/>
        <v>0</v>
      </c>
      <c r="Y437" s="25">
        <f t="shared" si="81"/>
        <v>0</v>
      </c>
      <c r="Z437" s="25">
        <f t="shared" si="82"/>
        <v>0</v>
      </c>
      <c r="AA437" s="25">
        <f t="shared" si="83"/>
        <v>0</v>
      </c>
      <c r="AC437" s="25">
        <f t="shared" si="84"/>
        <v>0</v>
      </c>
      <c r="AG437" s="25" t="s">
        <v>393</v>
      </c>
      <c r="AH437" s="25" t="s">
        <v>394</v>
      </c>
      <c r="AI437" s="160" t="s">
        <v>395</v>
      </c>
      <c r="AK437" s="25">
        <f>IF(COUNTIFS('SOC priorities'!$E$4:$E$12,$B437)&lt;&gt;1,1,0)</f>
        <v>1</v>
      </c>
      <c r="AL437" s="25" cm="1">
        <f t="array" ref="AL437">_xlfn.IFNA(IF(ISBLANK(C437),0,_xlfn.IFNA(IF(NOT(OR(_xlfn.XLOOKUP(VLOOKUP(B437,'SOC priorities'!$E$4:$F$12,2),'SOC priorities'!$H$1:$P$1,'SOC priorities'!$H$1:$P$413)=C437)),1,0),1)),1)</f>
        <v>0</v>
      </c>
      <c r="AM437" s="25" cm="1">
        <f t="array" ref="AM437">_xlfn.IFNA(IF(ISBLANK(D437),0,IF(NOT(OR(_xlfn.XLOOKUP(VLOOKUP(B437,'SSA DD'!$E$32:$F$40,2),'SSA DD'!$E$1:$M$1,'SSA DD'!$E$1:$M$22)=D437)),1,0)),0)</f>
        <v>0</v>
      </c>
      <c r="AO437" t="s">
        <v>396</v>
      </c>
      <c r="AP437" s="25" t="s">
        <v>397</v>
      </c>
      <c r="AQ437" s="160" t="s">
        <v>398</v>
      </c>
    </row>
    <row r="438" spans="1:43" ht="30" customHeight="1" x14ac:dyDescent="0.45">
      <c r="A438" s="395">
        <v>426</v>
      </c>
      <c r="B438" s="396"/>
      <c r="C438" s="397"/>
      <c r="D438" s="397"/>
      <c r="E438" s="398"/>
      <c r="F438" s="399"/>
      <c r="G438" s="399"/>
      <c r="H438" s="400"/>
      <c r="I438" s="367" t="str">
        <f t="shared" si="75"/>
        <v/>
      </c>
      <c r="J438" s="365"/>
      <c r="K438" s="365"/>
      <c r="L438" s="365"/>
      <c r="O438" s="25" t="str">
        <f>IF(AND(SUM($U438:$Z438)&lt;&gt;0,SUM($U438:$Z438)&lt;&gt;6), IF($B438&lt;&gt;'SOC priorities'!$E$11,$AG438,$AH438),"")</f>
        <v/>
      </c>
      <c r="P438" s="25" t="str">
        <f>IF(AND(SUM(U438:AA438)&lt;&gt;0,SUM(U438:AA438)&lt;&gt;7),IF(B438='SOC priorities'!$E$11,IF(ISBLANK(H438),$AI438,""),""),"")</f>
        <v/>
      </c>
      <c r="Q438" s="25" t="str">
        <f t="shared" si="76"/>
        <v/>
      </c>
      <c r="R438" s="25" t="str">
        <f t="shared" si="73"/>
        <v/>
      </c>
      <c r="S438" s="25" t="str">
        <f t="shared" si="74"/>
        <v/>
      </c>
      <c r="U438" s="159">
        <f t="shared" si="77"/>
        <v>0</v>
      </c>
      <c r="V438" s="25">
        <f t="shared" si="78"/>
        <v>0</v>
      </c>
      <c r="W438" s="25">
        <f t="shared" si="79"/>
        <v>0</v>
      </c>
      <c r="X438" s="25">
        <f t="shared" si="80"/>
        <v>0</v>
      </c>
      <c r="Y438" s="25">
        <f t="shared" si="81"/>
        <v>0</v>
      </c>
      <c r="Z438" s="25">
        <f t="shared" si="82"/>
        <v>0</v>
      </c>
      <c r="AA438" s="25">
        <f t="shared" si="83"/>
        <v>0</v>
      </c>
      <c r="AC438" s="25">
        <f t="shared" si="84"/>
        <v>0</v>
      </c>
      <c r="AG438" s="25" t="s">
        <v>393</v>
      </c>
      <c r="AH438" s="25" t="s">
        <v>394</v>
      </c>
      <c r="AI438" s="160" t="s">
        <v>395</v>
      </c>
      <c r="AK438" s="25">
        <f>IF(COUNTIFS('SOC priorities'!$E$4:$E$12,$B438)&lt;&gt;1,1,0)</f>
        <v>1</v>
      </c>
      <c r="AL438" s="25" cm="1">
        <f t="array" ref="AL438">_xlfn.IFNA(IF(ISBLANK(C438),0,_xlfn.IFNA(IF(NOT(OR(_xlfn.XLOOKUP(VLOOKUP(B438,'SOC priorities'!$E$4:$F$12,2),'SOC priorities'!$H$1:$P$1,'SOC priorities'!$H$1:$P$413)=C438)),1,0),1)),1)</f>
        <v>0</v>
      </c>
      <c r="AM438" s="25" cm="1">
        <f t="array" ref="AM438">_xlfn.IFNA(IF(ISBLANK(D438),0,IF(NOT(OR(_xlfn.XLOOKUP(VLOOKUP(B438,'SSA DD'!$E$32:$F$40,2),'SSA DD'!$E$1:$M$1,'SSA DD'!$E$1:$M$22)=D438)),1,0)),0)</f>
        <v>0</v>
      </c>
      <c r="AO438" t="s">
        <v>396</v>
      </c>
      <c r="AP438" s="25" t="s">
        <v>397</v>
      </c>
      <c r="AQ438" s="160" t="s">
        <v>398</v>
      </c>
    </row>
    <row r="439" spans="1:43" ht="30" customHeight="1" x14ac:dyDescent="0.45">
      <c r="A439" s="395">
        <v>427</v>
      </c>
      <c r="B439" s="396"/>
      <c r="C439" s="397"/>
      <c r="D439" s="397"/>
      <c r="E439" s="398"/>
      <c r="F439" s="399"/>
      <c r="G439" s="399"/>
      <c r="H439" s="400"/>
      <c r="I439" s="367" t="str">
        <f t="shared" si="75"/>
        <v/>
      </c>
      <c r="J439" s="365"/>
      <c r="K439" s="365"/>
      <c r="L439" s="365"/>
      <c r="O439" s="25" t="str">
        <f>IF(AND(SUM($U439:$Z439)&lt;&gt;0,SUM($U439:$Z439)&lt;&gt;6), IF($B439&lt;&gt;'SOC priorities'!$E$11,$AG439,$AH439),"")</f>
        <v/>
      </c>
      <c r="P439" s="25" t="str">
        <f>IF(AND(SUM(U439:AA439)&lt;&gt;0,SUM(U439:AA439)&lt;&gt;7),IF(B439='SOC priorities'!$E$11,IF(ISBLANK(H439),$AI439,""),""),"")</f>
        <v/>
      </c>
      <c r="Q439" s="25" t="str">
        <f t="shared" si="76"/>
        <v/>
      </c>
      <c r="R439" s="25" t="str">
        <f t="shared" si="73"/>
        <v/>
      </c>
      <c r="S439" s="25" t="str">
        <f t="shared" si="74"/>
        <v/>
      </c>
      <c r="U439" s="159">
        <f t="shared" si="77"/>
        <v>0</v>
      </c>
      <c r="V439" s="25">
        <f t="shared" si="78"/>
        <v>0</v>
      </c>
      <c r="W439" s="25">
        <f t="shared" si="79"/>
        <v>0</v>
      </c>
      <c r="X439" s="25">
        <f t="shared" si="80"/>
        <v>0</v>
      </c>
      <c r="Y439" s="25">
        <f t="shared" si="81"/>
        <v>0</v>
      </c>
      <c r="Z439" s="25">
        <f t="shared" si="82"/>
        <v>0</v>
      </c>
      <c r="AA439" s="25">
        <f t="shared" si="83"/>
        <v>0</v>
      </c>
      <c r="AC439" s="25">
        <f t="shared" si="84"/>
        <v>0</v>
      </c>
      <c r="AG439" s="25" t="s">
        <v>393</v>
      </c>
      <c r="AH439" s="25" t="s">
        <v>394</v>
      </c>
      <c r="AI439" s="160" t="s">
        <v>395</v>
      </c>
      <c r="AK439" s="25">
        <f>IF(COUNTIFS('SOC priorities'!$E$4:$E$12,$B439)&lt;&gt;1,1,0)</f>
        <v>1</v>
      </c>
      <c r="AL439" s="25" cm="1">
        <f t="array" ref="AL439">_xlfn.IFNA(IF(ISBLANK(C439),0,_xlfn.IFNA(IF(NOT(OR(_xlfn.XLOOKUP(VLOOKUP(B439,'SOC priorities'!$E$4:$F$12,2),'SOC priorities'!$H$1:$P$1,'SOC priorities'!$H$1:$P$413)=C439)),1,0),1)),1)</f>
        <v>0</v>
      </c>
      <c r="AM439" s="25" cm="1">
        <f t="array" ref="AM439">_xlfn.IFNA(IF(ISBLANK(D439),0,IF(NOT(OR(_xlfn.XLOOKUP(VLOOKUP(B439,'SSA DD'!$E$32:$F$40,2),'SSA DD'!$E$1:$M$1,'SSA DD'!$E$1:$M$22)=D439)),1,0)),0)</f>
        <v>0</v>
      </c>
      <c r="AO439" t="s">
        <v>396</v>
      </c>
      <c r="AP439" s="25" t="s">
        <v>397</v>
      </c>
      <c r="AQ439" s="160" t="s">
        <v>398</v>
      </c>
    </row>
    <row r="440" spans="1:43" ht="30" customHeight="1" x14ac:dyDescent="0.45">
      <c r="A440" s="395">
        <v>428</v>
      </c>
      <c r="B440" s="396"/>
      <c r="C440" s="397"/>
      <c r="D440" s="397"/>
      <c r="E440" s="398"/>
      <c r="F440" s="399"/>
      <c r="G440" s="399"/>
      <c r="H440" s="400"/>
      <c r="I440" s="367" t="str">
        <f t="shared" si="75"/>
        <v/>
      </c>
      <c r="J440" s="365"/>
      <c r="K440" s="365"/>
      <c r="L440" s="365"/>
      <c r="O440" s="25" t="str">
        <f>IF(AND(SUM($U440:$Z440)&lt;&gt;0,SUM($U440:$Z440)&lt;&gt;6), IF($B440&lt;&gt;'SOC priorities'!$E$11,$AG440,$AH440),"")</f>
        <v/>
      </c>
      <c r="P440" s="25" t="str">
        <f>IF(AND(SUM(U440:AA440)&lt;&gt;0,SUM(U440:AA440)&lt;&gt;7),IF(B440='SOC priorities'!$E$11,IF(ISBLANK(H440),$AI440,""),""),"")</f>
        <v/>
      </c>
      <c r="Q440" s="25" t="str">
        <f t="shared" si="76"/>
        <v/>
      </c>
      <c r="R440" s="25" t="str">
        <f t="shared" si="73"/>
        <v/>
      </c>
      <c r="S440" s="25" t="str">
        <f t="shared" si="74"/>
        <v/>
      </c>
      <c r="U440" s="159">
        <f t="shared" si="77"/>
        <v>0</v>
      </c>
      <c r="V440" s="25">
        <f t="shared" si="78"/>
        <v>0</v>
      </c>
      <c r="W440" s="25">
        <f t="shared" si="79"/>
        <v>0</v>
      </c>
      <c r="X440" s="25">
        <f t="shared" si="80"/>
        <v>0</v>
      </c>
      <c r="Y440" s="25">
        <f t="shared" si="81"/>
        <v>0</v>
      </c>
      <c r="Z440" s="25">
        <f t="shared" si="82"/>
        <v>0</v>
      </c>
      <c r="AA440" s="25">
        <f t="shared" si="83"/>
        <v>0</v>
      </c>
      <c r="AC440" s="25">
        <f t="shared" si="84"/>
        <v>0</v>
      </c>
      <c r="AG440" s="25" t="s">
        <v>393</v>
      </c>
      <c r="AH440" s="25" t="s">
        <v>394</v>
      </c>
      <c r="AI440" s="160" t="s">
        <v>395</v>
      </c>
      <c r="AK440" s="25">
        <f>IF(COUNTIFS('SOC priorities'!$E$4:$E$12,$B440)&lt;&gt;1,1,0)</f>
        <v>1</v>
      </c>
      <c r="AL440" s="25" cm="1">
        <f t="array" ref="AL440">_xlfn.IFNA(IF(ISBLANK(C440),0,_xlfn.IFNA(IF(NOT(OR(_xlfn.XLOOKUP(VLOOKUP(B440,'SOC priorities'!$E$4:$F$12,2),'SOC priorities'!$H$1:$P$1,'SOC priorities'!$H$1:$P$413)=C440)),1,0),1)),1)</f>
        <v>0</v>
      </c>
      <c r="AM440" s="25" cm="1">
        <f t="array" ref="AM440">_xlfn.IFNA(IF(ISBLANK(D440),0,IF(NOT(OR(_xlfn.XLOOKUP(VLOOKUP(B440,'SSA DD'!$E$32:$F$40,2),'SSA DD'!$E$1:$M$1,'SSA DD'!$E$1:$M$22)=D440)),1,0)),0)</f>
        <v>0</v>
      </c>
      <c r="AO440" t="s">
        <v>396</v>
      </c>
      <c r="AP440" s="25" t="s">
        <v>397</v>
      </c>
      <c r="AQ440" s="160" t="s">
        <v>398</v>
      </c>
    </row>
    <row r="441" spans="1:43" ht="30" customHeight="1" x14ac:dyDescent="0.45">
      <c r="A441" s="395">
        <v>429</v>
      </c>
      <c r="B441" s="396"/>
      <c r="C441" s="397"/>
      <c r="D441" s="397"/>
      <c r="E441" s="398"/>
      <c r="F441" s="399"/>
      <c r="G441" s="399"/>
      <c r="H441" s="400"/>
      <c r="I441" s="367" t="str">
        <f t="shared" si="75"/>
        <v/>
      </c>
      <c r="J441" s="365"/>
      <c r="K441" s="365"/>
      <c r="L441" s="365"/>
      <c r="O441" s="25" t="str">
        <f>IF(AND(SUM($U441:$Z441)&lt;&gt;0,SUM($U441:$Z441)&lt;&gt;6), IF($B441&lt;&gt;'SOC priorities'!$E$11,$AG441,$AH441),"")</f>
        <v/>
      </c>
      <c r="P441" s="25" t="str">
        <f>IF(AND(SUM(U441:AA441)&lt;&gt;0,SUM(U441:AA441)&lt;&gt;7),IF(B441='SOC priorities'!$E$11,IF(ISBLANK(H441),$AI441,""),""),"")</f>
        <v/>
      </c>
      <c r="Q441" s="25" t="str">
        <f t="shared" si="76"/>
        <v/>
      </c>
      <c r="R441" s="25" t="str">
        <f t="shared" si="73"/>
        <v/>
      </c>
      <c r="S441" s="25" t="str">
        <f t="shared" si="74"/>
        <v/>
      </c>
      <c r="U441" s="159">
        <f t="shared" si="77"/>
        <v>0</v>
      </c>
      <c r="V441" s="25">
        <f t="shared" si="78"/>
        <v>0</v>
      </c>
      <c r="W441" s="25">
        <f t="shared" si="79"/>
        <v>0</v>
      </c>
      <c r="X441" s="25">
        <f t="shared" si="80"/>
        <v>0</v>
      </c>
      <c r="Y441" s="25">
        <f t="shared" si="81"/>
        <v>0</v>
      </c>
      <c r="Z441" s="25">
        <f t="shared" si="82"/>
        <v>0</v>
      </c>
      <c r="AA441" s="25">
        <f t="shared" si="83"/>
        <v>0</v>
      </c>
      <c r="AC441" s="25">
        <f t="shared" si="84"/>
        <v>0</v>
      </c>
      <c r="AG441" s="25" t="s">
        <v>393</v>
      </c>
      <c r="AH441" s="25" t="s">
        <v>394</v>
      </c>
      <c r="AI441" s="160" t="s">
        <v>395</v>
      </c>
      <c r="AK441" s="25">
        <f>IF(COUNTIFS('SOC priorities'!$E$4:$E$12,$B441)&lt;&gt;1,1,0)</f>
        <v>1</v>
      </c>
      <c r="AL441" s="25" cm="1">
        <f t="array" ref="AL441">_xlfn.IFNA(IF(ISBLANK(C441),0,_xlfn.IFNA(IF(NOT(OR(_xlfn.XLOOKUP(VLOOKUP(B441,'SOC priorities'!$E$4:$F$12,2),'SOC priorities'!$H$1:$P$1,'SOC priorities'!$H$1:$P$413)=C441)),1,0),1)),1)</f>
        <v>0</v>
      </c>
      <c r="AM441" s="25" cm="1">
        <f t="array" ref="AM441">_xlfn.IFNA(IF(ISBLANK(D441),0,IF(NOT(OR(_xlfn.XLOOKUP(VLOOKUP(B441,'SSA DD'!$E$32:$F$40,2),'SSA DD'!$E$1:$M$1,'SSA DD'!$E$1:$M$22)=D441)),1,0)),0)</f>
        <v>0</v>
      </c>
      <c r="AO441" t="s">
        <v>396</v>
      </c>
      <c r="AP441" s="25" t="s">
        <v>397</v>
      </c>
      <c r="AQ441" s="160" t="s">
        <v>398</v>
      </c>
    </row>
    <row r="442" spans="1:43" ht="30" customHeight="1" x14ac:dyDescent="0.45">
      <c r="A442" s="395">
        <v>430</v>
      </c>
      <c r="B442" s="396"/>
      <c r="C442" s="397"/>
      <c r="D442" s="397"/>
      <c r="E442" s="398"/>
      <c r="F442" s="399"/>
      <c r="G442" s="399"/>
      <c r="H442" s="400"/>
      <c r="I442" s="367" t="str">
        <f t="shared" si="75"/>
        <v/>
      </c>
      <c r="J442" s="365"/>
      <c r="K442" s="365"/>
      <c r="L442" s="365"/>
      <c r="O442" s="25" t="str">
        <f>IF(AND(SUM($U442:$Z442)&lt;&gt;0,SUM($U442:$Z442)&lt;&gt;6), IF($B442&lt;&gt;'SOC priorities'!$E$11,$AG442,$AH442),"")</f>
        <v/>
      </c>
      <c r="P442" s="25" t="str">
        <f>IF(AND(SUM(U442:AA442)&lt;&gt;0,SUM(U442:AA442)&lt;&gt;7),IF(B442='SOC priorities'!$E$11,IF(ISBLANK(H442),$AI442,""),""),"")</f>
        <v/>
      </c>
      <c r="Q442" s="25" t="str">
        <f t="shared" si="76"/>
        <v/>
      </c>
      <c r="R442" s="25" t="str">
        <f t="shared" si="73"/>
        <v/>
      </c>
      <c r="S442" s="25" t="str">
        <f t="shared" si="74"/>
        <v/>
      </c>
      <c r="U442" s="159">
        <f t="shared" si="77"/>
        <v>0</v>
      </c>
      <c r="V442" s="25">
        <f t="shared" si="78"/>
        <v>0</v>
      </c>
      <c r="W442" s="25">
        <f t="shared" si="79"/>
        <v>0</v>
      </c>
      <c r="X442" s="25">
        <f t="shared" si="80"/>
        <v>0</v>
      </c>
      <c r="Y442" s="25">
        <f t="shared" si="81"/>
        <v>0</v>
      </c>
      <c r="Z442" s="25">
        <f t="shared" si="82"/>
        <v>0</v>
      </c>
      <c r="AA442" s="25">
        <f t="shared" si="83"/>
        <v>0</v>
      </c>
      <c r="AC442" s="25">
        <f t="shared" si="84"/>
        <v>0</v>
      </c>
      <c r="AG442" s="25" t="s">
        <v>393</v>
      </c>
      <c r="AH442" s="25" t="s">
        <v>394</v>
      </c>
      <c r="AI442" s="160" t="s">
        <v>395</v>
      </c>
      <c r="AK442" s="25">
        <f>IF(COUNTIFS('SOC priorities'!$E$4:$E$12,$B442)&lt;&gt;1,1,0)</f>
        <v>1</v>
      </c>
      <c r="AL442" s="25" cm="1">
        <f t="array" ref="AL442">_xlfn.IFNA(IF(ISBLANK(C442),0,_xlfn.IFNA(IF(NOT(OR(_xlfn.XLOOKUP(VLOOKUP(B442,'SOC priorities'!$E$4:$F$12,2),'SOC priorities'!$H$1:$P$1,'SOC priorities'!$H$1:$P$413)=C442)),1,0),1)),1)</f>
        <v>0</v>
      </c>
      <c r="AM442" s="25" cm="1">
        <f t="array" ref="AM442">_xlfn.IFNA(IF(ISBLANK(D442),0,IF(NOT(OR(_xlfn.XLOOKUP(VLOOKUP(B442,'SSA DD'!$E$32:$F$40,2),'SSA DD'!$E$1:$M$1,'SSA DD'!$E$1:$M$22)=D442)),1,0)),0)</f>
        <v>0</v>
      </c>
      <c r="AO442" t="s">
        <v>396</v>
      </c>
      <c r="AP442" s="25" t="s">
        <v>397</v>
      </c>
      <c r="AQ442" s="160" t="s">
        <v>398</v>
      </c>
    </row>
    <row r="443" spans="1:43" ht="30" customHeight="1" x14ac:dyDescent="0.45">
      <c r="A443" s="395">
        <v>431</v>
      </c>
      <c r="B443" s="396"/>
      <c r="C443" s="397"/>
      <c r="D443" s="397"/>
      <c r="E443" s="398"/>
      <c r="F443" s="399"/>
      <c r="G443" s="399"/>
      <c r="H443" s="400"/>
      <c r="I443" s="367" t="str">
        <f t="shared" si="75"/>
        <v/>
      </c>
      <c r="J443" s="365"/>
      <c r="K443" s="365"/>
      <c r="L443" s="365"/>
      <c r="O443" s="25" t="str">
        <f>IF(AND(SUM($U443:$Z443)&lt;&gt;0,SUM($U443:$Z443)&lt;&gt;6), IF($B443&lt;&gt;'SOC priorities'!$E$11,$AG443,$AH443),"")</f>
        <v/>
      </c>
      <c r="P443" s="25" t="str">
        <f>IF(AND(SUM(U443:AA443)&lt;&gt;0,SUM(U443:AA443)&lt;&gt;7),IF(B443='SOC priorities'!$E$11,IF(ISBLANK(H443),$AI443,""),""),"")</f>
        <v/>
      </c>
      <c r="Q443" s="25" t="str">
        <f t="shared" si="76"/>
        <v/>
      </c>
      <c r="R443" s="25" t="str">
        <f t="shared" si="73"/>
        <v/>
      </c>
      <c r="S443" s="25" t="str">
        <f t="shared" si="74"/>
        <v/>
      </c>
      <c r="U443" s="159">
        <f t="shared" si="77"/>
        <v>0</v>
      </c>
      <c r="V443" s="25">
        <f t="shared" si="78"/>
        <v>0</v>
      </c>
      <c r="W443" s="25">
        <f t="shared" si="79"/>
        <v>0</v>
      </c>
      <c r="X443" s="25">
        <f t="shared" si="80"/>
        <v>0</v>
      </c>
      <c r="Y443" s="25">
        <f t="shared" si="81"/>
        <v>0</v>
      </c>
      <c r="Z443" s="25">
        <f t="shared" si="82"/>
        <v>0</v>
      </c>
      <c r="AA443" s="25">
        <f t="shared" si="83"/>
        <v>0</v>
      </c>
      <c r="AC443" s="25">
        <f t="shared" si="84"/>
        <v>0</v>
      </c>
      <c r="AG443" s="25" t="s">
        <v>393</v>
      </c>
      <c r="AH443" s="25" t="s">
        <v>394</v>
      </c>
      <c r="AI443" s="160" t="s">
        <v>395</v>
      </c>
      <c r="AK443" s="25">
        <f>IF(COUNTIFS('SOC priorities'!$E$4:$E$12,$B443)&lt;&gt;1,1,0)</f>
        <v>1</v>
      </c>
      <c r="AL443" s="25" cm="1">
        <f t="array" ref="AL443">_xlfn.IFNA(IF(ISBLANK(C443),0,_xlfn.IFNA(IF(NOT(OR(_xlfn.XLOOKUP(VLOOKUP(B443,'SOC priorities'!$E$4:$F$12,2),'SOC priorities'!$H$1:$P$1,'SOC priorities'!$H$1:$P$413)=C443)),1,0),1)),1)</f>
        <v>0</v>
      </c>
      <c r="AM443" s="25" cm="1">
        <f t="array" ref="AM443">_xlfn.IFNA(IF(ISBLANK(D443),0,IF(NOT(OR(_xlfn.XLOOKUP(VLOOKUP(B443,'SSA DD'!$E$32:$F$40,2),'SSA DD'!$E$1:$M$1,'SSA DD'!$E$1:$M$22)=D443)),1,0)),0)</f>
        <v>0</v>
      </c>
      <c r="AO443" t="s">
        <v>396</v>
      </c>
      <c r="AP443" s="25" t="s">
        <v>397</v>
      </c>
      <c r="AQ443" s="160" t="s">
        <v>398</v>
      </c>
    </row>
    <row r="444" spans="1:43" ht="30" customHeight="1" x14ac:dyDescent="0.45">
      <c r="A444" s="395">
        <v>432</v>
      </c>
      <c r="B444" s="396"/>
      <c r="C444" s="397"/>
      <c r="D444" s="397"/>
      <c r="E444" s="398"/>
      <c r="F444" s="399"/>
      <c r="G444" s="399"/>
      <c r="H444" s="400"/>
      <c r="I444" s="367" t="str">
        <f t="shared" si="75"/>
        <v/>
      </c>
      <c r="J444" s="365"/>
      <c r="K444" s="365"/>
      <c r="L444" s="365"/>
      <c r="O444" s="25" t="str">
        <f>IF(AND(SUM($U444:$Z444)&lt;&gt;0,SUM($U444:$Z444)&lt;&gt;6), IF($B444&lt;&gt;'SOC priorities'!$E$11,$AG444,$AH444),"")</f>
        <v/>
      </c>
      <c r="P444" s="25" t="str">
        <f>IF(AND(SUM(U444:AA444)&lt;&gt;0,SUM(U444:AA444)&lt;&gt;7),IF(B444='SOC priorities'!$E$11,IF(ISBLANK(H444),$AI444,""),""),"")</f>
        <v/>
      </c>
      <c r="Q444" s="25" t="str">
        <f t="shared" si="76"/>
        <v/>
      </c>
      <c r="R444" s="25" t="str">
        <f t="shared" si="73"/>
        <v/>
      </c>
      <c r="S444" s="25" t="str">
        <f t="shared" si="74"/>
        <v/>
      </c>
      <c r="U444" s="159">
        <f t="shared" si="77"/>
        <v>0</v>
      </c>
      <c r="V444" s="25">
        <f t="shared" si="78"/>
        <v>0</v>
      </c>
      <c r="W444" s="25">
        <f t="shared" si="79"/>
        <v>0</v>
      </c>
      <c r="X444" s="25">
        <f t="shared" si="80"/>
        <v>0</v>
      </c>
      <c r="Y444" s="25">
        <f t="shared" si="81"/>
        <v>0</v>
      </c>
      <c r="Z444" s="25">
        <f t="shared" si="82"/>
        <v>0</v>
      </c>
      <c r="AA444" s="25">
        <f t="shared" si="83"/>
        <v>0</v>
      </c>
      <c r="AC444" s="25">
        <f t="shared" si="84"/>
        <v>0</v>
      </c>
      <c r="AG444" s="25" t="s">
        <v>393</v>
      </c>
      <c r="AH444" s="25" t="s">
        <v>394</v>
      </c>
      <c r="AI444" s="160" t="s">
        <v>395</v>
      </c>
      <c r="AK444" s="25">
        <f>IF(COUNTIFS('SOC priorities'!$E$4:$E$12,$B444)&lt;&gt;1,1,0)</f>
        <v>1</v>
      </c>
      <c r="AL444" s="25" cm="1">
        <f t="array" ref="AL444">_xlfn.IFNA(IF(ISBLANK(C444),0,_xlfn.IFNA(IF(NOT(OR(_xlfn.XLOOKUP(VLOOKUP(B444,'SOC priorities'!$E$4:$F$12,2),'SOC priorities'!$H$1:$P$1,'SOC priorities'!$H$1:$P$413)=C444)),1,0),1)),1)</f>
        <v>0</v>
      </c>
      <c r="AM444" s="25" cm="1">
        <f t="array" ref="AM444">_xlfn.IFNA(IF(ISBLANK(D444),0,IF(NOT(OR(_xlfn.XLOOKUP(VLOOKUP(B444,'SSA DD'!$E$32:$F$40,2),'SSA DD'!$E$1:$M$1,'SSA DD'!$E$1:$M$22)=D444)),1,0)),0)</f>
        <v>0</v>
      </c>
      <c r="AO444" t="s">
        <v>396</v>
      </c>
      <c r="AP444" s="25" t="s">
        <v>397</v>
      </c>
      <c r="AQ444" s="160" t="s">
        <v>398</v>
      </c>
    </row>
    <row r="445" spans="1:43" ht="30" customHeight="1" x14ac:dyDescent="0.45">
      <c r="A445" s="395">
        <v>433</v>
      </c>
      <c r="B445" s="155"/>
      <c r="C445" s="154"/>
      <c r="D445" s="154"/>
      <c r="E445" s="361"/>
      <c r="F445" s="362"/>
      <c r="G445" s="362"/>
      <c r="H445" s="368"/>
      <c r="I445" s="367" t="str">
        <f t="shared" si="75"/>
        <v/>
      </c>
      <c r="J445" s="365"/>
      <c r="K445" s="365"/>
      <c r="L445" s="365"/>
      <c r="O445" s="25" t="str">
        <f>IF(AND(SUM($U445:$Z445)&lt;&gt;0,SUM($U445:$Z445)&lt;&gt;6), IF($B445&lt;&gt;'SOC priorities'!$E$11,$AG445,$AH445),"")</f>
        <v/>
      </c>
      <c r="P445" s="25" t="str">
        <f>IF(AND(SUM(U445:AA445)&lt;&gt;0,SUM(U445:AA445)&lt;&gt;7),IF(B445='SOC priorities'!$E$11,IF(ISBLANK(H445),$AI445,""),""),"")</f>
        <v/>
      </c>
      <c r="Q445" s="25" t="str">
        <f t="shared" si="76"/>
        <v/>
      </c>
      <c r="R445" s="25" t="str">
        <f t="shared" si="73"/>
        <v/>
      </c>
      <c r="S445" s="25" t="str">
        <f t="shared" si="74"/>
        <v/>
      </c>
      <c r="U445" s="159">
        <f t="shared" si="77"/>
        <v>0</v>
      </c>
      <c r="V445" s="25">
        <f t="shared" si="78"/>
        <v>0</v>
      </c>
      <c r="W445" s="25">
        <f t="shared" si="79"/>
        <v>0</v>
      </c>
      <c r="X445" s="25">
        <f t="shared" si="80"/>
        <v>0</v>
      </c>
      <c r="Y445" s="25">
        <f t="shared" si="81"/>
        <v>0</v>
      </c>
      <c r="Z445" s="25">
        <f t="shared" si="82"/>
        <v>0</v>
      </c>
      <c r="AA445" s="25">
        <f t="shared" si="83"/>
        <v>0</v>
      </c>
      <c r="AC445" s="25">
        <f t="shared" si="84"/>
        <v>0</v>
      </c>
      <c r="AG445" s="25" t="s">
        <v>393</v>
      </c>
      <c r="AH445" s="25" t="s">
        <v>394</v>
      </c>
      <c r="AI445" s="160" t="s">
        <v>395</v>
      </c>
      <c r="AK445" s="25">
        <f>IF(COUNTIFS('SOC priorities'!$E$4:$E$12,$B445)&lt;&gt;1,1,0)</f>
        <v>1</v>
      </c>
      <c r="AL445" s="25" cm="1">
        <f t="array" ref="AL445">_xlfn.IFNA(IF(ISBLANK(C445),0,_xlfn.IFNA(IF(NOT(OR(_xlfn.XLOOKUP(VLOOKUP(B445,'SOC priorities'!$E$4:$F$12,2),'SOC priorities'!$H$1:$P$1,'SOC priorities'!$H$1:$P$413)=C445)),1,0),1)),1)</f>
        <v>0</v>
      </c>
      <c r="AM445" s="25" cm="1">
        <f t="array" ref="AM445">_xlfn.IFNA(IF(ISBLANK(D445),0,IF(NOT(OR(_xlfn.XLOOKUP(VLOOKUP(B445,'SSA DD'!$E$32:$F$40,2),'SSA DD'!$E$1:$M$1,'SSA DD'!$E$1:$M$22)=D445)),1,0)),0)</f>
        <v>0</v>
      </c>
      <c r="AO445" t="s">
        <v>396</v>
      </c>
      <c r="AP445" s="25" t="s">
        <v>397</v>
      </c>
      <c r="AQ445" s="160" t="s">
        <v>398</v>
      </c>
    </row>
    <row r="446" spans="1:43" ht="30" customHeight="1" x14ac:dyDescent="0.45">
      <c r="A446" s="395">
        <v>434</v>
      </c>
      <c r="B446" s="155"/>
      <c r="C446" s="154"/>
      <c r="D446" s="154"/>
      <c r="E446" s="361"/>
      <c r="F446" s="362"/>
      <c r="G446" s="362"/>
      <c r="H446" s="368"/>
      <c r="I446" s="367" t="str">
        <f t="shared" si="75"/>
        <v/>
      </c>
      <c r="J446" s="365"/>
      <c r="K446" s="365"/>
      <c r="L446" s="365"/>
      <c r="O446" s="25" t="str">
        <f>IF(AND(SUM($U446:$Z446)&lt;&gt;0,SUM($U446:$Z446)&lt;&gt;6), IF($B446&lt;&gt;'SOC priorities'!$E$11,$AG446,$AH446),"")</f>
        <v/>
      </c>
      <c r="P446" s="25" t="str">
        <f>IF(AND(SUM(U446:AA446)&lt;&gt;0,SUM(U446:AA446)&lt;&gt;7),IF(B446='SOC priorities'!$E$11,IF(ISBLANK(H446),$AI446,""),""),"")</f>
        <v/>
      </c>
      <c r="Q446" s="25" t="str">
        <f t="shared" si="76"/>
        <v/>
      </c>
      <c r="R446" s="25" t="str">
        <f t="shared" si="73"/>
        <v/>
      </c>
      <c r="S446" s="25" t="str">
        <f t="shared" si="74"/>
        <v/>
      </c>
      <c r="U446" s="159">
        <f t="shared" si="77"/>
        <v>0</v>
      </c>
      <c r="V446" s="25">
        <f t="shared" si="78"/>
        <v>0</v>
      </c>
      <c r="W446" s="25">
        <f t="shared" si="79"/>
        <v>0</v>
      </c>
      <c r="X446" s="25">
        <f t="shared" si="80"/>
        <v>0</v>
      </c>
      <c r="Y446" s="25">
        <f t="shared" si="81"/>
        <v>0</v>
      </c>
      <c r="Z446" s="25">
        <f t="shared" si="82"/>
        <v>0</v>
      </c>
      <c r="AA446" s="25">
        <f t="shared" si="83"/>
        <v>0</v>
      </c>
      <c r="AC446" s="25">
        <f t="shared" si="84"/>
        <v>0</v>
      </c>
      <c r="AG446" s="25" t="s">
        <v>393</v>
      </c>
      <c r="AH446" s="25" t="s">
        <v>394</v>
      </c>
      <c r="AI446" s="160" t="s">
        <v>395</v>
      </c>
      <c r="AK446" s="25">
        <f>IF(COUNTIFS('SOC priorities'!$E$4:$E$12,$B446)&lt;&gt;1,1,0)</f>
        <v>1</v>
      </c>
      <c r="AL446" s="25" cm="1">
        <f t="array" ref="AL446">_xlfn.IFNA(IF(ISBLANK(C446),0,_xlfn.IFNA(IF(NOT(OR(_xlfn.XLOOKUP(VLOOKUP(B446,'SOC priorities'!$E$4:$F$12,2),'SOC priorities'!$H$1:$P$1,'SOC priorities'!$H$1:$P$413)=C446)),1,0),1)),1)</f>
        <v>0</v>
      </c>
      <c r="AM446" s="25" cm="1">
        <f t="array" ref="AM446">_xlfn.IFNA(IF(ISBLANK(D446),0,IF(NOT(OR(_xlfn.XLOOKUP(VLOOKUP(B446,'SSA DD'!$E$32:$F$40,2),'SSA DD'!$E$1:$M$1,'SSA DD'!$E$1:$M$22)=D446)),1,0)),0)</f>
        <v>0</v>
      </c>
      <c r="AO446" t="s">
        <v>396</v>
      </c>
      <c r="AP446" s="25" t="s">
        <v>397</v>
      </c>
      <c r="AQ446" s="160" t="s">
        <v>398</v>
      </c>
    </row>
    <row r="447" spans="1:43" ht="30" customHeight="1" x14ac:dyDescent="0.45">
      <c r="A447" s="395">
        <v>435</v>
      </c>
      <c r="B447" s="155"/>
      <c r="C447" s="154"/>
      <c r="D447" s="154"/>
      <c r="E447" s="361"/>
      <c r="F447" s="362"/>
      <c r="G447" s="362"/>
      <c r="H447" s="368"/>
      <c r="I447" s="367" t="str">
        <f t="shared" si="75"/>
        <v/>
      </c>
      <c r="J447" s="365"/>
      <c r="K447" s="365"/>
      <c r="L447" s="365"/>
      <c r="O447" s="25" t="str">
        <f>IF(AND(SUM($U447:$Z447)&lt;&gt;0,SUM($U447:$Z447)&lt;&gt;6), IF($B447&lt;&gt;'SOC priorities'!$E$11,$AG447,$AH447),"")</f>
        <v/>
      </c>
      <c r="P447" s="25" t="str">
        <f>IF(AND(SUM(U447:AA447)&lt;&gt;0,SUM(U447:AA447)&lt;&gt;7),IF(B447='SOC priorities'!$E$11,IF(ISBLANK(H447),$AI447,""),""),"")</f>
        <v/>
      </c>
      <c r="Q447" s="25" t="str">
        <f t="shared" si="76"/>
        <v/>
      </c>
      <c r="R447" s="25" t="str">
        <f t="shared" si="73"/>
        <v/>
      </c>
      <c r="S447" s="25" t="str">
        <f t="shared" si="74"/>
        <v/>
      </c>
      <c r="U447" s="159">
        <f t="shared" si="77"/>
        <v>0</v>
      </c>
      <c r="V447" s="25">
        <f t="shared" si="78"/>
        <v>0</v>
      </c>
      <c r="W447" s="25">
        <f t="shared" si="79"/>
        <v>0</v>
      </c>
      <c r="X447" s="25">
        <f t="shared" si="80"/>
        <v>0</v>
      </c>
      <c r="Y447" s="25">
        <f t="shared" si="81"/>
        <v>0</v>
      </c>
      <c r="Z447" s="25">
        <f t="shared" si="82"/>
        <v>0</v>
      </c>
      <c r="AA447" s="25">
        <f t="shared" si="83"/>
        <v>0</v>
      </c>
      <c r="AC447" s="25">
        <f t="shared" si="84"/>
        <v>0</v>
      </c>
      <c r="AG447" s="25" t="s">
        <v>393</v>
      </c>
      <c r="AH447" s="25" t="s">
        <v>394</v>
      </c>
      <c r="AI447" s="160" t="s">
        <v>395</v>
      </c>
      <c r="AK447" s="25">
        <f>IF(COUNTIFS('SOC priorities'!$E$4:$E$12,$B447)&lt;&gt;1,1,0)</f>
        <v>1</v>
      </c>
      <c r="AL447" s="25" cm="1">
        <f t="array" ref="AL447">_xlfn.IFNA(IF(ISBLANK(C447),0,_xlfn.IFNA(IF(NOT(OR(_xlfn.XLOOKUP(VLOOKUP(B447,'SOC priorities'!$E$4:$F$12,2),'SOC priorities'!$H$1:$P$1,'SOC priorities'!$H$1:$P$413)=C447)),1,0),1)),1)</f>
        <v>0</v>
      </c>
      <c r="AM447" s="25" cm="1">
        <f t="array" ref="AM447">_xlfn.IFNA(IF(ISBLANK(D447),0,IF(NOT(OR(_xlfn.XLOOKUP(VLOOKUP(B447,'SSA DD'!$E$32:$F$40,2),'SSA DD'!$E$1:$M$1,'SSA DD'!$E$1:$M$22)=D447)),1,0)),0)</f>
        <v>0</v>
      </c>
      <c r="AO447" t="s">
        <v>396</v>
      </c>
      <c r="AP447" s="25" t="s">
        <v>397</v>
      </c>
      <c r="AQ447" s="160" t="s">
        <v>398</v>
      </c>
    </row>
    <row r="448" spans="1:43" ht="30" customHeight="1" x14ac:dyDescent="0.45">
      <c r="A448" s="395">
        <v>436</v>
      </c>
      <c r="B448" s="155"/>
      <c r="C448" s="154"/>
      <c r="D448" s="154"/>
      <c r="E448" s="361"/>
      <c r="F448" s="362"/>
      <c r="G448" s="362"/>
      <c r="H448" s="368"/>
      <c r="I448" s="367" t="str">
        <f t="shared" si="75"/>
        <v/>
      </c>
      <c r="J448" s="365"/>
      <c r="K448" s="365"/>
      <c r="L448" s="365"/>
      <c r="O448" s="25" t="str">
        <f>IF(AND(SUM($U448:$Z448)&lt;&gt;0,SUM($U448:$Z448)&lt;&gt;6), IF($B448&lt;&gt;'SOC priorities'!$E$11,$AG448,$AH448),"")</f>
        <v/>
      </c>
      <c r="P448" s="25" t="str">
        <f>IF(AND(SUM(U448:AA448)&lt;&gt;0,SUM(U448:AA448)&lt;&gt;7),IF(B448='SOC priorities'!$E$11,IF(ISBLANK(H448),$AI448,""),""),"")</f>
        <v/>
      </c>
      <c r="Q448" s="25" t="str">
        <f t="shared" si="76"/>
        <v/>
      </c>
      <c r="R448" s="25" t="str">
        <f t="shared" si="73"/>
        <v/>
      </c>
      <c r="S448" s="25" t="str">
        <f t="shared" si="74"/>
        <v/>
      </c>
      <c r="U448" s="159">
        <f t="shared" si="77"/>
        <v>0</v>
      </c>
      <c r="V448" s="25">
        <f t="shared" si="78"/>
        <v>0</v>
      </c>
      <c r="W448" s="25">
        <f t="shared" si="79"/>
        <v>0</v>
      </c>
      <c r="X448" s="25">
        <f t="shared" si="80"/>
        <v>0</v>
      </c>
      <c r="Y448" s="25">
        <f t="shared" si="81"/>
        <v>0</v>
      </c>
      <c r="Z448" s="25">
        <f t="shared" si="82"/>
        <v>0</v>
      </c>
      <c r="AA448" s="25">
        <f t="shared" si="83"/>
        <v>0</v>
      </c>
      <c r="AC448" s="25">
        <f t="shared" si="84"/>
        <v>0</v>
      </c>
      <c r="AG448" s="25" t="s">
        <v>393</v>
      </c>
      <c r="AH448" s="25" t="s">
        <v>394</v>
      </c>
      <c r="AI448" s="160" t="s">
        <v>395</v>
      </c>
      <c r="AK448" s="25">
        <f>IF(COUNTIFS('SOC priorities'!$E$4:$E$12,$B448)&lt;&gt;1,1,0)</f>
        <v>1</v>
      </c>
      <c r="AL448" s="25" cm="1">
        <f t="array" ref="AL448">_xlfn.IFNA(IF(ISBLANK(C448),0,_xlfn.IFNA(IF(NOT(OR(_xlfn.XLOOKUP(VLOOKUP(B448,'SOC priorities'!$E$4:$F$12,2),'SOC priorities'!$H$1:$P$1,'SOC priorities'!$H$1:$P$413)=C448)),1,0),1)),1)</f>
        <v>0</v>
      </c>
      <c r="AM448" s="25" cm="1">
        <f t="array" ref="AM448">_xlfn.IFNA(IF(ISBLANK(D448),0,IF(NOT(OR(_xlfn.XLOOKUP(VLOOKUP(B448,'SSA DD'!$E$32:$F$40,2),'SSA DD'!$E$1:$M$1,'SSA DD'!$E$1:$M$22)=D448)),1,0)),0)</f>
        <v>0</v>
      </c>
      <c r="AO448" t="s">
        <v>396</v>
      </c>
      <c r="AP448" s="25" t="s">
        <v>397</v>
      </c>
      <c r="AQ448" s="160" t="s">
        <v>398</v>
      </c>
    </row>
    <row r="449" spans="1:43" ht="30" customHeight="1" x14ac:dyDescent="0.45">
      <c r="A449" s="395">
        <v>437</v>
      </c>
      <c r="B449" s="155"/>
      <c r="C449" s="154"/>
      <c r="D449" s="154"/>
      <c r="E449" s="361"/>
      <c r="F449" s="362"/>
      <c r="G449" s="362"/>
      <c r="H449" s="368"/>
      <c r="I449" s="367" t="str">
        <f t="shared" si="75"/>
        <v/>
      </c>
      <c r="J449" s="365"/>
      <c r="K449" s="365"/>
      <c r="L449" s="365"/>
      <c r="O449" s="25" t="str">
        <f>IF(AND(SUM($U449:$Z449)&lt;&gt;0,SUM($U449:$Z449)&lt;&gt;6), IF($B449&lt;&gt;'SOC priorities'!$E$11,$AG449,$AH449),"")</f>
        <v/>
      </c>
      <c r="P449" s="25" t="str">
        <f>IF(AND(SUM(U449:AA449)&lt;&gt;0,SUM(U449:AA449)&lt;&gt;7),IF(B449='SOC priorities'!$E$11,IF(ISBLANK(H449),$AI449,""),""),"")</f>
        <v/>
      </c>
      <c r="Q449" s="25" t="str">
        <f t="shared" si="76"/>
        <v/>
      </c>
      <c r="R449" s="25" t="str">
        <f t="shared" si="73"/>
        <v/>
      </c>
      <c r="S449" s="25" t="str">
        <f t="shared" si="74"/>
        <v/>
      </c>
      <c r="U449" s="159">
        <f t="shared" si="77"/>
        <v>0</v>
      </c>
      <c r="V449" s="25">
        <f t="shared" si="78"/>
        <v>0</v>
      </c>
      <c r="W449" s="25">
        <f t="shared" si="79"/>
        <v>0</v>
      </c>
      <c r="X449" s="25">
        <f t="shared" si="80"/>
        <v>0</v>
      </c>
      <c r="Y449" s="25">
        <f t="shared" si="81"/>
        <v>0</v>
      </c>
      <c r="Z449" s="25">
        <f t="shared" si="82"/>
        <v>0</v>
      </c>
      <c r="AA449" s="25">
        <f t="shared" si="83"/>
        <v>0</v>
      </c>
      <c r="AC449" s="25">
        <f t="shared" si="84"/>
        <v>0</v>
      </c>
      <c r="AG449" s="25" t="s">
        <v>393</v>
      </c>
      <c r="AH449" s="25" t="s">
        <v>394</v>
      </c>
      <c r="AI449" s="160" t="s">
        <v>395</v>
      </c>
      <c r="AK449" s="25">
        <f>IF(COUNTIFS('SOC priorities'!$E$4:$E$12,$B449)&lt;&gt;1,1,0)</f>
        <v>1</v>
      </c>
      <c r="AL449" s="25" cm="1">
        <f t="array" ref="AL449">_xlfn.IFNA(IF(ISBLANK(C449),0,_xlfn.IFNA(IF(NOT(OR(_xlfn.XLOOKUP(VLOOKUP(B449,'SOC priorities'!$E$4:$F$12,2),'SOC priorities'!$H$1:$P$1,'SOC priorities'!$H$1:$P$413)=C449)),1,0),1)),1)</f>
        <v>0</v>
      </c>
      <c r="AM449" s="25" cm="1">
        <f t="array" ref="AM449">_xlfn.IFNA(IF(ISBLANK(D449),0,IF(NOT(OR(_xlfn.XLOOKUP(VLOOKUP(B449,'SSA DD'!$E$32:$F$40,2),'SSA DD'!$E$1:$M$1,'SSA DD'!$E$1:$M$22)=D449)),1,0)),0)</f>
        <v>0</v>
      </c>
      <c r="AO449" t="s">
        <v>396</v>
      </c>
      <c r="AP449" s="25" t="s">
        <v>397</v>
      </c>
      <c r="AQ449" s="160" t="s">
        <v>398</v>
      </c>
    </row>
    <row r="450" spans="1:43" ht="30" customHeight="1" x14ac:dyDescent="0.45">
      <c r="A450" s="395">
        <v>438</v>
      </c>
      <c r="B450" s="155"/>
      <c r="C450" s="154"/>
      <c r="D450" s="154"/>
      <c r="E450" s="361"/>
      <c r="F450" s="362"/>
      <c r="G450" s="362"/>
      <c r="H450" s="368"/>
      <c r="I450" s="367" t="str">
        <f t="shared" si="75"/>
        <v/>
      </c>
      <c r="J450" s="365"/>
      <c r="K450" s="365"/>
      <c r="L450" s="365"/>
      <c r="O450" s="25" t="str">
        <f>IF(AND(SUM($U450:$Z450)&lt;&gt;0,SUM($U450:$Z450)&lt;&gt;6), IF($B450&lt;&gt;'SOC priorities'!$E$11,$AG450,$AH450),"")</f>
        <v/>
      </c>
      <c r="P450" s="25" t="str">
        <f>IF(AND(SUM(U450:AA450)&lt;&gt;0,SUM(U450:AA450)&lt;&gt;7),IF(B450='SOC priorities'!$E$11,IF(ISBLANK(H450),$AI450,""),""),"")</f>
        <v/>
      </c>
      <c r="Q450" s="25" t="str">
        <f t="shared" si="76"/>
        <v/>
      </c>
      <c r="R450" s="25" t="str">
        <f t="shared" si="73"/>
        <v/>
      </c>
      <c r="S450" s="25" t="str">
        <f t="shared" si="74"/>
        <v/>
      </c>
      <c r="U450" s="159">
        <f t="shared" si="77"/>
        <v>0</v>
      </c>
      <c r="V450" s="25">
        <f t="shared" si="78"/>
        <v>0</v>
      </c>
      <c r="W450" s="25">
        <f t="shared" si="79"/>
        <v>0</v>
      </c>
      <c r="X450" s="25">
        <f t="shared" si="80"/>
        <v>0</v>
      </c>
      <c r="Y450" s="25">
        <f t="shared" si="81"/>
        <v>0</v>
      </c>
      <c r="Z450" s="25">
        <f t="shared" si="82"/>
        <v>0</v>
      </c>
      <c r="AA450" s="25">
        <f t="shared" si="83"/>
        <v>0</v>
      </c>
      <c r="AC450" s="25">
        <f t="shared" si="84"/>
        <v>0</v>
      </c>
      <c r="AG450" s="25" t="s">
        <v>393</v>
      </c>
      <c r="AH450" s="25" t="s">
        <v>394</v>
      </c>
      <c r="AI450" s="160" t="s">
        <v>395</v>
      </c>
      <c r="AK450" s="25">
        <f>IF(COUNTIFS('SOC priorities'!$E$4:$E$12,$B450)&lt;&gt;1,1,0)</f>
        <v>1</v>
      </c>
      <c r="AL450" s="25" cm="1">
        <f t="array" ref="AL450">_xlfn.IFNA(IF(ISBLANK(C450),0,_xlfn.IFNA(IF(NOT(OR(_xlfn.XLOOKUP(VLOOKUP(B450,'SOC priorities'!$E$4:$F$12,2),'SOC priorities'!$H$1:$P$1,'SOC priorities'!$H$1:$P$413)=C450)),1,0),1)),1)</f>
        <v>0</v>
      </c>
      <c r="AM450" s="25" cm="1">
        <f t="array" ref="AM450">_xlfn.IFNA(IF(ISBLANK(D450),0,IF(NOT(OR(_xlfn.XLOOKUP(VLOOKUP(B450,'SSA DD'!$E$32:$F$40,2),'SSA DD'!$E$1:$M$1,'SSA DD'!$E$1:$M$22)=D450)),1,0)),0)</f>
        <v>0</v>
      </c>
      <c r="AO450" t="s">
        <v>396</v>
      </c>
      <c r="AP450" s="25" t="s">
        <v>397</v>
      </c>
      <c r="AQ450" s="160" t="s">
        <v>398</v>
      </c>
    </row>
    <row r="451" spans="1:43" ht="30" customHeight="1" x14ac:dyDescent="0.45">
      <c r="A451" s="395">
        <v>439</v>
      </c>
      <c r="B451" s="155"/>
      <c r="C451" s="154"/>
      <c r="D451" s="154"/>
      <c r="E451" s="361"/>
      <c r="F451" s="362"/>
      <c r="G451" s="362"/>
      <c r="H451" s="368"/>
      <c r="I451" s="367" t="str">
        <f t="shared" si="75"/>
        <v/>
      </c>
      <c r="J451" s="365"/>
      <c r="K451" s="365"/>
      <c r="L451" s="365"/>
      <c r="O451" s="25" t="str">
        <f>IF(AND(SUM($U451:$Z451)&lt;&gt;0,SUM($U451:$Z451)&lt;&gt;6), IF($B451&lt;&gt;'SOC priorities'!$E$11,$AG451,$AH451),"")</f>
        <v/>
      </c>
      <c r="P451" s="25" t="str">
        <f>IF(AND(SUM(U451:AA451)&lt;&gt;0,SUM(U451:AA451)&lt;&gt;7),IF(B451='SOC priorities'!$E$11,IF(ISBLANK(H451),$AI451,""),""),"")</f>
        <v/>
      </c>
      <c r="Q451" s="25" t="str">
        <f t="shared" si="76"/>
        <v/>
      </c>
      <c r="R451" s="25" t="str">
        <f t="shared" si="73"/>
        <v/>
      </c>
      <c r="S451" s="25" t="str">
        <f t="shared" si="74"/>
        <v/>
      </c>
      <c r="U451" s="159">
        <f t="shared" si="77"/>
        <v>0</v>
      </c>
      <c r="V451" s="25">
        <f t="shared" si="78"/>
        <v>0</v>
      </c>
      <c r="W451" s="25">
        <f t="shared" si="79"/>
        <v>0</v>
      </c>
      <c r="X451" s="25">
        <f t="shared" si="80"/>
        <v>0</v>
      </c>
      <c r="Y451" s="25">
        <f t="shared" si="81"/>
        <v>0</v>
      </c>
      <c r="Z451" s="25">
        <f t="shared" si="82"/>
        <v>0</v>
      </c>
      <c r="AA451" s="25">
        <f t="shared" si="83"/>
        <v>0</v>
      </c>
      <c r="AC451" s="25">
        <f t="shared" si="84"/>
        <v>0</v>
      </c>
      <c r="AG451" s="25" t="s">
        <v>393</v>
      </c>
      <c r="AH451" s="25" t="s">
        <v>394</v>
      </c>
      <c r="AI451" s="160" t="s">
        <v>395</v>
      </c>
      <c r="AK451" s="25">
        <f>IF(COUNTIFS('SOC priorities'!$E$4:$E$12,$B451)&lt;&gt;1,1,0)</f>
        <v>1</v>
      </c>
      <c r="AL451" s="25" cm="1">
        <f t="array" ref="AL451">_xlfn.IFNA(IF(ISBLANK(C451),0,_xlfn.IFNA(IF(NOT(OR(_xlfn.XLOOKUP(VLOOKUP(B451,'SOC priorities'!$E$4:$F$12,2),'SOC priorities'!$H$1:$P$1,'SOC priorities'!$H$1:$P$413)=C451)),1,0),1)),1)</f>
        <v>0</v>
      </c>
      <c r="AM451" s="25" cm="1">
        <f t="array" ref="AM451">_xlfn.IFNA(IF(ISBLANK(D451),0,IF(NOT(OR(_xlfn.XLOOKUP(VLOOKUP(B451,'SSA DD'!$E$32:$F$40,2),'SSA DD'!$E$1:$M$1,'SSA DD'!$E$1:$M$22)=D451)),1,0)),0)</f>
        <v>0</v>
      </c>
      <c r="AO451" t="s">
        <v>396</v>
      </c>
      <c r="AP451" s="25" t="s">
        <v>397</v>
      </c>
      <c r="AQ451" s="160" t="s">
        <v>398</v>
      </c>
    </row>
    <row r="452" spans="1:43" ht="30" customHeight="1" x14ac:dyDescent="0.45">
      <c r="A452" s="395">
        <v>440</v>
      </c>
      <c r="B452" s="155"/>
      <c r="C452" s="154"/>
      <c r="D452" s="154"/>
      <c r="E452" s="361"/>
      <c r="F452" s="362"/>
      <c r="G452" s="362"/>
      <c r="H452" s="368"/>
      <c r="I452" s="367" t="str">
        <f t="shared" si="75"/>
        <v/>
      </c>
      <c r="J452" s="365"/>
      <c r="K452" s="365"/>
      <c r="L452" s="365"/>
      <c r="O452" s="25" t="str">
        <f>IF(AND(SUM($U452:$Z452)&lt;&gt;0,SUM($U452:$Z452)&lt;&gt;6), IF($B452&lt;&gt;'SOC priorities'!$E$11,$AG452,$AH452),"")</f>
        <v/>
      </c>
      <c r="P452" s="25" t="str">
        <f>IF(AND(SUM(U452:AA452)&lt;&gt;0,SUM(U452:AA452)&lt;&gt;7),IF(B452='SOC priorities'!$E$11,IF(ISBLANK(H452),$AI452,""),""),"")</f>
        <v/>
      </c>
      <c r="Q452" s="25" t="str">
        <f t="shared" si="76"/>
        <v/>
      </c>
      <c r="R452" s="25" t="str">
        <f t="shared" si="73"/>
        <v/>
      </c>
      <c r="S452" s="25" t="str">
        <f t="shared" si="74"/>
        <v/>
      </c>
      <c r="U452" s="159">
        <f t="shared" si="77"/>
        <v>0</v>
      </c>
      <c r="V452" s="25">
        <f t="shared" si="78"/>
        <v>0</v>
      </c>
      <c r="W452" s="25">
        <f t="shared" si="79"/>
        <v>0</v>
      </c>
      <c r="X452" s="25">
        <f t="shared" si="80"/>
        <v>0</v>
      </c>
      <c r="Y452" s="25">
        <f t="shared" si="81"/>
        <v>0</v>
      </c>
      <c r="Z452" s="25">
        <f t="shared" si="82"/>
        <v>0</v>
      </c>
      <c r="AA452" s="25">
        <f t="shared" si="83"/>
        <v>0</v>
      </c>
      <c r="AC452" s="25">
        <f t="shared" si="84"/>
        <v>0</v>
      </c>
      <c r="AG452" s="25" t="s">
        <v>393</v>
      </c>
      <c r="AH452" s="25" t="s">
        <v>394</v>
      </c>
      <c r="AI452" s="160" t="s">
        <v>395</v>
      </c>
      <c r="AK452" s="25">
        <f>IF(COUNTIFS('SOC priorities'!$E$4:$E$12,$B452)&lt;&gt;1,1,0)</f>
        <v>1</v>
      </c>
      <c r="AL452" s="25" cm="1">
        <f t="array" ref="AL452">_xlfn.IFNA(IF(ISBLANK(C452),0,_xlfn.IFNA(IF(NOT(OR(_xlfn.XLOOKUP(VLOOKUP(B452,'SOC priorities'!$E$4:$F$12,2),'SOC priorities'!$H$1:$P$1,'SOC priorities'!$H$1:$P$413)=C452)),1,0),1)),1)</f>
        <v>0</v>
      </c>
      <c r="AM452" s="25" cm="1">
        <f t="array" ref="AM452">_xlfn.IFNA(IF(ISBLANK(D452),0,IF(NOT(OR(_xlfn.XLOOKUP(VLOOKUP(B452,'SSA DD'!$E$32:$F$40,2),'SSA DD'!$E$1:$M$1,'SSA DD'!$E$1:$M$22)=D452)),1,0)),0)</f>
        <v>0</v>
      </c>
      <c r="AO452" t="s">
        <v>396</v>
      </c>
      <c r="AP452" s="25" t="s">
        <v>397</v>
      </c>
      <c r="AQ452" s="160" t="s">
        <v>398</v>
      </c>
    </row>
    <row r="453" spans="1:43" ht="30" customHeight="1" x14ac:dyDescent="0.45">
      <c r="A453" s="395">
        <v>441</v>
      </c>
      <c r="B453" s="155"/>
      <c r="C453" s="154"/>
      <c r="D453" s="154"/>
      <c r="E453" s="361"/>
      <c r="F453" s="362"/>
      <c r="G453" s="362"/>
      <c r="H453" s="368"/>
      <c r="I453" s="367" t="str">
        <f t="shared" si="75"/>
        <v/>
      </c>
      <c r="J453" s="365"/>
      <c r="K453" s="365"/>
      <c r="L453" s="365"/>
      <c r="O453" s="25" t="str">
        <f>IF(AND(SUM($U453:$Z453)&lt;&gt;0,SUM($U453:$Z453)&lt;&gt;6), IF($B453&lt;&gt;'SOC priorities'!$E$11,$AG453,$AH453),"")</f>
        <v/>
      </c>
      <c r="P453" s="25" t="str">
        <f>IF(AND(SUM(U453:AA453)&lt;&gt;0,SUM(U453:AA453)&lt;&gt;7),IF(B453='SOC priorities'!$E$11,IF(ISBLANK(H453),$AI453,""),""),"")</f>
        <v/>
      </c>
      <c r="Q453" s="25" t="str">
        <f t="shared" si="76"/>
        <v/>
      </c>
      <c r="R453" s="25" t="str">
        <f t="shared" si="73"/>
        <v/>
      </c>
      <c r="S453" s="25" t="str">
        <f t="shared" si="74"/>
        <v/>
      </c>
      <c r="U453" s="159">
        <f t="shared" si="77"/>
        <v>0</v>
      </c>
      <c r="V453" s="25">
        <f t="shared" si="78"/>
        <v>0</v>
      </c>
      <c r="W453" s="25">
        <f t="shared" si="79"/>
        <v>0</v>
      </c>
      <c r="X453" s="25">
        <f t="shared" si="80"/>
        <v>0</v>
      </c>
      <c r="Y453" s="25">
        <f t="shared" si="81"/>
        <v>0</v>
      </c>
      <c r="Z453" s="25">
        <f t="shared" si="82"/>
        <v>0</v>
      </c>
      <c r="AA453" s="25">
        <f t="shared" si="83"/>
        <v>0</v>
      </c>
      <c r="AC453" s="25">
        <f t="shared" si="84"/>
        <v>0</v>
      </c>
      <c r="AG453" s="25" t="s">
        <v>393</v>
      </c>
      <c r="AH453" s="25" t="s">
        <v>394</v>
      </c>
      <c r="AI453" s="160" t="s">
        <v>395</v>
      </c>
      <c r="AK453" s="25">
        <f>IF(COUNTIFS('SOC priorities'!$E$4:$E$12,$B453)&lt;&gt;1,1,0)</f>
        <v>1</v>
      </c>
      <c r="AL453" s="25" cm="1">
        <f t="array" ref="AL453">_xlfn.IFNA(IF(ISBLANK(C453),0,_xlfn.IFNA(IF(NOT(OR(_xlfn.XLOOKUP(VLOOKUP(B453,'SOC priorities'!$E$4:$F$12,2),'SOC priorities'!$H$1:$P$1,'SOC priorities'!$H$1:$P$413)=C453)),1,0),1)),1)</f>
        <v>0</v>
      </c>
      <c r="AM453" s="25" cm="1">
        <f t="array" ref="AM453">_xlfn.IFNA(IF(ISBLANK(D453),0,IF(NOT(OR(_xlfn.XLOOKUP(VLOOKUP(B453,'SSA DD'!$E$32:$F$40,2),'SSA DD'!$E$1:$M$1,'SSA DD'!$E$1:$M$22)=D453)),1,0)),0)</f>
        <v>0</v>
      </c>
      <c r="AO453" t="s">
        <v>396</v>
      </c>
      <c r="AP453" s="25" t="s">
        <v>397</v>
      </c>
      <c r="AQ453" s="160" t="s">
        <v>398</v>
      </c>
    </row>
    <row r="454" spans="1:43" ht="30" customHeight="1" x14ac:dyDescent="0.45">
      <c r="A454" s="395">
        <v>442</v>
      </c>
      <c r="B454" s="155"/>
      <c r="C454" s="154"/>
      <c r="D454" s="154"/>
      <c r="E454" s="361"/>
      <c r="F454" s="362"/>
      <c r="G454" s="362"/>
      <c r="H454" s="368"/>
      <c r="I454" s="367" t="str">
        <f t="shared" si="75"/>
        <v/>
      </c>
      <c r="J454" s="365"/>
      <c r="K454" s="365"/>
      <c r="L454" s="365"/>
      <c r="O454" s="25" t="str">
        <f>IF(AND(SUM($U454:$Z454)&lt;&gt;0,SUM($U454:$Z454)&lt;&gt;6), IF($B454&lt;&gt;'SOC priorities'!$E$11,$AG454,$AH454),"")</f>
        <v/>
      </c>
      <c r="P454" s="25" t="str">
        <f>IF(AND(SUM(U454:AA454)&lt;&gt;0,SUM(U454:AA454)&lt;&gt;7),IF(B454='SOC priorities'!$E$11,IF(ISBLANK(H454),$AI454,""),""),"")</f>
        <v/>
      </c>
      <c r="Q454" s="25" t="str">
        <f t="shared" si="76"/>
        <v/>
      </c>
      <c r="R454" s="25" t="str">
        <f t="shared" si="73"/>
        <v/>
      </c>
      <c r="S454" s="25" t="str">
        <f t="shared" si="74"/>
        <v/>
      </c>
      <c r="U454" s="159">
        <f t="shared" si="77"/>
        <v>0</v>
      </c>
      <c r="V454" s="25">
        <f t="shared" si="78"/>
        <v>0</v>
      </c>
      <c r="W454" s="25">
        <f t="shared" si="79"/>
        <v>0</v>
      </c>
      <c r="X454" s="25">
        <f t="shared" si="80"/>
        <v>0</v>
      </c>
      <c r="Y454" s="25">
        <f t="shared" si="81"/>
        <v>0</v>
      </c>
      <c r="Z454" s="25">
        <f t="shared" si="82"/>
        <v>0</v>
      </c>
      <c r="AA454" s="25">
        <f t="shared" si="83"/>
        <v>0</v>
      </c>
      <c r="AC454" s="25">
        <f t="shared" si="84"/>
        <v>0</v>
      </c>
      <c r="AG454" s="25" t="s">
        <v>393</v>
      </c>
      <c r="AH454" s="25" t="s">
        <v>394</v>
      </c>
      <c r="AI454" s="160" t="s">
        <v>395</v>
      </c>
      <c r="AK454" s="25">
        <f>IF(COUNTIFS('SOC priorities'!$E$4:$E$12,$B454)&lt;&gt;1,1,0)</f>
        <v>1</v>
      </c>
      <c r="AL454" s="25" cm="1">
        <f t="array" ref="AL454">_xlfn.IFNA(IF(ISBLANK(C454),0,_xlfn.IFNA(IF(NOT(OR(_xlfn.XLOOKUP(VLOOKUP(B454,'SOC priorities'!$E$4:$F$12,2),'SOC priorities'!$H$1:$P$1,'SOC priorities'!$H$1:$P$413)=C454)),1,0),1)),1)</f>
        <v>0</v>
      </c>
      <c r="AM454" s="25" cm="1">
        <f t="array" ref="AM454">_xlfn.IFNA(IF(ISBLANK(D454),0,IF(NOT(OR(_xlfn.XLOOKUP(VLOOKUP(B454,'SSA DD'!$E$32:$F$40,2),'SSA DD'!$E$1:$M$1,'SSA DD'!$E$1:$M$22)=D454)),1,0)),0)</f>
        <v>0</v>
      </c>
      <c r="AO454" t="s">
        <v>396</v>
      </c>
      <c r="AP454" s="25" t="s">
        <v>397</v>
      </c>
      <c r="AQ454" s="160" t="s">
        <v>398</v>
      </c>
    </row>
    <row r="455" spans="1:43" ht="30" customHeight="1" x14ac:dyDescent="0.45">
      <c r="A455" s="395">
        <v>443</v>
      </c>
      <c r="B455" s="155"/>
      <c r="C455" s="154"/>
      <c r="D455" s="154"/>
      <c r="E455" s="361"/>
      <c r="F455" s="362"/>
      <c r="G455" s="362"/>
      <c r="H455" s="368"/>
      <c r="I455" s="367" t="str">
        <f t="shared" si="75"/>
        <v/>
      </c>
      <c r="J455" s="365"/>
      <c r="K455" s="365"/>
      <c r="L455" s="365"/>
      <c r="O455" s="25" t="str">
        <f>IF(AND(SUM($U455:$Z455)&lt;&gt;0,SUM($U455:$Z455)&lt;&gt;6), IF($B455&lt;&gt;'SOC priorities'!$E$11,$AG455,$AH455),"")</f>
        <v/>
      </c>
      <c r="P455" s="25" t="str">
        <f>IF(AND(SUM(U455:AA455)&lt;&gt;0,SUM(U455:AA455)&lt;&gt;7),IF(B455='SOC priorities'!$E$11,IF(ISBLANK(H455),$AI455,""),""),"")</f>
        <v/>
      </c>
      <c r="Q455" s="25" t="str">
        <f t="shared" si="76"/>
        <v/>
      </c>
      <c r="R455" s="25" t="str">
        <f t="shared" si="73"/>
        <v/>
      </c>
      <c r="S455" s="25" t="str">
        <f t="shared" si="74"/>
        <v/>
      </c>
      <c r="U455" s="159">
        <f t="shared" si="77"/>
        <v>0</v>
      </c>
      <c r="V455" s="25">
        <f t="shared" si="78"/>
        <v>0</v>
      </c>
      <c r="W455" s="25">
        <f t="shared" si="79"/>
        <v>0</v>
      </c>
      <c r="X455" s="25">
        <f t="shared" si="80"/>
        <v>0</v>
      </c>
      <c r="Y455" s="25">
        <f t="shared" si="81"/>
        <v>0</v>
      </c>
      <c r="Z455" s="25">
        <f t="shared" si="82"/>
        <v>0</v>
      </c>
      <c r="AA455" s="25">
        <f t="shared" si="83"/>
        <v>0</v>
      </c>
      <c r="AC455" s="25">
        <f t="shared" si="84"/>
        <v>0</v>
      </c>
      <c r="AG455" s="25" t="s">
        <v>393</v>
      </c>
      <c r="AH455" s="25" t="s">
        <v>394</v>
      </c>
      <c r="AI455" s="160" t="s">
        <v>395</v>
      </c>
      <c r="AK455" s="25">
        <f>IF(COUNTIFS('SOC priorities'!$E$4:$E$12,$B455)&lt;&gt;1,1,0)</f>
        <v>1</v>
      </c>
      <c r="AL455" s="25" cm="1">
        <f t="array" ref="AL455">_xlfn.IFNA(IF(ISBLANK(C455),0,_xlfn.IFNA(IF(NOT(OR(_xlfn.XLOOKUP(VLOOKUP(B455,'SOC priorities'!$E$4:$F$12,2),'SOC priorities'!$H$1:$P$1,'SOC priorities'!$H$1:$P$413)=C455)),1,0),1)),1)</f>
        <v>0</v>
      </c>
      <c r="AM455" s="25" cm="1">
        <f t="array" ref="AM455">_xlfn.IFNA(IF(ISBLANK(D455),0,IF(NOT(OR(_xlfn.XLOOKUP(VLOOKUP(B455,'SSA DD'!$E$32:$F$40,2),'SSA DD'!$E$1:$M$1,'SSA DD'!$E$1:$M$22)=D455)),1,0)),0)</f>
        <v>0</v>
      </c>
      <c r="AO455" t="s">
        <v>396</v>
      </c>
      <c r="AP455" s="25" t="s">
        <v>397</v>
      </c>
      <c r="AQ455" s="160" t="s">
        <v>398</v>
      </c>
    </row>
    <row r="456" spans="1:43" ht="30" customHeight="1" x14ac:dyDescent="0.45">
      <c r="A456" s="395">
        <v>444</v>
      </c>
      <c r="B456" s="155"/>
      <c r="C456" s="154"/>
      <c r="D456" s="154"/>
      <c r="E456" s="361"/>
      <c r="F456" s="362"/>
      <c r="G456" s="362"/>
      <c r="H456" s="368"/>
      <c r="I456" s="367" t="str">
        <f t="shared" si="75"/>
        <v/>
      </c>
      <c r="J456" s="365"/>
      <c r="K456" s="365"/>
      <c r="L456" s="365"/>
      <c r="O456" s="25" t="str">
        <f>IF(AND(SUM($U456:$Z456)&lt;&gt;0,SUM($U456:$Z456)&lt;&gt;6), IF($B456&lt;&gt;'SOC priorities'!$E$11,$AG456,$AH456),"")</f>
        <v/>
      </c>
      <c r="P456" s="25" t="str">
        <f>IF(AND(SUM(U456:AA456)&lt;&gt;0,SUM(U456:AA456)&lt;&gt;7),IF(B456='SOC priorities'!$E$11,IF(ISBLANK(H456),$AI456,""),""),"")</f>
        <v/>
      </c>
      <c r="Q456" s="25" t="str">
        <f t="shared" si="76"/>
        <v/>
      </c>
      <c r="R456" s="25" t="str">
        <f t="shared" si="73"/>
        <v/>
      </c>
      <c r="S456" s="25" t="str">
        <f t="shared" si="74"/>
        <v/>
      </c>
      <c r="U456" s="159">
        <f t="shared" si="77"/>
        <v>0</v>
      </c>
      <c r="V456" s="25">
        <f t="shared" si="78"/>
        <v>0</v>
      </c>
      <c r="W456" s="25">
        <f t="shared" si="79"/>
        <v>0</v>
      </c>
      <c r="X456" s="25">
        <f t="shared" si="80"/>
        <v>0</v>
      </c>
      <c r="Y456" s="25">
        <f t="shared" si="81"/>
        <v>0</v>
      </c>
      <c r="Z456" s="25">
        <f t="shared" si="82"/>
        <v>0</v>
      </c>
      <c r="AA456" s="25">
        <f t="shared" si="83"/>
        <v>0</v>
      </c>
      <c r="AC456" s="25">
        <f t="shared" si="84"/>
        <v>0</v>
      </c>
      <c r="AG456" s="25" t="s">
        <v>393</v>
      </c>
      <c r="AH456" s="25" t="s">
        <v>394</v>
      </c>
      <c r="AI456" s="160" t="s">
        <v>395</v>
      </c>
      <c r="AK456" s="25">
        <f>IF(COUNTIFS('SOC priorities'!$E$4:$E$12,$B456)&lt;&gt;1,1,0)</f>
        <v>1</v>
      </c>
      <c r="AL456" s="25" cm="1">
        <f t="array" ref="AL456">_xlfn.IFNA(IF(ISBLANK(C456),0,_xlfn.IFNA(IF(NOT(OR(_xlfn.XLOOKUP(VLOOKUP(B456,'SOC priorities'!$E$4:$F$12,2),'SOC priorities'!$H$1:$P$1,'SOC priorities'!$H$1:$P$413)=C456)),1,0),1)),1)</f>
        <v>0</v>
      </c>
      <c r="AM456" s="25" cm="1">
        <f t="array" ref="AM456">_xlfn.IFNA(IF(ISBLANK(D456),0,IF(NOT(OR(_xlfn.XLOOKUP(VLOOKUP(B456,'SSA DD'!$E$32:$F$40,2),'SSA DD'!$E$1:$M$1,'SSA DD'!$E$1:$M$22)=D456)),1,0)),0)</f>
        <v>0</v>
      </c>
      <c r="AO456" t="s">
        <v>396</v>
      </c>
      <c r="AP456" s="25" t="s">
        <v>397</v>
      </c>
      <c r="AQ456" s="160" t="s">
        <v>398</v>
      </c>
    </row>
    <row r="457" spans="1:43" ht="30" customHeight="1" x14ac:dyDescent="0.45">
      <c r="A457" s="395">
        <v>445</v>
      </c>
      <c r="B457" s="155"/>
      <c r="C457" s="154"/>
      <c r="D457" s="154"/>
      <c r="E457" s="361"/>
      <c r="F457" s="362"/>
      <c r="G457" s="362"/>
      <c r="H457" s="368"/>
      <c r="I457" s="367" t="str">
        <f t="shared" si="75"/>
        <v/>
      </c>
      <c r="J457" s="365"/>
      <c r="K457" s="365"/>
      <c r="L457" s="365"/>
      <c r="O457" s="25" t="str">
        <f>IF(AND(SUM($U457:$Z457)&lt;&gt;0,SUM($U457:$Z457)&lt;&gt;6), IF($B457&lt;&gt;'SOC priorities'!$E$11,$AG457,$AH457),"")</f>
        <v/>
      </c>
      <c r="P457" s="25" t="str">
        <f>IF(AND(SUM(U457:AA457)&lt;&gt;0,SUM(U457:AA457)&lt;&gt;7),IF(B457='SOC priorities'!$E$11,IF(ISBLANK(H457),$AI457,""),""),"")</f>
        <v/>
      </c>
      <c r="Q457" s="25" t="str">
        <f t="shared" si="76"/>
        <v/>
      </c>
      <c r="R457" s="25" t="str">
        <f t="shared" si="73"/>
        <v/>
      </c>
      <c r="S457" s="25" t="str">
        <f t="shared" si="74"/>
        <v/>
      </c>
      <c r="U457" s="159">
        <f t="shared" si="77"/>
        <v>0</v>
      </c>
      <c r="V457" s="25">
        <f t="shared" si="78"/>
        <v>0</v>
      </c>
      <c r="W457" s="25">
        <f t="shared" si="79"/>
        <v>0</v>
      </c>
      <c r="X457" s="25">
        <f t="shared" si="80"/>
        <v>0</v>
      </c>
      <c r="Y457" s="25">
        <f t="shared" si="81"/>
        <v>0</v>
      </c>
      <c r="Z457" s="25">
        <f t="shared" si="82"/>
        <v>0</v>
      </c>
      <c r="AA457" s="25">
        <f t="shared" si="83"/>
        <v>0</v>
      </c>
      <c r="AC457" s="25">
        <f t="shared" si="84"/>
        <v>0</v>
      </c>
      <c r="AG457" s="25" t="s">
        <v>393</v>
      </c>
      <c r="AH457" s="25" t="s">
        <v>394</v>
      </c>
      <c r="AI457" s="160" t="s">
        <v>395</v>
      </c>
      <c r="AK457" s="25">
        <f>IF(COUNTIFS('SOC priorities'!$E$4:$E$12,$B457)&lt;&gt;1,1,0)</f>
        <v>1</v>
      </c>
      <c r="AL457" s="25" cm="1">
        <f t="array" ref="AL457">_xlfn.IFNA(IF(ISBLANK(C457),0,_xlfn.IFNA(IF(NOT(OR(_xlfn.XLOOKUP(VLOOKUP(B457,'SOC priorities'!$E$4:$F$12,2),'SOC priorities'!$H$1:$P$1,'SOC priorities'!$H$1:$P$413)=C457)),1,0),1)),1)</f>
        <v>0</v>
      </c>
      <c r="AM457" s="25" cm="1">
        <f t="array" ref="AM457">_xlfn.IFNA(IF(ISBLANK(D457),0,IF(NOT(OR(_xlfn.XLOOKUP(VLOOKUP(B457,'SSA DD'!$E$32:$F$40,2),'SSA DD'!$E$1:$M$1,'SSA DD'!$E$1:$M$22)=D457)),1,0)),0)</f>
        <v>0</v>
      </c>
      <c r="AO457" t="s">
        <v>396</v>
      </c>
      <c r="AP457" s="25" t="s">
        <v>397</v>
      </c>
      <c r="AQ457" s="160" t="s">
        <v>398</v>
      </c>
    </row>
    <row r="458" spans="1:43" ht="30" customHeight="1" x14ac:dyDescent="0.45">
      <c r="A458" s="395">
        <v>446</v>
      </c>
      <c r="B458" s="155"/>
      <c r="C458" s="154"/>
      <c r="D458" s="154"/>
      <c r="E458" s="361"/>
      <c r="F458" s="362"/>
      <c r="G458" s="362"/>
      <c r="H458" s="368"/>
      <c r="I458" s="367" t="str">
        <f t="shared" si="75"/>
        <v/>
      </c>
      <c r="J458" s="365"/>
      <c r="K458" s="365"/>
      <c r="L458" s="365"/>
      <c r="O458" s="25" t="str">
        <f>IF(AND(SUM($U458:$Z458)&lt;&gt;0,SUM($U458:$Z458)&lt;&gt;6), IF($B458&lt;&gt;'SOC priorities'!$E$11,$AG458,$AH458),"")</f>
        <v/>
      </c>
      <c r="P458" s="25" t="str">
        <f>IF(AND(SUM(U458:AA458)&lt;&gt;0,SUM(U458:AA458)&lt;&gt;7),IF(B458='SOC priorities'!$E$11,IF(ISBLANK(H458),$AI458,""),""),"")</f>
        <v/>
      </c>
      <c r="Q458" s="25" t="str">
        <f t="shared" si="76"/>
        <v/>
      </c>
      <c r="R458" s="25" t="str">
        <f t="shared" si="73"/>
        <v/>
      </c>
      <c r="S458" s="25" t="str">
        <f t="shared" si="74"/>
        <v/>
      </c>
      <c r="U458" s="159">
        <f t="shared" si="77"/>
        <v>0</v>
      </c>
      <c r="V458" s="25">
        <f t="shared" si="78"/>
        <v>0</v>
      </c>
      <c r="W458" s="25">
        <f t="shared" si="79"/>
        <v>0</v>
      </c>
      <c r="X458" s="25">
        <f t="shared" si="80"/>
        <v>0</v>
      </c>
      <c r="Y458" s="25">
        <f t="shared" si="81"/>
        <v>0</v>
      </c>
      <c r="Z458" s="25">
        <f t="shared" si="82"/>
        <v>0</v>
      </c>
      <c r="AA458" s="25">
        <f t="shared" si="83"/>
        <v>0</v>
      </c>
      <c r="AC458" s="25">
        <f t="shared" si="84"/>
        <v>0</v>
      </c>
      <c r="AG458" s="25" t="s">
        <v>393</v>
      </c>
      <c r="AH458" s="25" t="s">
        <v>394</v>
      </c>
      <c r="AI458" s="160" t="s">
        <v>395</v>
      </c>
      <c r="AK458" s="25">
        <f>IF(COUNTIFS('SOC priorities'!$E$4:$E$12,$B458)&lt;&gt;1,1,0)</f>
        <v>1</v>
      </c>
      <c r="AL458" s="25" cm="1">
        <f t="array" ref="AL458">_xlfn.IFNA(IF(ISBLANK(C458),0,_xlfn.IFNA(IF(NOT(OR(_xlfn.XLOOKUP(VLOOKUP(B458,'SOC priorities'!$E$4:$F$12,2),'SOC priorities'!$H$1:$P$1,'SOC priorities'!$H$1:$P$413)=C458)),1,0),1)),1)</f>
        <v>0</v>
      </c>
      <c r="AM458" s="25" cm="1">
        <f t="array" ref="AM458">_xlfn.IFNA(IF(ISBLANK(D458),0,IF(NOT(OR(_xlfn.XLOOKUP(VLOOKUP(B458,'SSA DD'!$E$32:$F$40,2),'SSA DD'!$E$1:$M$1,'SSA DD'!$E$1:$M$22)=D458)),1,0)),0)</f>
        <v>0</v>
      </c>
      <c r="AO458" t="s">
        <v>396</v>
      </c>
      <c r="AP458" s="25" t="s">
        <v>397</v>
      </c>
      <c r="AQ458" s="160" t="s">
        <v>398</v>
      </c>
    </row>
    <row r="459" spans="1:43" ht="30" customHeight="1" x14ac:dyDescent="0.45">
      <c r="A459" s="395">
        <v>447</v>
      </c>
      <c r="B459" s="155"/>
      <c r="C459" s="154"/>
      <c r="D459" s="154"/>
      <c r="E459" s="361"/>
      <c r="F459" s="362"/>
      <c r="G459" s="362"/>
      <c r="H459" s="368"/>
      <c r="I459" s="367" t="str">
        <f t="shared" si="75"/>
        <v/>
      </c>
      <c r="J459" s="365"/>
      <c r="K459" s="365"/>
      <c r="L459" s="365"/>
      <c r="O459" s="25" t="str">
        <f>IF(AND(SUM($U459:$Z459)&lt;&gt;0,SUM($U459:$Z459)&lt;&gt;6), IF($B459&lt;&gt;'SOC priorities'!$E$11,$AG459,$AH459),"")</f>
        <v/>
      </c>
      <c r="P459" s="25" t="str">
        <f>IF(AND(SUM(U459:AA459)&lt;&gt;0,SUM(U459:AA459)&lt;&gt;7),IF(B459='SOC priorities'!$E$11,IF(ISBLANK(H459),$AI459,""),""),"")</f>
        <v/>
      </c>
      <c r="Q459" s="25" t="str">
        <f t="shared" si="76"/>
        <v/>
      </c>
      <c r="R459" s="25" t="str">
        <f t="shared" si="73"/>
        <v/>
      </c>
      <c r="S459" s="25" t="str">
        <f t="shared" si="74"/>
        <v/>
      </c>
      <c r="U459" s="159">
        <f t="shared" si="77"/>
        <v>0</v>
      </c>
      <c r="V459" s="25">
        <f t="shared" si="78"/>
        <v>0</v>
      </c>
      <c r="W459" s="25">
        <f t="shared" si="79"/>
        <v>0</v>
      </c>
      <c r="X459" s="25">
        <f t="shared" si="80"/>
        <v>0</v>
      </c>
      <c r="Y459" s="25">
        <f t="shared" si="81"/>
        <v>0</v>
      </c>
      <c r="Z459" s="25">
        <f t="shared" si="82"/>
        <v>0</v>
      </c>
      <c r="AA459" s="25">
        <f t="shared" si="83"/>
        <v>0</v>
      </c>
      <c r="AC459" s="25">
        <f t="shared" si="84"/>
        <v>0</v>
      </c>
      <c r="AG459" s="25" t="s">
        <v>393</v>
      </c>
      <c r="AH459" s="25" t="s">
        <v>394</v>
      </c>
      <c r="AI459" s="160" t="s">
        <v>395</v>
      </c>
      <c r="AK459" s="25">
        <f>IF(COUNTIFS('SOC priorities'!$E$4:$E$12,$B459)&lt;&gt;1,1,0)</f>
        <v>1</v>
      </c>
      <c r="AL459" s="25" cm="1">
        <f t="array" ref="AL459">_xlfn.IFNA(IF(ISBLANK(C459),0,_xlfn.IFNA(IF(NOT(OR(_xlfn.XLOOKUP(VLOOKUP(B459,'SOC priorities'!$E$4:$F$12,2),'SOC priorities'!$H$1:$P$1,'SOC priorities'!$H$1:$P$413)=C459)),1,0),1)),1)</f>
        <v>0</v>
      </c>
      <c r="AM459" s="25" cm="1">
        <f t="array" ref="AM459">_xlfn.IFNA(IF(ISBLANK(D459),0,IF(NOT(OR(_xlfn.XLOOKUP(VLOOKUP(B459,'SSA DD'!$E$32:$F$40,2),'SSA DD'!$E$1:$M$1,'SSA DD'!$E$1:$M$22)=D459)),1,0)),0)</f>
        <v>0</v>
      </c>
      <c r="AO459" t="s">
        <v>396</v>
      </c>
      <c r="AP459" s="25" t="s">
        <v>397</v>
      </c>
      <c r="AQ459" s="160" t="s">
        <v>398</v>
      </c>
    </row>
    <row r="460" spans="1:43" ht="30" customHeight="1" x14ac:dyDescent="0.45">
      <c r="A460" s="395">
        <v>448</v>
      </c>
      <c r="B460" s="155"/>
      <c r="C460" s="154"/>
      <c r="D460" s="154"/>
      <c r="E460" s="361"/>
      <c r="F460" s="362"/>
      <c r="G460" s="362"/>
      <c r="H460" s="368"/>
      <c r="I460" s="367" t="str">
        <f t="shared" si="75"/>
        <v/>
      </c>
      <c r="J460" s="365"/>
      <c r="K460" s="365"/>
      <c r="L460" s="365"/>
      <c r="O460" s="25" t="str">
        <f>IF(AND(SUM($U460:$Z460)&lt;&gt;0,SUM($U460:$Z460)&lt;&gt;6), IF($B460&lt;&gt;'SOC priorities'!$E$11,$AG460,$AH460),"")</f>
        <v/>
      </c>
      <c r="P460" s="25" t="str">
        <f>IF(AND(SUM(U460:AA460)&lt;&gt;0,SUM(U460:AA460)&lt;&gt;7),IF(B460='SOC priorities'!$E$11,IF(ISBLANK(H460),$AI460,""),""),"")</f>
        <v/>
      </c>
      <c r="Q460" s="25" t="str">
        <f t="shared" si="76"/>
        <v/>
      </c>
      <c r="R460" s="25" t="str">
        <f t="shared" si="73"/>
        <v/>
      </c>
      <c r="S460" s="25" t="str">
        <f t="shared" si="74"/>
        <v/>
      </c>
      <c r="U460" s="159">
        <f t="shared" si="77"/>
        <v>0</v>
      </c>
      <c r="V460" s="25">
        <f t="shared" si="78"/>
        <v>0</v>
      </c>
      <c r="W460" s="25">
        <f t="shared" si="79"/>
        <v>0</v>
      </c>
      <c r="X460" s="25">
        <f t="shared" si="80"/>
        <v>0</v>
      </c>
      <c r="Y460" s="25">
        <f t="shared" si="81"/>
        <v>0</v>
      </c>
      <c r="Z460" s="25">
        <f t="shared" si="82"/>
        <v>0</v>
      </c>
      <c r="AA460" s="25">
        <f t="shared" si="83"/>
        <v>0</v>
      </c>
      <c r="AC460" s="25">
        <f t="shared" si="84"/>
        <v>0</v>
      </c>
      <c r="AG460" s="25" t="s">
        <v>393</v>
      </c>
      <c r="AH460" s="25" t="s">
        <v>394</v>
      </c>
      <c r="AI460" s="160" t="s">
        <v>395</v>
      </c>
      <c r="AK460" s="25">
        <f>IF(COUNTIFS('SOC priorities'!$E$4:$E$12,$B460)&lt;&gt;1,1,0)</f>
        <v>1</v>
      </c>
      <c r="AL460" s="25" cm="1">
        <f t="array" ref="AL460">_xlfn.IFNA(IF(ISBLANK(C460),0,_xlfn.IFNA(IF(NOT(OR(_xlfn.XLOOKUP(VLOOKUP(B460,'SOC priorities'!$E$4:$F$12,2),'SOC priorities'!$H$1:$P$1,'SOC priorities'!$H$1:$P$413)=C460)),1,0),1)),1)</f>
        <v>0</v>
      </c>
      <c r="AM460" s="25" cm="1">
        <f t="array" ref="AM460">_xlfn.IFNA(IF(ISBLANK(D460),0,IF(NOT(OR(_xlfn.XLOOKUP(VLOOKUP(B460,'SSA DD'!$E$32:$F$40,2),'SSA DD'!$E$1:$M$1,'SSA DD'!$E$1:$M$22)=D460)),1,0)),0)</f>
        <v>0</v>
      </c>
      <c r="AO460" t="s">
        <v>396</v>
      </c>
      <c r="AP460" s="25" t="s">
        <v>397</v>
      </c>
      <c r="AQ460" s="160" t="s">
        <v>398</v>
      </c>
    </row>
    <row r="461" spans="1:43" ht="30" customHeight="1" x14ac:dyDescent="0.45">
      <c r="A461" s="395">
        <v>449</v>
      </c>
      <c r="B461" s="155"/>
      <c r="C461" s="154"/>
      <c r="D461" s="154"/>
      <c r="E461" s="361"/>
      <c r="F461" s="362"/>
      <c r="G461" s="362"/>
      <c r="H461" s="368"/>
      <c r="I461" s="367" t="str">
        <f t="shared" si="75"/>
        <v/>
      </c>
      <c r="J461" s="365"/>
      <c r="K461" s="365"/>
      <c r="L461" s="365"/>
      <c r="O461" s="25" t="str">
        <f>IF(AND(SUM($U461:$Z461)&lt;&gt;0,SUM($U461:$Z461)&lt;&gt;6), IF($B461&lt;&gt;'SOC priorities'!$E$11,$AG461,$AH461),"")</f>
        <v/>
      </c>
      <c r="P461" s="25" t="str">
        <f>IF(AND(SUM(U461:AA461)&lt;&gt;0,SUM(U461:AA461)&lt;&gt;7),IF(B461='SOC priorities'!$E$11,IF(ISBLANK(H461),$AI461,""),""),"")</f>
        <v/>
      </c>
      <c r="Q461" s="25" t="str">
        <f t="shared" si="76"/>
        <v/>
      </c>
      <c r="R461" s="25" t="str">
        <f t="shared" ref="R461:R524" si="85">IF(AL461=1,AP461,"")</f>
        <v/>
      </c>
      <c r="S461" s="25" t="str">
        <f t="shared" ref="S461:S524" si="86">IF(AM461=1,AQ461,"")</f>
        <v/>
      </c>
      <c r="U461" s="159">
        <f t="shared" si="77"/>
        <v>0</v>
      </c>
      <c r="V461" s="25">
        <f t="shared" si="78"/>
        <v>0</v>
      </c>
      <c r="W461" s="25">
        <f t="shared" si="79"/>
        <v>0</v>
      </c>
      <c r="X461" s="25">
        <f t="shared" si="80"/>
        <v>0</v>
      </c>
      <c r="Y461" s="25">
        <f t="shared" si="81"/>
        <v>0</v>
      </c>
      <c r="Z461" s="25">
        <f t="shared" si="82"/>
        <v>0</v>
      </c>
      <c r="AA461" s="25">
        <f t="shared" si="83"/>
        <v>0</v>
      </c>
      <c r="AC461" s="25">
        <f t="shared" si="84"/>
        <v>0</v>
      </c>
      <c r="AG461" s="25" t="s">
        <v>393</v>
      </c>
      <c r="AH461" s="25" t="s">
        <v>394</v>
      </c>
      <c r="AI461" s="160" t="s">
        <v>395</v>
      </c>
      <c r="AK461" s="25">
        <f>IF(COUNTIFS('SOC priorities'!$E$4:$E$12,$B461)&lt;&gt;1,1,0)</f>
        <v>1</v>
      </c>
      <c r="AL461" s="25" cm="1">
        <f t="array" ref="AL461">_xlfn.IFNA(IF(ISBLANK(C461),0,_xlfn.IFNA(IF(NOT(OR(_xlfn.XLOOKUP(VLOOKUP(B461,'SOC priorities'!$E$4:$F$12,2),'SOC priorities'!$H$1:$P$1,'SOC priorities'!$H$1:$P$413)=C461)),1,0),1)),1)</f>
        <v>0</v>
      </c>
      <c r="AM461" s="25" cm="1">
        <f t="array" ref="AM461">_xlfn.IFNA(IF(ISBLANK(D461),0,IF(NOT(OR(_xlfn.XLOOKUP(VLOOKUP(B461,'SSA DD'!$E$32:$F$40,2),'SSA DD'!$E$1:$M$1,'SSA DD'!$E$1:$M$22)=D461)),1,0)),0)</f>
        <v>0</v>
      </c>
      <c r="AO461" t="s">
        <v>396</v>
      </c>
      <c r="AP461" s="25" t="s">
        <v>397</v>
      </c>
      <c r="AQ461" s="160" t="s">
        <v>398</v>
      </c>
    </row>
    <row r="462" spans="1:43" ht="30" customHeight="1" x14ac:dyDescent="0.45">
      <c r="A462" s="395">
        <v>450</v>
      </c>
      <c r="B462" s="155"/>
      <c r="C462" s="154"/>
      <c r="D462" s="154"/>
      <c r="E462" s="361"/>
      <c r="F462" s="362"/>
      <c r="G462" s="362"/>
      <c r="H462" s="368"/>
      <c r="I462" s="367" t="str">
        <f t="shared" ref="I462:I525" si="87">O462&amp;P462&amp;Q462&amp;R462&amp;S462</f>
        <v/>
      </c>
      <c r="J462" s="365"/>
      <c r="K462" s="365"/>
      <c r="L462" s="365"/>
      <c r="O462" s="25" t="str">
        <f>IF(AND(SUM($U462:$Z462)&lt;&gt;0,SUM($U462:$Z462)&lt;&gt;6), IF($B462&lt;&gt;'SOC priorities'!$E$11,$AG462,$AH462),"")</f>
        <v/>
      </c>
      <c r="P462" s="25" t="str">
        <f>IF(AND(SUM(U462:AA462)&lt;&gt;0,SUM(U462:AA462)&lt;&gt;7),IF(B462='SOC priorities'!$E$11,IF(ISBLANK(H462),$AI462,""),""),"")</f>
        <v/>
      </c>
      <c r="Q462" s="25" t="str">
        <f t="shared" ref="Q462:Q525" si="88">IF(U462*AK462=1,AO462,"")</f>
        <v/>
      </c>
      <c r="R462" s="25" t="str">
        <f t="shared" si="85"/>
        <v/>
      </c>
      <c r="S462" s="25" t="str">
        <f t="shared" si="86"/>
        <v/>
      </c>
      <c r="U462" s="159">
        <f t="shared" ref="U462:U525" si="89">IF(ISBLANK(B462),0,1)</f>
        <v>0</v>
      </c>
      <c r="V462" s="25">
        <f t="shared" ref="V462:V525" si="90">IF(ISBLANK(C462),0,1)</f>
        <v>0</v>
      </c>
      <c r="W462" s="25">
        <f t="shared" ref="W462:W525" si="91">IF(ISBLANK(D462),0,1)</f>
        <v>0</v>
      </c>
      <c r="X462" s="25">
        <f t="shared" ref="X462:X525" si="92">IF(ISBLANK(E462),0,1)</f>
        <v>0</v>
      </c>
      <c r="Y462" s="25">
        <f t="shared" ref="Y462:Y525" si="93">IF(ISBLANK(F462),0,1)</f>
        <v>0</v>
      </c>
      <c r="Z462" s="25">
        <f t="shared" ref="Z462:Z525" si="94">IF(ISBLANK(G462),0,1)</f>
        <v>0</v>
      </c>
      <c r="AA462" s="25">
        <f t="shared" ref="AA462:AA525" si="95">IF(ISBLANK(H462),0,1)</f>
        <v>0</v>
      </c>
      <c r="AC462" s="25">
        <f t="shared" ref="AC462:AC525" si="96">IF(SUM($U$13:$Z$13)&lt;&gt;0,1,0)</f>
        <v>0</v>
      </c>
      <c r="AG462" s="25" t="s">
        <v>393</v>
      </c>
      <c r="AH462" s="25" t="s">
        <v>394</v>
      </c>
      <c r="AI462" s="160" t="s">
        <v>395</v>
      </c>
      <c r="AK462" s="25">
        <f>IF(COUNTIFS('SOC priorities'!$E$4:$E$12,$B462)&lt;&gt;1,1,0)</f>
        <v>1</v>
      </c>
      <c r="AL462" s="25" cm="1">
        <f t="array" ref="AL462">_xlfn.IFNA(IF(ISBLANK(C462),0,_xlfn.IFNA(IF(NOT(OR(_xlfn.XLOOKUP(VLOOKUP(B462,'SOC priorities'!$E$4:$F$12,2),'SOC priorities'!$H$1:$P$1,'SOC priorities'!$H$1:$P$413)=C462)),1,0),1)),1)</f>
        <v>0</v>
      </c>
      <c r="AM462" s="25" cm="1">
        <f t="array" ref="AM462">_xlfn.IFNA(IF(ISBLANK(D462),0,IF(NOT(OR(_xlfn.XLOOKUP(VLOOKUP(B462,'SSA DD'!$E$32:$F$40,2),'SSA DD'!$E$1:$M$1,'SSA DD'!$E$1:$M$22)=D462)),1,0)),0)</f>
        <v>0</v>
      </c>
      <c r="AO462" t="s">
        <v>396</v>
      </c>
      <c r="AP462" s="25" t="s">
        <v>397</v>
      </c>
      <c r="AQ462" s="160" t="s">
        <v>398</v>
      </c>
    </row>
    <row r="463" spans="1:43" ht="30" customHeight="1" x14ac:dyDescent="0.45">
      <c r="A463" s="395">
        <v>451</v>
      </c>
      <c r="B463" s="155"/>
      <c r="C463" s="154"/>
      <c r="D463" s="154"/>
      <c r="E463" s="361"/>
      <c r="F463" s="362"/>
      <c r="G463" s="362"/>
      <c r="H463" s="368"/>
      <c r="I463" s="367" t="str">
        <f t="shared" si="87"/>
        <v/>
      </c>
      <c r="J463" s="365"/>
      <c r="K463" s="365"/>
      <c r="L463" s="365"/>
      <c r="O463" s="25" t="str">
        <f>IF(AND(SUM($U463:$Z463)&lt;&gt;0,SUM($U463:$Z463)&lt;&gt;6), IF($B463&lt;&gt;'SOC priorities'!$E$11,$AG463,$AH463),"")</f>
        <v/>
      </c>
      <c r="P463" s="25" t="str">
        <f>IF(AND(SUM(U463:AA463)&lt;&gt;0,SUM(U463:AA463)&lt;&gt;7),IF(B463='SOC priorities'!$E$11,IF(ISBLANK(H463),$AI463,""),""),"")</f>
        <v/>
      </c>
      <c r="Q463" s="25" t="str">
        <f t="shared" si="88"/>
        <v/>
      </c>
      <c r="R463" s="25" t="str">
        <f t="shared" si="85"/>
        <v/>
      </c>
      <c r="S463" s="25" t="str">
        <f t="shared" si="86"/>
        <v/>
      </c>
      <c r="U463" s="159">
        <f t="shared" si="89"/>
        <v>0</v>
      </c>
      <c r="V463" s="25">
        <f t="shared" si="90"/>
        <v>0</v>
      </c>
      <c r="W463" s="25">
        <f t="shared" si="91"/>
        <v>0</v>
      </c>
      <c r="X463" s="25">
        <f t="shared" si="92"/>
        <v>0</v>
      </c>
      <c r="Y463" s="25">
        <f t="shared" si="93"/>
        <v>0</v>
      </c>
      <c r="Z463" s="25">
        <f t="shared" si="94"/>
        <v>0</v>
      </c>
      <c r="AA463" s="25">
        <f t="shared" si="95"/>
        <v>0</v>
      </c>
      <c r="AC463" s="25">
        <f t="shared" si="96"/>
        <v>0</v>
      </c>
      <c r="AG463" s="25" t="s">
        <v>393</v>
      </c>
      <c r="AH463" s="25" t="s">
        <v>394</v>
      </c>
      <c r="AI463" s="160" t="s">
        <v>395</v>
      </c>
      <c r="AK463" s="25">
        <f>IF(COUNTIFS('SOC priorities'!$E$4:$E$12,$B463)&lt;&gt;1,1,0)</f>
        <v>1</v>
      </c>
      <c r="AL463" s="25" cm="1">
        <f t="array" ref="AL463">_xlfn.IFNA(IF(ISBLANK(C463),0,_xlfn.IFNA(IF(NOT(OR(_xlfn.XLOOKUP(VLOOKUP(B463,'SOC priorities'!$E$4:$F$12,2),'SOC priorities'!$H$1:$P$1,'SOC priorities'!$H$1:$P$413)=C463)),1,0),1)),1)</f>
        <v>0</v>
      </c>
      <c r="AM463" s="25" cm="1">
        <f t="array" ref="AM463">_xlfn.IFNA(IF(ISBLANK(D463),0,IF(NOT(OR(_xlfn.XLOOKUP(VLOOKUP(B463,'SSA DD'!$E$32:$F$40,2),'SSA DD'!$E$1:$M$1,'SSA DD'!$E$1:$M$22)=D463)),1,0)),0)</f>
        <v>0</v>
      </c>
      <c r="AO463" t="s">
        <v>396</v>
      </c>
      <c r="AP463" s="25" t="s">
        <v>397</v>
      </c>
      <c r="AQ463" s="160" t="s">
        <v>398</v>
      </c>
    </row>
    <row r="464" spans="1:43" ht="30" customHeight="1" x14ac:dyDescent="0.45">
      <c r="A464" s="395">
        <v>452</v>
      </c>
      <c r="B464" s="155"/>
      <c r="C464" s="154"/>
      <c r="D464" s="154"/>
      <c r="E464" s="361"/>
      <c r="F464" s="362"/>
      <c r="G464" s="362"/>
      <c r="H464" s="368"/>
      <c r="I464" s="367" t="str">
        <f t="shared" si="87"/>
        <v/>
      </c>
      <c r="J464" s="365"/>
      <c r="K464" s="365"/>
      <c r="L464" s="365"/>
      <c r="O464" s="25" t="str">
        <f>IF(AND(SUM($U464:$Z464)&lt;&gt;0,SUM($U464:$Z464)&lt;&gt;6), IF($B464&lt;&gt;'SOC priorities'!$E$11,$AG464,$AH464),"")</f>
        <v/>
      </c>
      <c r="P464" s="25" t="str">
        <f>IF(AND(SUM(U464:AA464)&lt;&gt;0,SUM(U464:AA464)&lt;&gt;7),IF(B464='SOC priorities'!$E$11,IF(ISBLANK(H464),$AI464,""),""),"")</f>
        <v/>
      </c>
      <c r="Q464" s="25" t="str">
        <f t="shared" si="88"/>
        <v/>
      </c>
      <c r="R464" s="25" t="str">
        <f t="shared" si="85"/>
        <v/>
      </c>
      <c r="S464" s="25" t="str">
        <f t="shared" si="86"/>
        <v/>
      </c>
      <c r="U464" s="159">
        <f t="shared" si="89"/>
        <v>0</v>
      </c>
      <c r="V464" s="25">
        <f t="shared" si="90"/>
        <v>0</v>
      </c>
      <c r="W464" s="25">
        <f t="shared" si="91"/>
        <v>0</v>
      </c>
      <c r="X464" s="25">
        <f t="shared" si="92"/>
        <v>0</v>
      </c>
      <c r="Y464" s="25">
        <f t="shared" si="93"/>
        <v>0</v>
      </c>
      <c r="Z464" s="25">
        <f t="shared" si="94"/>
        <v>0</v>
      </c>
      <c r="AA464" s="25">
        <f t="shared" si="95"/>
        <v>0</v>
      </c>
      <c r="AC464" s="25">
        <f t="shared" si="96"/>
        <v>0</v>
      </c>
      <c r="AG464" s="25" t="s">
        <v>393</v>
      </c>
      <c r="AH464" s="25" t="s">
        <v>394</v>
      </c>
      <c r="AI464" s="160" t="s">
        <v>395</v>
      </c>
      <c r="AK464" s="25">
        <f>IF(COUNTIFS('SOC priorities'!$E$4:$E$12,$B464)&lt;&gt;1,1,0)</f>
        <v>1</v>
      </c>
      <c r="AL464" s="25" cm="1">
        <f t="array" ref="AL464">_xlfn.IFNA(IF(ISBLANK(C464),0,_xlfn.IFNA(IF(NOT(OR(_xlfn.XLOOKUP(VLOOKUP(B464,'SOC priorities'!$E$4:$F$12,2),'SOC priorities'!$H$1:$P$1,'SOC priorities'!$H$1:$P$413)=C464)),1,0),1)),1)</f>
        <v>0</v>
      </c>
      <c r="AM464" s="25" cm="1">
        <f t="array" ref="AM464">_xlfn.IFNA(IF(ISBLANK(D464),0,IF(NOT(OR(_xlfn.XLOOKUP(VLOOKUP(B464,'SSA DD'!$E$32:$F$40,2),'SSA DD'!$E$1:$M$1,'SSA DD'!$E$1:$M$22)=D464)),1,0)),0)</f>
        <v>0</v>
      </c>
      <c r="AO464" t="s">
        <v>396</v>
      </c>
      <c r="AP464" s="25" t="s">
        <v>397</v>
      </c>
      <c r="AQ464" s="160" t="s">
        <v>398</v>
      </c>
    </row>
    <row r="465" spans="1:43" ht="30" customHeight="1" x14ac:dyDescent="0.45">
      <c r="A465" s="395">
        <v>453</v>
      </c>
      <c r="B465" s="155"/>
      <c r="C465" s="154"/>
      <c r="D465" s="154"/>
      <c r="E465" s="361"/>
      <c r="F465" s="362"/>
      <c r="G465" s="362"/>
      <c r="H465" s="368"/>
      <c r="I465" s="367" t="str">
        <f t="shared" si="87"/>
        <v/>
      </c>
      <c r="J465" s="365"/>
      <c r="K465" s="365"/>
      <c r="L465" s="365"/>
      <c r="O465" s="25" t="str">
        <f>IF(AND(SUM($U465:$Z465)&lt;&gt;0,SUM($U465:$Z465)&lt;&gt;6), IF($B465&lt;&gt;'SOC priorities'!$E$11,$AG465,$AH465),"")</f>
        <v/>
      </c>
      <c r="P465" s="25" t="str">
        <f>IF(AND(SUM(U465:AA465)&lt;&gt;0,SUM(U465:AA465)&lt;&gt;7),IF(B465='SOC priorities'!$E$11,IF(ISBLANK(H465),$AI465,""),""),"")</f>
        <v/>
      </c>
      <c r="Q465" s="25" t="str">
        <f t="shared" si="88"/>
        <v/>
      </c>
      <c r="R465" s="25" t="str">
        <f t="shared" si="85"/>
        <v/>
      </c>
      <c r="S465" s="25" t="str">
        <f t="shared" si="86"/>
        <v/>
      </c>
      <c r="U465" s="159">
        <f t="shared" si="89"/>
        <v>0</v>
      </c>
      <c r="V465" s="25">
        <f t="shared" si="90"/>
        <v>0</v>
      </c>
      <c r="W465" s="25">
        <f t="shared" si="91"/>
        <v>0</v>
      </c>
      <c r="X465" s="25">
        <f t="shared" si="92"/>
        <v>0</v>
      </c>
      <c r="Y465" s="25">
        <f t="shared" si="93"/>
        <v>0</v>
      </c>
      <c r="Z465" s="25">
        <f t="shared" si="94"/>
        <v>0</v>
      </c>
      <c r="AA465" s="25">
        <f t="shared" si="95"/>
        <v>0</v>
      </c>
      <c r="AC465" s="25">
        <f t="shared" si="96"/>
        <v>0</v>
      </c>
      <c r="AG465" s="25" t="s">
        <v>393</v>
      </c>
      <c r="AH465" s="25" t="s">
        <v>394</v>
      </c>
      <c r="AI465" s="160" t="s">
        <v>395</v>
      </c>
      <c r="AK465" s="25">
        <f>IF(COUNTIFS('SOC priorities'!$E$4:$E$12,$B465)&lt;&gt;1,1,0)</f>
        <v>1</v>
      </c>
      <c r="AL465" s="25" cm="1">
        <f t="array" ref="AL465">_xlfn.IFNA(IF(ISBLANK(C465),0,_xlfn.IFNA(IF(NOT(OR(_xlfn.XLOOKUP(VLOOKUP(B465,'SOC priorities'!$E$4:$F$12,2),'SOC priorities'!$H$1:$P$1,'SOC priorities'!$H$1:$P$413)=C465)),1,0),1)),1)</f>
        <v>0</v>
      </c>
      <c r="AM465" s="25" cm="1">
        <f t="array" ref="AM465">_xlfn.IFNA(IF(ISBLANK(D465),0,IF(NOT(OR(_xlfn.XLOOKUP(VLOOKUP(B465,'SSA DD'!$E$32:$F$40,2),'SSA DD'!$E$1:$M$1,'SSA DD'!$E$1:$M$22)=D465)),1,0)),0)</f>
        <v>0</v>
      </c>
      <c r="AO465" t="s">
        <v>396</v>
      </c>
      <c r="AP465" s="25" t="s">
        <v>397</v>
      </c>
      <c r="AQ465" s="160" t="s">
        <v>398</v>
      </c>
    </row>
    <row r="466" spans="1:43" ht="30" customHeight="1" x14ac:dyDescent="0.45">
      <c r="A466" s="395">
        <v>454</v>
      </c>
      <c r="B466" s="155"/>
      <c r="C466" s="154"/>
      <c r="D466" s="154"/>
      <c r="E466" s="361"/>
      <c r="F466" s="362"/>
      <c r="G466" s="362"/>
      <c r="H466" s="368"/>
      <c r="I466" s="367" t="str">
        <f t="shared" si="87"/>
        <v/>
      </c>
      <c r="J466" s="365"/>
      <c r="K466" s="365"/>
      <c r="L466" s="365"/>
      <c r="O466" s="25" t="str">
        <f>IF(AND(SUM($U466:$Z466)&lt;&gt;0,SUM($U466:$Z466)&lt;&gt;6), IF($B466&lt;&gt;'SOC priorities'!$E$11,$AG466,$AH466),"")</f>
        <v/>
      </c>
      <c r="P466" s="25" t="str">
        <f>IF(AND(SUM(U466:AA466)&lt;&gt;0,SUM(U466:AA466)&lt;&gt;7),IF(B466='SOC priorities'!$E$11,IF(ISBLANK(H466),$AI466,""),""),"")</f>
        <v/>
      </c>
      <c r="Q466" s="25" t="str">
        <f t="shared" si="88"/>
        <v/>
      </c>
      <c r="R466" s="25" t="str">
        <f t="shared" si="85"/>
        <v/>
      </c>
      <c r="S466" s="25" t="str">
        <f t="shared" si="86"/>
        <v/>
      </c>
      <c r="U466" s="159">
        <f t="shared" si="89"/>
        <v>0</v>
      </c>
      <c r="V466" s="25">
        <f t="shared" si="90"/>
        <v>0</v>
      </c>
      <c r="W466" s="25">
        <f t="shared" si="91"/>
        <v>0</v>
      </c>
      <c r="X466" s="25">
        <f t="shared" si="92"/>
        <v>0</v>
      </c>
      <c r="Y466" s="25">
        <f t="shared" si="93"/>
        <v>0</v>
      </c>
      <c r="Z466" s="25">
        <f t="shared" si="94"/>
        <v>0</v>
      </c>
      <c r="AA466" s="25">
        <f t="shared" si="95"/>
        <v>0</v>
      </c>
      <c r="AC466" s="25">
        <f t="shared" si="96"/>
        <v>0</v>
      </c>
      <c r="AG466" s="25" t="s">
        <v>393</v>
      </c>
      <c r="AH466" s="25" t="s">
        <v>394</v>
      </c>
      <c r="AI466" s="160" t="s">
        <v>395</v>
      </c>
      <c r="AK466" s="25">
        <f>IF(COUNTIFS('SOC priorities'!$E$4:$E$12,$B466)&lt;&gt;1,1,0)</f>
        <v>1</v>
      </c>
      <c r="AL466" s="25" cm="1">
        <f t="array" ref="AL466">_xlfn.IFNA(IF(ISBLANK(C466),0,_xlfn.IFNA(IF(NOT(OR(_xlfn.XLOOKUP(VLOOKUP(B466,'SOC priorities'!$E$4:$F$12,2),'SOC priorities'!$H$1:$P$1,'SOC priorities'!$H$1:$P$413)=C466)),1,0),1)),1)</f>
        <v>0</v>
      </c>
      <c r="AM466" s="25" cm="1">
        <f t="array" ref="AM466">_xlfn.IFNA(IF(ISBLANK(D466),0,IF(NOT(OR(_xlfn.XLOOKUP(VLOOKUP(B466,'SSA DD'!$E$32:$F$40,2),'SSA DD'!$E$1:$M$1,'SSA DD'!$E$1:$M$22)=D466)),1,0)),0)</f>
        <v>0</v>
      </c>
      <c r="AO466" t="s">
        <v>396</v>
      </c>
      <c r="AP466" s="25" t="s">
        <v>397</v>
      </c>
      <c r="AQ466" s="160" t="s">
        <v>398</v>
      </c>
    </row>
    <row r="467" spans="1:43" ht="30" customHeight="1" x14ac:dyDescent="0.45">
      <c r="A467" s="395">
        <v>455</v>
      </c>
      <c r="B467" s="155"/>
      <c r="C467" s="154"/>
      <c r="D467" s="154"/>
      <c r="E467" s="361"/>
      <c r="F467" s="362"/>
      <c r="G467" s="362"/>
      <c r="H467" s="368"/>
      <c r="I467" s="367" t="str">
        <f t="shared" si="87"/>
        <v/>
      </c>
      <c r="J467" s="365"/>
      <c r="K467" s="365"/>
      <c r="L467" s="365"/>
      <c r="O467" s="25" t="str">
        <f>IF(AND(SUM($U467:$Z467)&lt;&gt;0,SUM($U467:$Z467)&lt;&gt;6), IF($B467&lt;&gt;'SOC priorities'!$E$11,$AG467,$AH467),"")</f>
        <v/>
      </c>
      <c r="P467" s="25" t="str">
        <f>IF(AND(SUM(U467:AA467)&lt;&gt;0,SUM(U467:AA467)&lt;&gt;7),IF(B467='SOC priorities'!$E$11,IF(ISBLANK(H467),$AI467,""),""),"")</f>
        <v/>
      </c>
      <c r="Q467" s="25" t="str">
        <f t="shared" si="88"/>
        <v/>
      </c>
      <c r="R467" s="25" t="str">
        <f t="shared" si="85"/>
        <v/>
      </c>
      <c r="S467" s="25" t="str">
        <f t="shared" si="86"/>
        <v/>
      </c>
      <c r="U467" s="159">
        <f t="shared" si="89"/>
        <v>0</v>
      </c>
      <c r="V467" s="25">
        <f t="shared" si="90"/>
        <v>0</v>
      </c>
      <c r="W467" s="25">
        <f t="shared" si="91"/>
        <v>0</v>
      </c>
      <c r="X467" s="25">
        <f t="shared" si="92"/>
        <v>0</v>
      </c>
      <c r="Y467" s="25">
        <f t="shared" si="93"/>
        <v>0</v>
      </c>
      <c r="Z467" s="25">
        <f t="shared" si="94"/>
        <v>0</v>
      </c>
      <c r="AA467" s="25">
        <f t="shared" si="95"/>
        <v>0</v>
      </c>
      <c r="AC467" s="25">
        <f t="shared" si="96"/>
        <v>0</v>
      </c>
      <c r="AG467" s="25" t="s">
        <v>393</v>
      </c>
      <c r="AH467" s="25" t="s">
        <v>394</v>
      </c>
      <c r="AI467" s="160" t="s">
        <v>395</v>
      </c>
      <c r="AK467" s="25">
        <f>IF(COUNTIFS('SOC priorities'!$E$4:$E$12,$B467)&lt;&gt;1,1,0)</f>
        <v>1</v>
      </c>
      <c r="AL467" s="25" cm="1">
        <f t="array" ref="AL467">_xlfn.IFNA(IF(ISBLANK(C467),0,_xlfn.IFNA(IF(NOT(OR(_xlfn.XLOOKUP(VLOOKUP(B467,'SOC priorities'!$E$4:$F$12,2),'SOC priorities'!$H$1:$P$1,'SOC priorities'!$H$1:$P$413)=C467)),1,0),1)),1)</f>
        <v>0</v>
      </c>
      <c r="AM467" s="25" cm="1">
        <f t="array" ref="AM467">_xlfn.IFNA(IF(ISBLANK(D467),0,IF(NOT(OR(_xlfn.XLOOKUP(VLOOKUP(B467,'SSA DD'!$E$32:$F$40,2),'SSA DD'!$E$1:$M$1,'SSA DD'!$E$1:$M$22)=D467)),1,0)),0)</f>
        <v>0</v>
      </c>
      <c r="AO467" t="s">
        <v>396</v>
      </c>
      <c r="AP467" s="25" t="s">
        <v>397</v>
      </c>
      <c r="AQ467" s="160" t="s">
        <v>398</v>
      </c>
    </row>
    <row r="468" spans="1:43" ht="30" customHeight="1" x14ac:dyDescent="0.45">
      <c r="A468" s="395">
        <v>456</v>
      </c>
      <c r="B468" s="155"/>
      <c r="C468" s="154"/>
      <c r="D468" s="154"/>
      <c r="E468" s="361"/>
      <c r="F468" s="362"/>
      <c r="G468" s="362"/>
      <c r="H468" s="368"/>
      <c r="I468" s="367" t="str">
        <f t="shared" si="87"/>
        <v/>
      </c>
      <c r="J468" s="365"/>
      <c r="K468" s="365"/>
      <c r="L468" s="365"/>
      <c r="O468" s="25" t="str">
        <f>IF(AND(SUM($U468:$Z468)&lt;&gt;0,SUM($U468:$Z468)&lt;&gt;6), IF($B468&lt;&gt;'SOC priorities'!$E$11,$AG468,$AH468),"")</f>
        <v/>
      </c>
      <c r="P468" s="25" t="str">
        <f>IF(AND(SUM(U468:AA468)&lt;&gt;0,SUM(U468:AA468)&lt;&gt;7),IF(B468='SOC priorities'!$E$11,IF(ISBLANK(H468),$AI468,""),""),"")</f>
        <v/>
      </c>
      <c r="Q468" s="25" t="str">
        <f t="shared" si="88"/>
        <v/>
      </c>
      <c r="R468" s="25" t="str">
        <f t="shared" si="85"/>
        <v/>
      </c>
      <c r="S468" s="25" t="str">
        <f t="shared" si="86"/>
        <v/>
      </c>
      <c r="U468" s="159">
        <f t="shared" si="89"/>
        <v>0</v>
      </c>
      <c r="V468" s="25">
        <f t="shared" si="90"/>
        <v>0</v>
      </c>
      <c r="W468" s="25">
        <f t="shared" si="91"/>
        <v>0</v>
      </c>
      <c r="X468" s="25">
        <f t="shared" si="92"/>
        <v>0</v>
      </c>
      <c r="Y468" s="25">
        <f t="shared" si="93"/>
        <v>0</v>
      </c>
      <c r="Z468" s="25">
        <f t="shared" si="94"/>
        <v>0</v>
      </c>
      <c r="AA468" s="25">
        <f t="shared" si="95"/>
        <v>0</v>
      </c>
      <c r="AC468" s="25">
        <f t="shared" si="96"/>
        <v>0</v>
      </c>
      <c r="AG468" s="25" t="s">
        <v>393</v>
      </c>
      <c r="AH468" s="25" t="s">
        <v>394</v>
      </c>
      <c r="AI468" s="160" t="s">
        <v>395</v>
      </c>
      <c r="AK468" s="25">
        <f>IF(COUNTIFS('SOC priorities'!$E$4:$E$12,$B468)&lt;&gt;1,1,0)</f>
        <v>1</v>
      </c>
      <c r="AL468" s="25" cm="1">
        <f t="array" ref="AL468">_xlfn.IFNA(IF(ISBLANK(C468),0,_xlfn.IFNA(IF(NOT(OR(_xlfn.XLOOKUP(VLOOKUP(B468,'SOC priorities'!$E$4:$F$12,2),'SOC priorities'!$H$1:$P$1,'SOC priorities'!$H$1:$P$413)=C468)),1,0),1)),1)</f>
        <v>0</v>
      </c>
      <c r="AM468" s="25" cm="1">
        <f t="array" ref="AM468">_xlfn.IFNA(IF(ISBLANK(D468),0,IF(NOT(OR(_xlfn.XLOOKUP(VLOOKUP(B468,'SSA DD'!$E$32:$F$40,2),'SSA DD'!$E$1:$M$1,'SSA DD'!$E$1:$M$22)=D468)),1,0)),0)</f>
        <v>0</v>
      </c>
      <c r="AO468" t="s">
        <v>396</v>
      </c>
      <c r="AP468" s="25" t="s">
        <v>397</v>
      </c>
      <c r="AQ468" s="160" t="s">
        <v>398</v>
      </c>
    </row>
    <row r="469" spans="1:43" ht="30" customHeight="1" x14ac:dyDescent="0.45">
      <c r="A469" s="395">
        <v>457</v>
      </c>
      <c r="B469" s="155"/>
      <c r="C469" s="154"/>
      <c r="D469" s="154"/>
      <c r="E469" s="361"/>
      <c r="F469" s="362"/>
      <c r="G469" s="362"/>
      <c r="H469" s="368"/>
      <c r="I469" s="367" t="str">
        <f t="shared" si="87"/>
        <v/>
      </c>
      <c r="J469" s="365"/>
      <c r="K469" s="365"/>
      <c r="L469" s="365"/>
      <c r="O469" s="25" t="str">
        <f>IF(AND(SUM($U469:$Z469)&lt;&gt;0,SUM($U469:$Z469)&lt;&gt;6), IF($B469&lt;&gt;'SOC priorities'!$E$11,$AG469,$AH469),"")</f>
        <v/>
      </c>
      <c r="P469" s="25" t="str">
        <f>IF(AND(SUM(U469:AA469)&lt;&gt;0,SUM(U469:AA469)&lt;&gt;7),IF(B469='SOC priorities'!$E$11,IF(ISBLANK(H469),$AI469,""),""),"")</f>
        <v/>
      </c>
      <c r="Q469" s="25" t="str">
        <f t="shared" si="88"/>
        <v/>
      </c>
      <c r="R469" s="25" t="str">
        <f t="shared" si="85"/>
        <v/>
      </c>
      <c r="S469" s="25" t="str">
        <f t="shared" si="86"/>
        <v/>
      </c>
      <c r="U469" s="159">
        <f t="shared" si="89"/>
        <v>0</v>
      </c>
      <c r="V469" s="25">
        <f t="shared" si="90"/>
        <v>0</v>
      </c>
      <c r="W469" s="25">
        <f t="shared" si="91"/>
        <v>0</v>
      </c>
      <c r="X469" s="25">
        <f t="shared" si="92"/>
        <v>0</v>
      </c>
      <c r="Y469" s="25">
        <f t="shared" si="93"/>
        <v>0</v>
      </c>
      <c r="Z469" s="25">
        <f t="shared" si="94"/>
        <v>0</v>
      </c>
      <c r="AA469" s="25">
        <f t="shared" si="95"/>
        <v>0</v>
      </c>
      <c r="AC469" s="25">
        <f t="shared" si="96"/>
        <v>0</v>
      </c>
      <c r="AG469" s="25" t="s">
        <v>393</v>
      </c>
      <c r="AH469" s="25" t="s">
        <v>394</v>
      </c>
      <c r="AI469" s="160" t="s">
        <v>395</v>
      </c>
      <c r="AK469" s="25">
        <f>IF(COUNTIFS('SOC priorities'!$E$4:$E$12,$B469)&lt;&gt;1,1,0)</f>
        <v>1</v>
      </c>
      <c r="AL469" s="25" cm="1">
        <f t="array" ref="AL469">_xlfn.IFNA(IF(ISBLANK(C469),0,_xlfn.IFNA(IF(NOT(OR(_xlfn.XLOOKUP(VLOOKUP(B469,'SOC priorities'!$E$4:$F$12,2),'SOC priorities'!$H$1:$P$1,'SOC priorities'!$H$1:$P$413)=C469)),1,0),1)),1)</f>
        <v>0</v>
      </c>
      <c r="AM469" s="25" cm="1">
        <f t="array" ref="AM469">_xlfn.IFNA(IF(ISBLANK(D469),0,IF(NOT(OR(_xlfn.XLOOKUP(VLOOKUP(B469,'SSA DD'!$E$32:$F$40,2),'SSA DD'!$E$1:$M$1,'SSA DD'!$E$1:$M$22)=D469)),1,0)),0)</f>
        <v>0</v>
      </c>
      <c r="AO469" t="s">
        <v>396</v>
      </c>
      <c r="AP469" s="25" t="s">
        <v>397</v>
      </c>
      <c r="AQ469" s="160" t="s">
        <v>398</v>
      </c>
    </row>
    <row r="470" spans="1:43" ht="30" customHeight="1" x14ac:dyDescent="0.45">
      <c r="A470" s="395">
        <v>458</v>
      </c>
      <c r="B470" s="155"/>
      <c r="C470" s="154"/>
      <c r="D470" s="154"/>
      <c r="E470" s="361"/>
      <c r="F470" s="362"/>
      <c r="G470" s="362"/>
      <c r="H470" s="368"/>
      <c r="I470" s="367" t="str">
        <f t="shared" si="87"/>
        <v/>
      </c>
      <c r="J470" s="365"/>
      <c r="K470" s="365"/>
      <c r="L470" s="365"/>
      <c r="O470" s="25" t="str">
        <f>IF(AND(SUM($U470:$Z470)&lt;&gt;0,SUM($U470:$Z470)&lt;&gt;6), IF($B470&lt;&gt;'SOC priorities'!$E$11,$AG470,$AH470),"")</f>
        <v/>
      </c>
      <c r="P470" s="25" t="str">
        <f>IF(AND(SUM(U470:AA470)&lt;&gt;0,SUM(U470:AA470)&lt;&gt;7),IF(B470='SOC priorities'!$E$11,IF(ISBLANK(H470),$AI470,""),""),"")</f>
        <v/>
      </c>
      <c r="Q470" s="25" t="str">
        <f t="shared" si="88"/>
        <v/>
      </c>
      <c r="R470" s="25" t="str">
        <f t="shared" si="85"/>
        <v/>
      </c>
      <c r="S470" s="25" t="str">
        <f t="shared" si="86"/>
        <v/>
      </c>
      <c r="U470" s="159">
        <f t="shared" si="89"/>
        <v>0</v>
      </c>
      <c r="V470" s="25">
        <f t="shared" si="90"/>
        <v>0</v>
      </c>
      <c r="W470" s="25">
        <f t="shared" si="91"/>
        <v>0</v>
      </c>
      <c r="X470" s="25">
        <f t="shared" si="92"/>
        <v>0</v>
      </c>
      <c r="Y470" s="25">
        <f t="shared" si="93"/>
        <v>0</v>
      </c>
      <c r="Z470" s="25">
        <f t="shared" si="94"/>
        <v>0</v>
      </c>
      <c r="AA470" s="25">
        <f t="shared" si="95"/>
        <v>0</v>
      </c>
      <c r="AC470" s="25">
        <f t="shared" si="96"/>
        <v>0</v>
      </c>
      <c r="AG470" s="25" t="s">
        <v>393</v>
      </c>
      <c r="AH470" s="25" t="s">
        <v>394</v>
      </c>
      <c r="AI470" s="160" t="s">
        <v>395</v>
      </c>
      <c r="AK470" s="25">
        <f>IF(COUNTIFS('SOC priorities'!$E$4:$E$12,$B470)&lt;&gt;1,1,0)</f>
        <v>1</v>
      </c>
      <c r="AL470" s="25" cm="1">
        <f t="array" ref="AL470">_xlfn.IFNA(IF(ISBLANK(C470),0,_xlfn.IFNA(IF(NOT(OR(_xlfn.XLOOKUP(VLOOKUP(B470,'SOC priorities'!$E$4:$F$12,2),'SOC priorities'!$H$1:$P$1,'SOC priorities'!$H$1:$P$413)=C470)),1,0),1)),1)</f>
        <v>0</v>
      </c>
      <c r="AM470" s="25" cm="1">
        <f t="array" ref="AM470">_xlfn.IFNA(IF(ISBLANK(D470),0,IF(NOT(OR(_xlfn.XLOOKUP(VLOOKUP(B470,'SSA DD'!$E$32:$F$40,2),'SSA DD'!$E$1:$M$1,'SSA DD'!$E$1:$M$22)=D470)),1,0)),0)</f>
        <v>0</v>
      </c>
      <c r="AO470" t="s">
        <v>396</v>
      </c>
      <c r="AP470" s="25" t="s">
        <v>397</v>
      </c>
      <c r="AQ470" s="160" t="s">
        <v>398</v>
      </c>
    </row>
    <row r="471" spans="1:43" ht="30" customHeight="1" x14ac:dyDescent="0.45">
      <c r="A471" s="395">
        <v>459</v>
      </c>
      <c r="B471" s="155"/>
      <c r="C471" s="154"/>
      <c r="D471" s="154"/>
      <c r="E471" s="361"/>
      <c r="F471" s="362"/>
      <c r="G471" s="362"/>
      <c r="H471" s="368"/>
      <c r="I471" s="367" t="str">
        <f t="shared" si="87"/>
        <v/>
      </c>
      <c r="J471" s="365"/>
      <c r="K471" s="365"/>
      <c r="L471" s="365"/>
      <c r="O471" s="25" t="str">
        <f>IF(AND(SUM($U471:$Z471)&lt;&gt;0,SUM($U471:$Z471)&lt;&gt;6), IF($B471&lt;&gt;'SOC priorities'!$E$11,$AG471,$AH471),"")</f>
        <v/>
      </c>
      <c r="P471" s="25" t="str">
        <f>IF(AND(SUM(U471:AA471)&lt;&gt;0,SUM(U471:AA471)&lt;&gt;7),IF(B471='SOC priorities'!$E$11,IF(ISBLANK(H471),$AI471,""),""),"")</f>
        <v/>
      </c>
      <c r="Q471" s="25" t="str">
        <f t="shared" si="88"/>
        <v/>
      </c>
      <c r="R471" s="25" t="str">
        <f t="shared" si="85"/>
        <v/>
      </c>
      <c r="S471" s="25" t="str">
        <f t="shared" si="86"/>
        <v/>
      </c>
      <c r="U471" s="159">
        <f t="shared" si="89"/>
        <v>0</v>
      </c>
      <c r="V471" s="25">
        <f t="shared" si="90"/>
        <v>0</v>
      </c>
      <c r="W471" s="25">
        <f t="shared" si="91"/>
        <v>0</v>
      </c>
      <c r="X471" s="25">
        <f t="shared" si="92"/>
        <v>0</v>
      </c>
      <c r="Y471" s="25">
        <f t="shared" si="93"/>
        <v>0</v>
      </c>
      <c r="Z471" s="25">
        <f t="shared" si="94"/>
        <v>0</v>
      </c>
      <c r="AA471" s="25">
        <f t="shared" si="95"/>
        <v>0</v>
      </c>
      <c r="AC471" s="25">
        <f t="shared" si="96"/>
        <v>0</v>
      </c>
      <c r="AG471" s="25" t="s">
        <v>393</v>
      </c>
      <c r="AH471" s="25" t="s">
        <v>394</v>
      </c>
      <c r="AI471" s="160" t="s">
        <v>395</v>
      </c>
      <c r="AK471" s="25">
        <f>IF(COUNTIFS('SOC priorities'!$E$4:$E$12,$B471)&lt;&gt;1,1,0)</f>
        <v>1</v>
      </c>
      <c r="AL471" s="25" cm="1">
        <f t="array" ref="AL471">_xlfn.IFNA(IF(ISBLANK(C471),0,_xlfn.IFNA(IF(NOT(OR(_xlfn.XLOOKUP(VLOOKUP(B471,'SOC priorities'!$E$4:$F$12,2),'SOC priorities'!$H$1:$P$1,'SOC priorities'!$H$1:$P$413)=C471)),1,0),1)),1)</f>
        <v>0</v>
      </c>
      <c r="AM471" s="25" cm="1">
        <f t="array" ref="AM471">_xlfn.IFNA(IF(ISBLANK(D471),0,IF(NOT(OR(_xlfn.XLOOKUP(VLOOKUP(B471,'SSA DD'!$E$32:$F$40,2),'SSA DD'!$E$1:$M$1,'SSA DD'!$E$1:$M$22)=D471)),1,0)),0)</f>
        <v>0</v>
      </c>
      <c r="AO471" t="s">
        <v>396</v>
      </c>
      <c r="AP471" s="25" t="s">
        <v>397</v>
      </c>
      <c r="AQ471" s="160" t="s">
        <v>398</v>
      </c>
    </row>
    <row r="472" spans="1:43" ht="30" customHeight="1" x14ac:dyDescent="0.45">
      <c r="A472" s="395">
        <v>460</v>
      </c>
      <c r="B472" s="155"/>
      <c r="C472" s="154"/>
      <c r="D472" s="154"/>
      <c r="E472" s="361"/>
      <c r="F472" s="362"/>
      <c r="G472" s="362"/>
      <c r="H472" s="368"/>
      <c r="I472" s="367" t="str">
        <f t="shared" si="87"/>
        <v/>
      </c>
      <c r="J472" s="365"/>
      <c r="K472" s="365"/>
      <c r="L472" s="365"/>
      <c r="O472" s="25" t="str">
        <f>IF(AND(SUM($U472:$Z472)&lt;&gt;0,SUM($U472:$Z472)&lt;&gt;6), IF($B472&lt;&gt;'SOC priorities'!$E$11,$AG472,$AH472),"")</f>
        <v/>
      </c>
      <c r="P472" s="25" t="str">
        <f>IF(AND(SUM(U472:AA472)&lt;&gt;0,SUM(U472:AA472)&lt;&gt;7),IF(B472='SOC priorities'!$E$11,IF(ISBLANK(H472),$AI472,""),""),"")</f>
        <v/>
      </c>
      <c r="Q472" s="25" t="str">
        <f t="shared" si="88"/>
        <v/>
      </c>
      <c r="R472" s="25" t="str">
        <f t="shared" si="85"/>
        <v/>
      </c>
      <c r="S472" s="25" t="str">
        <f t="shared" si="86"/>
        <v/>
      </c>
      <c r="U472" s="159">
        <f t="shared" si="89"/>
        <v>0</v>
      </c>
      <c r="V472" s="25">
        <f t="shared" si="90"/>
        <v>0</v>
      </c>
      <c r="W472" s="25">
        <f t="shared" si="91"/>
        <v>0</v>
      </c>
      <c r="X472" s="25">
        <f t="shared" si="92"/>
        <v>0</v>
      </c>
      <c r="Y472" s="25">
        <f t="shared" si="93"/>
        <v>0</v>
      </c>
      <c r="Z472" s="25">
        <f t="shared" si="94"/>
        <v>0</v>
      </c>
      <c r="AA472" s="25">
        <f t="shared" si="95"/>
        <v>0</v>
      </c>
      <c r="AC472" s="25">
        <f t="shared" si="96"/>
        <v>0</v>
      </c>
      <c r="AG472" s="25" t="s">
        <v>393</v>
      </c>
      <c r="AH472" s="25" t="s">
        <v>394</v>
      </c>
      <c r="AI472" s="160" t="s">
        <v>395</v>
      </c>
      <c r="AK472" s="25">
        <f>IF(COUNTIFS('SOC priorities'!$E$4:$E$12,$B472)&lt;&gt;1,1,0)</f>
        <v>1</v>
      </c>
      <c r="AL472" s="25" cm="1">
        <f t="array" ref="AL472">_xlfn.IFNA(IF(ISBLANK(C472),0,_xlfn.IFNA(IF(NOT(OR(_xlfn.XLOOKUP(VLOOKUP(B472,'SOC priorities'!$E$4:$F$12,2),'SOC priorities'!$H$1:$P$1,'SOC priorities'!$H$1:$P$413)=C472)),1,0),1)),1)</f>
        <v>0</v>
      </c>
      <c r="AM472" s="25" cm="1">
        <f t="array" ref="AM472">_xlfn.IFNA(IF(ISBLANK(D472),0,IF(NOT(OR(_xlfn.XLOOKUP(VLOOKUP(B472,'SSA DD'!$E$32:$F$40,2),'SSA DD'!$E$1:$M$1,'SSA DD'!$E$1:$M$22)=D472)),1,0)),0)</f>
        <v>0</v>
      </c>
      <c r="AO472" t="s">
        <v>396</v>
      </c>
      <c r="AP472" s="25" t="s">
        <v>397</v>
      </c>
      <c r="AQ472" s="160" t="s">
        <v>398</v>
      </c>
    </row>
    <row r="473" spans="1:43" ht="30" customHeight="1" x14ac:dyDescent="0.45">
      <c r="A473" s="395">
        <v>461</v>
      </c>
      <c r="B473" s="155"/>
      <c r="C473" s="154"/>
      <c r="D473" s="154"/>
      <c r="E473" s="361"/>
      <c r="F473" s="362"/>
      <c r="G473" s="362"/>
      <c r="H473" s="368"/>
      <c r="I473" s="367" t="str">
        <f t="shared" si="87"/>
        <v/>
      </c>
      <c r="J473" s="365"/>
      <c r="K473" s="365"/>
      <c r="L473" s="365"/>
      <c r="O473" s="25" t="str">
        <f>IF(AND(SUM($U473:$Z473)&lt;&gt;0,SUM($U473:$Z473)&lt;&gt;6), IF($B473&lt;&gt;'SOC priorities'!$E$11,$AG473,$AH473),"")</f>
        <v/>
      </c>
      <c r="P473" s="25" t="str">
        <f>IF(AND(SUM(U473:AA473)&lt;&gt;0,SUM(U473:AA473)&lt;&gt;7),IF(B473='SOC priorities'!$E$11,IF(ISBLANK(H473),$AI473,""),""),"")</f>
        <v/>
      </c>
      <c r="Q473" s="25" t="str">
        <f t="shared" si="88"/>
        <v/>
      </c>
      <c r="R473" s="25" t="str">
        <f t="shared" si="85"/>
        <v/>
      </c>
      <c r="S473" s="25" t="str">
        <f t="shared" si="86"/>
        <v/>
      </c>
      <c r="U473" s="159">
        <f t="shared" si="89"/>
        <v>0</v>
      </c>
      <c r="V473" s="25">
        <f t="shared" si="90"/>
        <v>0</v>
      </c>
      <c r="W473" s="25">
        <f t="shared" si="91"/>
        <v>0</v>
      </c>
      <c r="X473" s="25">
        <f t="shared" si="92"/>
        <v>0</v>
      </c>
      <c r="Y473" s="25">
        <f t="shared" si="93"/>
        <v>0</v>
      </c>
      <c r="Z473" s="25">
        <f t="shared" si="94"/>
        <v>0</v>
      </c>
      <c r="AA473" s="25">
        <f t="shared" si="95"/>
        <v>0</v>
      </c>
      <c r="AC473" s="25">
        <f t="shared" si="96"/>
        <v>0</v>
      </c>
      <c r="AG473" s="25" t="s">
        <v>393</v>
      </c>
      <c r="AH473" s="25" t="s">
        <v>394</v>
      </c>
      <c r="AI473" s="160" t="s">
        <v>395</v>
      </c>
      <c r="AK473" s="25">
        <f>IF(COUNTIFS('SOC priorities'!$E$4:$E$12,$B473)&lt;&gt;1,1,0)</f>
        <v>1</v>
      </c>
      <c r="AL473" s="25" cm="1">
        <f t="array" ref="AL473">_xlfn.IFNA(IF(ISBLANK(C473),0,_xlfn.IFNA(IF(NOT(OR(_xlfn.XLOOKUP(VLOOKUP(B473,'SOC priorities'!$E$4:$F$12,2),'SOC priorities'!$H$1:$P$1,'SOC priorities'!$H$1:$P$413)=C473)),1,0),1)),1)</f>
        <v>0</v>
      </c>
      <c r="AM473" s="25" cm="1">
        <f t="array" ref="AM473">_xlfn.IFNA(IF(ISBLANK(D473),0,IF(NOT(OR(_xlfn.XLOOKUP(VLOOKUP(B473,'SSA DD'!$E$32:$F$40,2),'SSA DD'!$E$1:$M$1,'SSA DD'!$E$1:$M$22)=D473)),1,0)),0)</f>
        <v>0</v>
      </c>
      <c r="AO473" t="s">
        <v>396</v>
      </c>
      <c r="AP473" s="25" t="s">
        <v>397</v>
      </c>
      <c r="AQ473" s="160" t="s">
        <v>398</v>
      </c>
    </row>
    <row r="474" spans="1:43" ht="30" customHeight="1" x14ac:dyDescent="0.45">
      <c r="A474" s="395">
        <v>462</v>
      </c>
      <c r="B474" s="155"/>
      <c r="C474" s="154"/>
      <c r="D474" s="154"/>
      <c r="E474" s="361"/>
      <c r="F474" s="362"/>
      <c r="G474" s="362"/>
      <c r="H474" s="368"/>
      <c r="I474" s="367" t="str">
        <f t="shared" si="87"/>
        <v/>
      </c>
      <c r="J474" s="365"/>
      <c r="K474" s="365"/>
      <c r="L474" s="365"/>
      <c r="O474" s="25" t="str">
        <f>IF(AND(SUM($U474:$Z474)&lt;&gt;0,SUM($U474:$Z474)&lt;&gt;6), IF($B474&lt;&gt;'SOC priorities'!$E$11,$AG474,$AH474),"")</f>
        <v/>
      </c>
      <c r="P474" s="25" t="str">
        <f>IF(AND(SUM(U474:AA474)&lt;&gt;0,SUM(U474:AA474)&lt;&gt;7),IF(B474='SOC priorities'!$E$11,IF(ISBLANK(H474),$AI474,""),""),"")</f>
        <v/>
      </c>
      <c r="Q474" s="25" t="str">
        <f t="shared" si="88"/>
        <v/>
      </c>
      <c r="R474" s="25" t="str">
        <f t="shared" si="85"/>
        <v/>
      </c>
      <c r="S474" s="25" t="str">
        <f t="shared" si="86"/>
        <v/>
      </c>
      <c r="U474" s="159">
        <f t="shared" si="89"/>
        <v>0</v>
      </c>
      <c r="V474" s="25">
        <f t="shared" si="90"/>
        <v>0</v>
      </c>
      <c r="W474" s="25">
        <f t="shared" si="91"/>
        <v>0</v>
      </c>
      <c r="X474" s="25">
        <f t="shared" si="92"/>
        <v>0</v>
      </c>
      <c r="Y474" s="25">
        <f t="shared" si="93"/>
        <v>0</v>
      </c>
      <c r="Z474" s="25">
        <f t="shared" si="94"/>
        <v>0</v>
      </c>
      <c r="AA474" s="25">
        <f t="shared" si="95"/>
        <v>0</v>
      </c>
      <c r="AC474" s="25">
        <f t="shared" si="96"/>
        <v>0</v>
      </c>
      <c r="AG474" s="25" t="s">
        <v>393</v>
      </c>
      <c r="AH474" s="25" t="s">
        <v>394</v>
      </c>
      <c r="AI474" s="160" t="s">
        <v>395</v>
      </c>
      <c r="AK474" s="25">
        <f>IF(COUNTIFS('SOC priorities'!$E$4:$E$12,$B474)&lt;&gt;1,1,0)</f>
        <v>1</v>
      </c>
      <c r="AL474" s="25" cm="1">
        <f t="array" ref="AL474">_xlfn.IFNA(IF(ISBLANK(C474),0,_xlfn.IFNA(IF(NOT(OR(_xlfn.XLOOKUP(VLOOKUP(B474,'SOC priorities'!$E$4:$F$12,2),'SOC priorities'!$H$1:$P$1,'SOC priorities'!$H$1:$P$413)=C474)),1,0),1)),1)</f>
        <v>0</v>
      </c>
      <c r="AM474" s="25" cm="1">
        <f t="array" ref="AM474">_xlfn.IFNA(IF(ISBLANK(D474),0,IF(NOT(OR(_xlfn.XLOOKUP(VLOOKUP(B474,'SSA DD'!$E$32:$F$40,2),'SSA DD'!$E$1:$M$1,'SSA DD'!$E$1:$M$22)=D474)),1,0)),0)</f>
        <v>0</v>
      </c>
      <c r="AO474" t="s">
        <v>396</v>
      </c>
      <c r="AP474" s="25" t="s">
        <v>397</v>
      </c>
      <c r="AQ474" s="160" t="s">
        <v>398</v>
      </c>
    </row>
    <row r="475" spans="1:43" ht="30" customHeight="1" x14ac:dyDescent="0.45">
      <c r="A475" s="395">
        <v>463</v>
      </c>
      <c r="B475" s="155"/>
      <c r="C475" s="154"/>
      <c r="D475" s="154"/>
      <c r="E475" s="361"/>
      <c r="F475" s="362"/>
      <c r="G475" s="362"/>
      <c r="H475" s="368"/>
      <c r="I475" s="367" t="str">
        <f t="shared" si="87"/>
        <v/>
      </c>
      <c r="J475" s="365"/>
      <c r="K475" s="365"/>
      <c r="L475" s="365"/>
      <c r="O475" s="25" t="str">
        <f>IF(AND(SUM($U475:$Z475)&lt;&gt;0,SUM($U475:$Z475)&lt;&gt;6), IF($B475&lt;&gt;'SOC priorities'!$E$11,$AG475,$AH475),"")</f>
        <v/>
      </c>
      <c r="P475" s="25" t="str">
        <f>IF(AND(SUM(U475:AA475)&lt;&gt;0,SUM(U475:AA475)&lt;&gt;7),IF(B475='SOC priorities'!$E$11,IF(ISBLANK(H475),$AI475,""),""),"")</f>
        <v/>
      </c>
      <c r="Q475" s="25" t="str">
        <f t="shared" si="88"/>
        <v/>
      </c>
      <c r="R475" s="25" t="str">
        <f t="shared" si="85"/>
        <v/>
      </c>
      <c r="S475" s="25" t="str">
        <f t="shared" si="86"/>
        <v/>
      </c>
      <c r="U475" s="159">
        <f t="shared" si="89"/>
        <v>0</v>
      </c>
      <c r="V475" s="25">
        <f t="shared" si="90"/>
        <v>0</v>
      </c>
      <c r="W475" s="25">
        <f t="shared" si="91"/>
        <v>0</v>
      </c>
      <c r="X475" s="25">
        <f t="shared" si="92"/>
        <v>0</v>
      </c>
      <c r="Y475" s="25">
        <f t="shared" si="93"/>
        <v>0</v>
      </c>
      <c r="Z475" s="25">
        <f t="shared" si="94"/>
        <v>0</v>
      </c>
      <c r="AA475" s="25">
        <f t="shared" si="95"/>
        <v>0</v>
      </c>
      <c r="AC475" s="25">
        <f t="shared" si="96"/>
        <v>0</v>
      </c>
      <c r="AG475" s="25" t="s">
        <v>393</v>
      </c>
      <c r="AH475" s="25" t="s">
        <v>394</v>
      </c>
      <c r="AI475" s="160" t="s">
        <v>395</v>
      </c>
      <c r="AK475" s="25">
        <f>IF(COUNTIFS('SOC priorities'!$E$4:$E$12,$B475)&lt;&gt;1,1,0)</f>
        <v>1</v>
      </c>
      <c r="AL475" s="25" cm="1">
        <f t="array" ref="AL475">_xlfn.IFNA(IF(ISBLANK(C475),0,_xlfn.IFNA(IF(NOT(OR(_xlfn.XLOOKUP(VLOOKUP(B475,'SOC priorities'!$E$4:$F$12,2),'SOC priorities'!$H$1:$P$1,'SOC priorities'!$H$1:$P$413)=C475)),1,0),1)),1)</f>
        <v>0</v>
      </c>
      <c r="AM475" s="25" cm="1">
        <f t="array" ref="AM475">_xlfn.IFNA(IF(ISBLANK(D475),0,IF(NOT(OR(_xlfn.XLOOKUP(VLOOKUP(B475,'SSA DD'!$E$32:$F$40,2),'SSA DD'!$E$1:$M$1,'SSA DD'!$E$1:$M$22)=D475)),1,0)),0)</f>
        <v>0</v>
      </c>
      <c r="AO475" t="s">
        <v>396</v>
      </c>
      <c r="AP475" s="25" t="s">
        <v>397</v>
      </c>
      <c r="AQ475" s="160" t="s">
        <v>398</v>
      </c>
    </row>
    <row r="476" spans="1:43" ht="30" customHeight="1" x14ac:dyDescent="0.45">
      <c r="A476" s="395">
        <v>464</v>
      </c>
      <c r="B476" s="155"/>
      <c r="C476" s="154"/>
      <c r="D476" s="154"/>
      <c r="E476" s="361"/>
      <c r="F476" s="362"/>
      <c r="G476" s="362"/>
      <c r="H476" s="368"/>
      <c r="I476" s="367" t="str">
        <f t="shared" si="87"/>
        <v/>
      </c>
      <c r="J476" s="365"/>
      <c r="K476" s="365"/>
      <c r="L476" s="365"/>
      <c r="O476" s="25" t="str">
        <f>IF(AND(SUM($U476:$Z476)&lt;&gt;0,SUM($U476:$Z476)&lt;&gt;6), IF($B476&lt;&gt;'SOC priorities'!$E$11,$AG476,$AH476),"")</f>
        <v/>
      </c>
      <c r="P476" s="25" t="str">
        <f>IF(AND(SUM(U476:AA476)&lt;&gt;0,SUM(U476:AA476)&lt;&gt;7),IF(B476='SOC priorities'!$E$11,IF(ISBLANK(H476),$AI476,""),""),"")</f>
        <v/>
      </c>
      <c r="Q476" s="25" t="str">
        <f t="shared" si="88"/>
        <v/>
      </c>
      <c r="R476" s="25" t="str">
        <f t="shared" si="85"/>
        <v/>
      </c>
      <c r="S476" s="25" t="str">
        <f t="shared" si="86"/>
        <v/>
      </c>
      <c r="U476" s="159">
        <f t="shared" si="89"/>
        <v>0</v>
      </c>
      <c r="V476" s="25">
        <f t="shared" si="90"/>
        <v>0</v>
      </c>
      <c r="W476" s="25">
        <f t="shared" si="91"/>
        <v>0</v>
      </c>
      <c r="X476" s="25">
        <f t="shared" si="92"/>
        <v>0</v>
      </c>
      <c r="Y476" s="25">
        <f t="shared" si="93"/>
        <v>0</v>
      </c>
      <c r="Z476" s="25">
        <f t="shared" si="94"/>
        <v>0</v>
      </c>
      <c r="AA476" s="25">
        <f t="shared" si="95"/>
        <v>0</v>
      </c>
      <c r="AC476" s="25">
        <f t="shared" si="96"/>
        <v>0</v>
      </c>
      <c r="AG476" s="25" t="s">
        <v>393</v>
      </c>
      <c r="AH476" s="25" t="s">
        <v>394</v>
      </c>
      <c r="AI476" s="160" t="s">
        <v>395</v>
      </c>
      <c r="AK476" s="25">
        <f>IF(COUNTIFS('SOC priorities'!$E$4:$E$12,$B476)&lt;&gt;1,1,0)</f>
        <v>1</v>
      </c>
      <c r="AL476" s="25" cm="1">
        <f t="array" ref="AL476">_xlfn.IFNA(IF(ISBLANK(C476),0,_xlfn.IFNA(IF(NOT(OR(_xlfn.XLOOKUP(VLOOKUP(B476,'SOC priorities'!$E$4:$F$12,2),'SOC priorities'!$H$1:$P$1,'SOC priorities'!$H$1:$P$413)=C476)),1,0),1)),1)</f>
        <v>0</v>
      </c>
      <c r="AM476" s="25" cm="1">
        <f t="array" ref="AM476">_xlfn.IFNA(IF(ISBLANK(D476),0,IF(NOT(OR(_xlfn.XLOOKUP(VLOOKUP(B476,'SSA DD'!$E$32:$F$40,2),'SSA DD'!$E$1:$M$1,'SSA DD'!$E$1:$M$22)=D476)),1,0)),0)</f>
        <v>0</v>
      </c>
      <c r="AO476" t="s">
        <v>396</v>
      </c>
      <c r="AP476" s="25" t="s">
        <v>397</v>
      </c>
      <c r="AQ476" s="160" t="s">
        <v>398</v>
      </c>
    </row>
    <row r="477" spans="1:43" ht="30" customHeight="1" x14ac:dyDescent="0.45">
      <c r="A477" s="395">
        <v>465</v>
      </c>
      <c r="B477" s="155"/>
      <c r="C477" s="154"/>
      <c r="D477" s="154"/>
      <c r="E477" s="361"/>
      <c r="F477" s="362"/>
      <c r="G477" s="362"/>
      <c r="H477" s="368"/>
      <c r="I477" s="367" t="str">
        <f t="shared" si="87"/>
        <v/>
      </c>
      <c r="J477" s="365"/>
      <c r="K477" s="365"/>
      <c r="L477" s="365"/>
      <c r="O477" s="25" t="str">
        <f>IF(AND(SUM($U477:$Z477)&lt;&gt;0,SUM($U477:$Z477)&lt;&gt;6), IF($B477&lt;&gt;'SOC priorities'!$E$11,$AG477,$AH477),"")</f>
        <v/>
      </c>
      <c r="P477" s="25" t="str">
        <f>IF(AND(SUM(U477:AA477)&lt;&gt;0,SUM(U477:AA477)&lt;&gt;7),IF(B477='SOC priorities'!$E$11,IF(ISBLANK(H477),$AI477,""),""),"")</f>
        <v/>
      </c>
      <c r="Q477" s="25" t="str">
        <f t="shared" si="88"/>
        <v/>
      </c>
      <c r="R477" s="25" t="str">
        <f t="shared" si="85"/>
        <v/>
      </c>
      <c r="S477" s="25" t="str">
        <f t="shared" si="86"/>
        <v/>
      </c>
      <c r="U477" s="159">
        <f t="shared" si="89"/>
        <v>0</v>
      </c>
      <c r="V477" s="25">
        <f t="shared" si="90"/>
        <v>0</v>
      </c>
      <c r="W477" s="25">
        <f t="shared" si="91"/>
        <v>0</v>
      </c>
      <c r="X477" s="25">
        <f t="shared" si="92"/>
        <v>0</v>
      </c>
      <c r="Y477" s="25">
        <f t="shared" si="93"/>
        <v>0</v>
      </c>
      <c r="Z477" s="25">
        <f t="shared" si="94"/>
        <v>0</v>
      </c>
      <c r="AA477" s="25">
        <f t="shared" si="95"/>
        <v>0</v>
      </c>
      <c r="AC477" s="25">
        <f t="shared" si="96"/>
        <v>0</v>
      </c>
      <c r="AG477" s="25" t="s">
        <v>393</v>
      </c>
      <c r="AH477" s="25" t="s">
        <v>394</v>
      </c>
      <c r="AI477" s="160" t="s">
        <v>395</v>
      </c>
      <c r="AK477" s="25">
        <f>IF(COUNTIFS('SOC priorities'!$E$4:$E$12,$B477)&lt;&gt;1,1,0)</f>
        <v>1</v>
      </c>
      <c r="AL477" s="25" cm="1">
        <f t="array" ref="AL477">_xlfn.IFNA(IF(ISBLANK(C477),0,_xlfn.IFNA(IF(NOT(OR(_xlfn.XLOOKUP(VLOOKUP(B477,'SOC priorities'!$E$4:$F$12,2),'SOC priorities'!$H$1:$P$1,'SOC priorities'!$H$1:$P$413)=C477)),1,0),1)),1)</f>
        <v>0</v>
      </c>
      <c r="AM477" s="25" cm="1">
        <f t="array" ref="AM477">_xlfn.IFNA(IF(ISBLANK(D477),0,IF(NOT(OR(_xlfn.XLOOKUP(VLOOKUP(B477,'SSA DD'!$E$32:$F$40,2),'SSA DD'!$E$1:$M$1,'SSA DD'!$E$1:$M$22)=D477)),1,0)),0)</f>
        <v>0</v>
      </c>
      <c r="AO477" t="s">
        <v>396</v>
      </c>
      <c r="AP477" s="25" t="s">
        <v>397</v>
      </c>
      <c r="AQ477" s="160" t="s">
        <v>398</v>
      </c>
    </row>
    <row r="478" spans="1:43" ht="30" customHeight="1" x14ac:dyDescent="0.45">
      <c r="A478" s="395">
        <v>466</v>
      </c>
      <c r="B478" s="155"/>
      <c r="C478" s="154"/>
      <c r="D478" s="154"/>
      <c r="E478" s="361"/>
      <c r="F478" s="362"/>
      <c r="G478" s="362"/>
      <c r="H478" s="368"/>
      <c r="I478" s="367" t="str">
        <f t="shared" si="87"/>
        <v/>
      </c>
      <c r="J478" s="365"/>
      <c r="K478" s="365"/>
      <c r="L478" s="365"/>
      <c r="O478" s="25" t="str">
        <f>IF(AND(SUM($U478:$Z478)&lt;&gt;0,SUM($U478:$Z478)&lt;&gt;6), IF($B478&lt;&gt;'SOC priorities'!$E$11,$AG478,$AH478),"")</f>
        <v/>
      </c>
      <c r="P478" s="25" t="str">
        <f>IF(AND(SUM(U478:AA478)&lt;&gt;0,SUM(U478:AA478)&lt;&gt;7),IF(B478='SOC priorities'!$E$11,IF(ISBLANK(H478),$AI478,""),""),"")</f>
        <v/>
      </c>
      <c r="Q478" s="25" t="str">
        <f t="shared" si="88"/>
        <v/>
      </c>
      <c r="R478" s="25" t="str">
        <f t="shared" si="85"/>
        <v/>
      </c>
      <c r="S478" s="25" t="str">
        <f t="shared" si="86"/>
        <v/>
      </c>
      <c r="U478" s="159">
        <f t="shared" si="89"/>
        <v>0</v>
      </c>
      <c r="V478" s="25">
        <f t="shared" si="90"/>
        <v>0</v>
      </c>
      <c r="W478" s="25">
        <f t="shared" si="91"/>
        <v>0</v>
      </c>
      <c r="X478" s="25">
        <f t="shared" si="92"/>
        <v>0</v>
      </c>
      <c r="Y478" s="25">
        <f t="shared" si="93"/>
        <v>0</v>
      </c>
      <c r="Z478" s="25">
        <f t="shared" si="94"/>
        <v>0</v>
      </c>
      <c r="AA478" s="25">
        <f t="shared" si="95"/>
        <v>0</v>
      </c>
      <c r="AC478" s="25">
        <f t="shared" si="96"/>
        <v>0</v>
      </c>
      <c r="AG478" s="25" t="s">
        <v>393</v>
      </c>
      <c r="AH478" s="25" t="s">
        <v>394</v>
      </c>
      <c r="AI478" s="160" t="s">
        <v>395</v>
      </c>
      <c r="AK478" s="25">
        <f>IF(COUNTIFS('SOC priorities'!$E$4:$E$12,$B478)&lt;&gt;1,1,0)</f>
        <v>1</v>
      </c>
      <c r="AL478" s="25" cm="1">
        <f t="array" ref="AL478">_xlfn.IFNA(IF(ISBLANK(C478),0,_xlfn.IFNA(IF(NOT(OR(_xlfn.XLOOKUP(VLOOKUP(B478,'SOC priorities'!$E$4:$F$12,2),'SOC priorities'!$H$1:$P$1,'SOC priorities'!$H$1:$P$413)=C478)),1,0),1)),1)</f>
        <v>0</v>
      </c>
      <c r="AM478" s="25" cm="1">
        <f t="array" ref="AM478">_xlfn.IFNA(IF(ISBLANK(D478),0,IF(NOT(OR(_xlfn.XLOOKUP(VLOOKUP(B478,'SSA DD'!$E$32:$F$40,2),'SSA DD'!$E$1:$M$1,'SSA DD'!$E$1:$M$22)=D478)),1,0)),0)</f>
        <v>0</v>
      </c>
      <c r="AO478" t="s">
        <v>396</v>
      </c>
      <c r="AP478" s="25" t="s">
        <v>397</v>
      </c>
      <c r="AQ478" s="160" t="s">
        <v>398</v>
      </c>
    </row>
    <row r="479" spans="1:43" ht="30" customHeight="1" x14ac:dyDescent="0.45">
      <c r="A479" s="395">
        <v>467</v>
      </c>
      <c r="B479" s="155"/>
      <c r="C479" s="154"/>
      <c r="D479" s="154"/>
      <c r="E479" s="361"/>
      <c r="F479" s="362"/>
      <c r="G479" s="362"/>
      <c r="H479" s="368"/>
      <c r="I479" s="367" t="str">
        <f t="shared" si="87"/>
        <v/>
      </c>
      <c r="J479" s="365"/>
      <c r="K479" s="365"/>
      <c r="L479" s="365"/>
      <c r="O479" s="25" t="str">
        <f>IF(AND(SUM($U479:$Z479)&lt;&gt;0,SUM($U479:$Z479)&lt;&gt;6), IF($B479&lt;&gt;'SOC priorities'!$E$11,$AG479,$AH479),"")</f>
        <v/>
      </c>
      <c r="P479" s="25" t="str">
        <f>IF(AND(SUM(U479:AA479)&lt;&gt;0,SUM(U479:AA479)&lt;&gt;7),IF(B479='SOC priorities'!$E$11,IF(ISBLANK(H479),$AI479,""),""),"")</f>
        <v/>
      </c>
      <c r="Q479" s="25" t="str">
        <f t="shared" si="88"/>
        <v/>
      </c>
      <c r="R479" s="25" t="str">
        <f t="shared" si="85"/>
        <v/>
      </c>
      <c r="S479" s="25" t="str">
        <f t="shared" si="86"/>
        <v/>
      </c>
      <c r="U479" s="159">
        <f t="shared" si="89"/>
        <v>0</v>
      </c>
      <c r="V479" s="25">
        <f t="shared" si="90"/>
        <v>0</v>
      </c>
      <c r="W479" s="25">
        <f t="shared" si="91"/>
        <v>0</v>
      </c>
      <c r="X479" s="25">
        <f t="shared" si="92"/>
        <v>0</v>
      </c>
      <c r="Y479" s="25">
        <f t="shared" si="93"/>
        <v>0</v>
      </c>
      <c r="Z479" s="25">
        <f t="shared" si="94"/>
        <v>0</v>
      </c>
      <c r="AA479" s="25">
        <f t="shared" si="95"/>
        <v>0</v>
      </c>
      <c r="AC479" s="25">
        <f t="shared" si="96"/>
        <v>0</v>
      </c>
      <c r="AG479" s="25" t="s">
        <v>393</v>
      </c>
      <c r="AH479" s="25" t="s">
        <v>394</v>
      </c>
      <c r="AI479" s="160" t="s">
        <v>395</v>
      </c>
      <c r="AK479" s="25">
        <f>IF(COUNTIFS('SOC priorities'!$E$4:$E$12,$B479)&lt;&gt;1,1,0)</f>
        <v>1</v>
      </c>
      <c r="AL479" s="25" cm="1">
        <f t="array" ref="AL479">_xlfn.IFNA(IF(ISBLANK(C479),0,_xlfn.IFNA(IF(NOT(OR(_xlfn.XLOOKUP(VLOOKUP(B479,'SOC priorities'!$E$4:$F$12,2),'SOC priorities'!$H$1:$P$1,'SOC priorities'!$H$1:$P$413)=C479)),1,0),1)),1)</f>
        <v>0</v>
      </c>
      <c r="AM479" s="25" cm="1">
        <f t="array" ref="AM479">_xlfn.IFNA(IF(ISBLANK(D479),0,IF(NOT(OR(_xlfn.XLOOKUP(VLOOKUP(B479,'SSA DD'!$E$32:$F$40,2),'SSA DD'!$E$1:$M$1,'SSA DD'!$E$1:$M$22)=D479)),1,0)),0)</f>
        <v>0</v>
      </c>
      <c r="AO479" t="s">
        <v>396</v>
      </c>
      <c r="AP479" s="25" t="s">
        <v>397</v>
      </c>
      <c r="AQ479" s="160" t="s">
        <v>398</v>
      </c>
    </row>
    <row r="480" spans="1:43" ht="30" customHeight="1" x14ac:dyDescent="0.45">
      <c r="A480" s="395">
        <v>468</v>
      </c>
      <c r="B480" s="155"/>
      <c r="C480" s="154"/>
      <c r="D480" s="154"/>
      <c r="E480" s="361"/>
      <c r="F480" s="362"/>
      <c r="G480" s="362"/>
      <c r="H480" s="368"/>
      <c r="I480" s="367" t="str">
        <f t="shared" si="87"/>
        <v/>
      </c>
      <c r="J480" s="365"/>
      <c r="K480" s="365"/>
      <c r="L480" s="365"/>
      <c r="O480" s="25" t="str">
        <f>IF(AND(SUM($U480:$Z480)&lt;&gt;0,SUM($U480:$Z480)&lt;&gt;6), IF($B480&lt;&gt;'SOC priorities'!$E$11,$AG480,$AH480),"")</f>
        <v/>
      </c>
      <c r="P480" s="25" t="str">
        <f>IF(AND(SUM(U480:AA480)&lt;&gt;0,SUM(U480:AA480)&lt;&gt;7),IF(B480='SOC priorities'!$E$11,IF(ISBLANK(H480),$AI480,""),""),"")</f>
        <v/>
      </c>
      <c r="Q480" s="25" t="str">
        <f t="shared" si="88"/>
        <v/>
      </c>
      <c r="R480" s="25" t="str">
        <f t="shared" si="85"/>
        <v/>
      </c>
      <c r="S480" s="25" t="str">
        <f t="shared" si="86"/>
        <v/>
      </c>
      <c r="U480" s="159">
        <f t="shared" si="89"/>
        <v>0</v>
      </c>
      <c r="V480" s="25">
        <f t="shared" si="90"/>
        <v>0</v>
      </c>
      <c r="W480" s="25">
        <f t="shared" si="91"/>
        <v>0</v>
      </c>
      <c r="X480" s="25">
        <f t="shared" si="92"/>
        <v>0</v>
      </c>
      <c r="Y480" s="25">
        <f t="shared" si="93"/>
        <v>0</v>
      </c>
      <c r="Z480" s="25">
        <f t="shared" si="94"/>
        <v>0</v>
      </c>
      <c r="AA480" s="25">
        <f t="shared" si="95"/>
        <v>0</v>
      </c>
      <c r="AC480" s="25">
        <f t="shared" si="96"/>
        <v>0</v>
      </c>
      <c r="AG480" s="25" t="s">
        <v>393</v>
      </c>
      <c r="AH480" s="25" t="s">
        <v>394</v>
      </c>
      <c r="AI480" s="160" t="s">
        <v>395</v>
      </c>
      <c r="AK480" s="25">
        <f>IF(COUNTIFS('SOC priorities'!$E$4:$E$12,$B480)&lt;&gt;1,1,0)</f>
        <v>1</v>
      </c>
      <c r="AL480" s="25" cm="1">
        <f t="array" ref="AL480">_xlfn.IFNA(IF(ISBLANK(C480),0,_xlfn.IFNA(IF(NOT(OR(_xlfn.XLOOKUP(VLOOKUP(B480,'SOC priorities'!$E$4:$F$12,2),'SOC priorities'!$H$1:$P$1,'SOC priorities'!$H$1:$P$413)=C480)),1,0),1)),1)</f>
        <v>0</v>
      </c>
      <c r="AM480" s="25" cm="1">
        <f t="array" ref="AM480">_xlfn.IFNA(IF(ISBLANK(D480),0,IF(NOT(OR(_xlfn.XLOOKUP(VLOOKUP(B480,'SSA DD'!$E$32:$F$40,2),'SSA DD'!$E$1:$M$1,'SSA DD'!$E$1:$M$22)=D480)),1,0)),0)</f>
        <v>0</v>
      </c>
      <c r="AO480" t="s">
        <v>396</v>
      </c>
      <c r="AP480" s="25" t="s">
        <v>397</v>
      </c>
      <c r="AQ480" s="160" t="s">
        <v>398</v>
      </c>
    </row>
    <row r="481" spans="1:43" ht="30" customHeight="1" x14ac:dyDescent="0.45">
      <c r="A481" s="395">
        <v>469</v>
      </c>
      <c r="B481" s="155"/>
      <c r="C481" s="154"/>
      <c r="D481" s="154"/>
      <c r="E481" s="361"/>
      <c r="F481" s="362"/>
      <c r="G481" s="362"/>
      <c r="H481" s="368"/>
      <c r="I481" s="367" t="str">
        <f t="shared" si="87"/>
        <v/>
      </c>
      <c r="J481" s="365"/>
      <c r="K481" s="365"/>
      <c r="L481" s="365"/>
      <c r="O481" s="25" t="str">
        <f>IF(AND(SUM($U481:$Z481)&lt;&gt;0,SUM($U481:$Z481)&lt;&gt;6), IF($B481&lt;&gt;'SOC priorities'!$E$11,$AG481,$AH481),"")</f>
        <v/>
      </c>
      <c r="P481" s="25" t="str">
        <f>IF(AND(SUM(U481:AA481)&lt;&gt;0,SUM(U481:AA481)&lt;&gt;7),IF(B481='SOC priorities'!$E$11,IF(ISBLANK(H481),$AI481,""),""),"")</f>
        <v/>
      </c>
      <c r="Q481" s="25" t="str">
        <f t="shared" si="88"/>
        <v/>
      </c>
      <c r="R481" s="25" t="str">
        <f t="shared" si="85"/>
        <v/>
      </c>
      <c r="S481" s="25" t="str">
        <f t="shared" si="86"/>
        <v/>
      </c>
      <c r="U481" s="159">
        <f t="shared" si="89"/>
        <v>0</v>
      </c>
      <c r="V481" s="25">
        <f t="shared" si="90"/>
        <v>0</v>
      </c>
      <c r="W481" s="25">
        <f t="shared" si="91"/>
        <v>0</v>
      </c>
      <c r="X481" s="25">
        <f t="shared" si="92"/>
        <v>0</v>
      </c>
      <c r="Y481" s="25">
        <f t="shared" si="93"/>
        <v>0</v>
      </c>
      <c r="Z481" s="25">
        <f t="shared" si="94"/>
        <v>0</v>
      </c>
      <c r="AA481" s="25">
        <f t="shared" si="95"/>
        <v>0</v>
      </c>
      <c r="AC481" s="25">
        <f t="shared" si="96"/>
        <v>0</v>
      </c>
      <c r="AG481" s="25" t="s">
        <v>393</v>
      </c>
      <c r="AH481" s="25" t="s">
        <v>394</v>
      </c>
      <c r="AI481" s="160" t="s">
        <v>395</v>
      </c>
      <c r="AK481" s="25">
        <f>IF(COUNTIFS('SOC priorities'!$E$4:$E$12,$B481)&lt;&gt;1,1,0)</f>
        <v>1</v>
      </c>
      <c r="AL481" s="25" cm="1">
        <f t="array" ref="AL481">_xlfn.IFNA(IF(ISBLANK(C481),0,_xlfn.IFNA(IF(NOT(OR(_xlfn.XLOOKUP(VLOOKUP(B481,'SOC priorities'!$E$4:$F$12,2),'SOC priorities'!$H$1:$P$1,'SOC priorities'!$H$1:$P$413)=C481)),1,0),1)),1)</f>
        <v>0</v>
      </c>
      <c r="AM481" s="25" cm="1">
        <f t="array" ref="AM481">_xlfn.IFNA(IF(ISBLANK(D481),0,IF(NOT(OR(_xlfn.XLOOKUP(VLOOKUP(B481,'SSA DD'!$E$32:$F$40,2),'SSA DD'!$E$1:$M$1,'SSA DD'!$E$1:$M$22)=D481)),1,0)),0)</f>
        <v>0</v>
      </c>
      <c r="AO481" t="s">
        <v>396</v>
      </c>
      <c r="AP481" s="25" t="s">
        <v>397</v>
      </c>
      <c r="AQ481" s="160" t="s">
        <v>398</v>
      </c>
    </row>
    <row r="482" spans="1:43" ht="30" customHeight="1" x14ac:dyDescent="0.45">
      <c r="A482" s="395">
        <v>470</v>
      </c>
      <c r="B482" s="155"/>
      <c r="C482" s="154"/>
      <c r="D482" s="154"/>
      <c r="E482" s="361"/>
      <c r="F482" s="362"/>
      <c r="G482" s="362"/>
      <c r="H482" s="368"/>
      <c r="I482" s="367" t="str">
        <f t="shared" si="87"/>
        <v/>
      </c>
      <c r="J482" s="365"/>
      <c r="K482" s="365"/>
      <c r="L482" s="365"/>
      <c r="O482" s="25" t="str">
        <f>IF(AND(SUM($U482:$Z482)&lt;&gt;0,SUM($U482:$Z482)&lt;&gt;6), IF($B482&lt;&gt;'SOC priorities'!$E$11,$AG482,$AH482),"")</f>
        <v/>
      </c>
      <c r="P482" s="25" t="str">
        <f>IF(AND(SUM(U482:AA482)&lt;&gt;0,SUM(U482:AA482)&lt;&gt;7),IF(B482='SOC priorities'!$E$11,IF(ISBLANK(H482),$AI482,""),""),"")</f>
        <v/>
      </c>
      <c r="Q482" s="25" t="str">
        <f t="shared" si="88"/>
        <v/>
      </c>
      <c r="R482" s="25" t="str">
        <f t="shared" si="85"/>
        <v/>
      </c>
      <c r="S482" s="25" t="str">
        <f t="shared" si="86"/>
        <v/>
      </c>
      <c r="U482" s="159">
        <f t="shared" si="89"/>
        <v>0</v>
      </c>
      <c r="V482" s="25">
        <f t="shared" si="90"/>
        <v>0</v>
      </c>
      <c r="W482" s="25">
        <f t="shared" si="91"/>
        <v>0</v>
      </c>
      <c r="X482" s="25">
        <f t="shared" si="92"/>
        <v>0</v>
      </c>
      <c r="Y482" s="25">
        <f t="shared" si="93"/>
        <v>0</v>
      </c>
      <c r="Z482" s="25">
        <f t="shared" si="94"/>
        <v>0</v>
      </c>
      <c r="AA482" s="25">
        <f t="shared" si="95"/>
        <v>0</v>
      </c>
      <c r="AC482" s="25">
        <f t="shared" si="96"/>
        <v>0</v>
      </c>
      <c r="AG482" s="25" t="s">
        <v>393</v>
      </c>
      <c r="AH482" s="25" t="s">
        <v>394</v>
      </c>
      <c r="AI482" s="160" t="s">
        <v>395</v>
      </c>
      <c r="AK482" s="25">
        <f>IF(COUNTIFS('SOC priorities'!$E$4:$E$12,$B482)&lt;&gt;1,1,0)</f>
        <v>1</v>
      </c>
      <c r="AL482" s="25" cm="1">
        <f t="array" ref="AL482">_xlfn.IFNA(IF(ISBLANK(C482),0,_xlfn.IFNA(IF(NOT(OR(_xlfn.XLOOKUP(VLOOKUP(B482,'SOC priorities'!$E$4:$F$12,2),'SOC priorities'!$H$1:$P$1,'SOC priorities'!$H$1:$P$413)=C482)),1,0),1)),1)</f>
        <v>0</v>
      </c>
      <c r="AM482" s="25" cm="1">
        <f t="array" ref="AM482">_xlfn.IFNA(IF(ISBLANK(D482),0,IF(NOT(OR(_xlfn.XLOOKUP(VLOOKUP(B482,'SSA DD'!$E$32:$F$40,2),'SSA DD'!$E$1:$M$1,'SSA DD'!$E$1:$M$22)=D482)),1,0)),0)</f>
        <v>0</v>
      </c>
      <c r="AO482" t="s">
        <v>396</v>
      </c>
      <c r="AP482" s="25" t="s">
        <v>397</v>
      </c>
      <c r="AQ482" s="160" t="s">
        <v>398</v>
      </c>
    </row>
    <row r="483" spans="1:43" ht="30" customHeight="1" x14ac:dyDescent="0.45">
      <c r="A483" s="395">
        <v>471</v>
      </c>
      <c r="B483" s="155"/>
      <c r="C483" s="154"/>
      <c r="D483" s="154"/>
      <c r="E483" s="361"/>
      <c r="F483" s="362"/>
      <c r="G483" s="362"/>
      <c r="H483" s="368"/>
      <c r="I483" s="367" t="str">
        <f t="shared" si="87"/>
        <v/>
      </c>
      <c r="J483" s="365"/>
      <c r="K483" s="365"/>
      <c r="L483" s="365"/>
      <c r="O483" s="25" t="str">
        <f>IF(AND(SUM($U483:$Z483)&lt;&gt;0,SUM($U483:$Z483)&lt;&gt;6), IF($B483&lt;&gt;'SOC priorities'!$E$11,$AG483,$AH483),"")</f>
        <v/>
      </c>
      <c r="P483" s="25" t="str">
        <f>IF(AND(SUM(U483:AA483)&lt;&gt;0,SUM(U483:AA483)&lt;&gt;7),IF(B483='SOC priorities'!$E$11,IF(ISBLANK(H483),$AI483,""),""),"")</f>
        <v/>
      </c>
      <c r="Q483" s="25" t="str">
        <f t="shared" si="88"/>
        <v/>
      </c>
      <c r="R483" s="25" t="str">
        <f t="shared" si="85"/>
        <v/>
      </c>
      <c r="S483" s="25" t="str">
        <f t="shared" si="86"/>
        <v/>
      </c>
      <c r="U483" s="159">
        <f t="shared" si="89"/>
        <v>0</v>
      </c>
      <c r="V483" s="25">
        <f t="shared" si="90"/>
        <v>0</v>
      </c>
      <c r="W483" s="25">
        <f t="shared" si="91"/>
        <v>0</v>
      </c>
      <c r="X483" s="25">
        <f t="shared" si="92"/>
        <v>0</v>
      </c>
      <c r="Y483" s="25">
        <f t="shared" si="93"/>
        <v>0</v>
      </c>
      <c r="Z483" s="25">
        <f t="shared" si="94"/>
        <v>0</v>
      </c>
      <c r="AA483" s="25">
        <f t="shared" si="95"/>
        <v>0</v>
      </c>
      <c r="AC483" s="25">
        <f t="shared" si="96"/>
        <v>0</v>
      </c>
      <c r="AG483" s="25" t="s">
        <v>393</v>
      </c>
      <c r="AH483" s="25" t="s">
        <v>394</v>
      </c>
      <c r="AI483" s="160" t="s">
        <v>395</v>
      </c>
      <c r="AK483" s="25">
        <f>IF(COUNTIFS('SOC priorities'!$E$4:$E$12,$B483)&lt;&gt;1,1,0)</f>
        <v>1</v>
      </c>
      <c r="AL483" s="25" cm="1">
        <f t="array" ref="AL483">_xlfn.IFNA(IF(ISBLANK(C483),0,_xlfn.IFNA(IF(NOT(OR(_xlfn.XLOOKUP(VLOOKUP(B483,'SOC priorities'!$E$4:$F$12,2),'SOC priorities'!$H$1:$P$1,'SOC priorities'!$H$1:$P$413)=C483)),1,0),1)),1)</f>
        <v>0</v>
      </c>
      <c r="AM483" s="25" cm="1">
        <f t="array" ref="AM483">_xlfn.IFNA(IF(ISBLANK(D483),0,IF(NOT(OR(_xlfn.XLOOKUP(VLOOKUP(B483,'SSA DD'!$E$32:$F$40,2),'SSA DD'!$E$1:$M$1,'SSA DD'!$E$1:$M$22)=D483)),1,0)),0)</f>
        <v>0</v>
      </c>
      <c r="AO483" t="s">
        <v>396</v>
      </c>
      <c r="AP483" s="25" t="s">
        <v>397</v>
      </c>
      <c r="AQ483" s="160" t="s">
        <v>398</v>
      </c>
    </row>
    <row r="484" spans="1:43" ht="30" customHeight="1" x14ac:dyDescent="0.45">
      <c r="A484" s="395">
        <v>472</v>
      </c>
      <c r="B484" s="155"/>
      <c r="C484" s="154"/>
      <c r="D484" s="154"/>
      <c r="E484" s="361"/>
      <c r="F484" s="362"/>
      <c r="G484" s="362"/>
      <c r="H484" s="368"/>
      <c r="I484" s="367" t="str">
        <f t="shared" si="87"/>
        <v/>
      </c>
      <c r="J484" s="365"/>
      <c r="K484" s="365"/>
      <c r="L484" s="365"/>
      <c r="O484" s="25" t="str">
        <f>IF(AND(SUM($U484:$Z484)&lt;&gt;0,SUM($U484:$Z484)&lt;&gt;6), IF($B484&lt;&gt;'SOC priorities'!$E$11,$AG484,$AH484),"")</f>
        <v/>
      </c>
      <c r="P484" s="25" t="str">
        <f>IF(AND(SUM(U484:AA484)&lt;&gt;0,SUM(U484:AA484)&lt;&gt;7),IF(B484='SOC priorities'!$E$11,IF(ISBLANK(H484),$AI484,""),""),"")</f>
        <v/>
      </c>
      <c r="Q484" s="25" t="str">
        <f t="shared" si="88"/>
        <v/>
      </c>
      <c r="R484" s="25" t="str">
        <f t="shared" si="85"/>
        <v/>
      </c>
      <c r="S484" s="25" t="str">
        <f t="shared" si="86"/>
        <v/>
      </c>
      <c r="U484" s="159">
        <f t="shared" si="89"/>
        <v>0</v>
      </c>
      <c r="V484" s="25">
        <f t="shared" si="90"/>
        <v>0</v>
      </c>
      <c r="W484" s="25">
        <f t="shared" si="91"/>
        <v>0</v>
      </c>
      <c r="X484" s="25">
        <f t="shared" si="92"/>
        <v>0</v>
      </c>
      <c r="Y484" s="25">
        <f t="shared" si="93"/>
        <v>0</v>
      </c>
      <c r="Z484" s="25">
        <f t="shared" si="94"/>
        <v>0</v>
      </c>
      <c r="AA484" s="25">
        <f t="shared" si="95"/>
        <v>0</v>
      </c>
      <c r="AC484" s="25">
        <f t="shared" si="96"/>
        <v>0</v>
      </c>
      <c r="AG484" s="25" t="s">
        <v>393</v>
      </c>
      <c r="AH484" s="25" t="s">
        <v>394</v>
      </c>
      <c r="AI484" s="160" t="s">
        <v>395</v>
      </c>
      <c r="AK484" s="25">
        <f>IF(COUNTIFS('SOC priorities'!$E$4:$E$12,$B484)&lt;&gt;1,1,0)</f>
        <v>1</v>
      </c>
      <c r="AL484" s="25" cm="1">
        <f t="array" ref="AL484">_xlfn.IFNA(IF(ISBLANK(C484),0,_xlfn.IFNA(IF(NOT(OR(_xlfn.XLOOKUP(VLOOKUP(B484,'SOC priorities'!$E$4:$F$12,2),'SOC priorities'!$H$1:$P$1,'SOC priorities'!$H$1:$P$413)=C484)),1,0),1)),1)</f>
        <v>0</v>
      </c>
      <c r="AM484" s="25" cm="1">
        <f t="array" ref="AM484">_xlfn.IFNA(IF(ISBLANK(D484),0,IF(NOT(OR(_xlfn.XLOOKUP(VLOOKUP(B484,'SSA DD'!$E$32:$F$40,2),'SSA DD'!$E$1:$M$1,'SSA DD'!$E$1:$M$22)=D484)),1,0)),0)</f>
        <v>0</v>
      </c>
      <c r="AO484" t="s">
        <v>396</v>
      </c>
      <c r="AP484" s="25" t="s">
        <v>397</v>
      </c>
      <c r="AQ484" s="160" t="s">
        <v>398</v>
      </c>
    </row>
    <row r="485" spans="1:43" ht="30" customHeight="1" x14ac:dyDescent="0.45">
      <c r="A485" s="395">
        <v>473</v>
      </c>
      <c r="B485" s="155"/>
      <c r="C485" s="154"/>
      <c r="D485" s="154"/>
      <c r="E485" s="361"/>
      <c r="F485" s="362"/>
      <c r="G485" s="362"/>
      <c r="H485" s="368"/>
      <c r="I485" s="367" t="str">
        <f t="shared" si="87"/>
        <v/>
      </c>
      <c r="J485" s="365"/>
      <c r="K485" s="365"/>
      <c r="L485" s="365"/>
      <c r="O485" s="25" t="str">
        <f>IF(AND(SUM($U485:$Z485)&lt;&gt;0,SUM($U485:$Z485)&lt;&gt;6), IF($B485&lt;&gt;'SOC priorities'!$E$11,$AG485,$AH485),"")</f>
        <v/>
      </c>
      <c r="P485" s="25" t="str">
        <f>IF(AND(SUM(U485:AA485)&lt;&gt;0,SUM(U485:AA485)&lt;&gt;7),IF(B485='SOC priorities'!$E$11,IF(ISBLANK(H485),$AI485,""),""),"")</f>
        <v/>
      </c>
      <c r="Q485" s="25" t="str">
        <f t="shared" si="88"/>
        <v/>
      </c>
      <c r="R485" s="25" t="str">
        <f t="shared" si="85"/>
        <v/>
      </c>
      <c r="S485" s="25" t="str">
        <f t="shared" si="86"/>
        <v/>
      </c>
      <c r="U485" s="159">
        <f t="shared" si="89"/>
        <v>0</v>
      </c>
      <c r="V485" s="25">
        <f t="shared" si="90"/>
        <v>0</v>
      </c>
      <c r="W485" s="25">
        <f t="shared" si="91"/>
        <v>0</v>
      </c>
      <c r="X485" s="25">
        <f t="shared" si="92"/>
        <v>0</v>
      </c>
      <c r="Y485" s="25">
        <f t="shared" si="93"/>
        <v>0</v>
      </c>
      <c r="Z485" s="25">
        <f t="shared" si="94"/>
        <v>0</v>
      </c>
      <c r="AA485" s="25">
        <f t="shared" si="95"/>
        <v>0</v>
      </c>
      <c r="AC485" s="25">
        <f t="shared" si="96"/>
        <v>0</v>
      </c>
      <c r="AG485" s="25" t="s">
        <v>393</v>
      </c>
      <c r="AH485" s="25" t="s">
        <v>394</v>
      </c>
      <c r="AI485" s="160" t="s">
        <v>395</v>
      </c>
      <c r="AK485" s="25">
        <f>IF(COUNTIFS('SOC priorities'!$E$4:$E$12,$B485)&lt;&gt;1,1,0)</f>
        <v>1</v>
      </c>
      <c r="AL485" s="25" cm="1">
        <f t="array" ref="AL485">_xlfn.IFNA(IF(ISBLANK(C485),0,_xlfn.IFNA(IF(NOT(OR(_xlfn.XLOOKUP(VLOOKUP(B485,'SOC priorities'!$E$4:$F$12,2),'SOC priorities'!$H$1:$P$1,'SOC priorities'!$H$1:$P$413)=C485)),1,0),1)),1)</f>
        <v>0</v>
      </c>
      <c r="AM485" s="25" cm="1">
        <f t="array" ref="AM485">_xlfn.IFNA(IF(ISBLANK(D485),0,IF(NOT(OR(_xlfn.XLOOKUP(VLOOKUP(B485,'SSA DD'!$E$32:$F$40,2),'SSA DD'!$E$1:$M$1,'SSA DD'!$E$1:$M$22)=D485)),1,0)),0)</f>
        <v>0</v>
      </c>
      <c r="AO485" t="s">
        <v>396</v>
      </c>
      <c r="AP485" s="25" t="s">
        <v>397</v>
      </c>
      <c r="AQ485" s="160" t="s">
        <v>398</v>
      </c>
    </row>
    <row r="486" spans="1:43" ht="30" customHeight="1" x14ac:dyDescent="0.45">
      <c r="A486" s="395">
        <v>474</v>
      </c>
      <c r="B486" s="155"/>
      <c r="C486" s="154"/>
      <c r="D486" s="154"/>
      <c r="E486" s="361"/>
      <c r="F486" s="362"/>
      <c r="G486" s="362"/>
      <c r="H486" s="368"/>
      <c r="I486" s="367" t="str">
        <f t="shared" si="87"/>
        <v/>
      </c>
      <c r="J486" s="365"/>
      <c r="K486" s="365"/>
      <c r="L486" s="365"/>
      <c r="O486" s="25" t="str">
        <f>IF(AND(SUM($U486:$Z486)&lt;&gt;0,SUM($U486:$Z486)&lt;&gt;6), IF($B486&lt;&gt;'SOC priorities'!$E$11,$AG486,$AH486),"")</f>
        <v/>
      </c>
      <c r="P486" s="25" t="str">
        <f>IF(AND(SUM(U486:AA486)&lt;&gt;0,SUM(U486:AA486)&lt;&gt;7),IF(B486='SOC priorities'!$E$11,IF(ISBLANK(H486),$AI486,""),""),"")</f>
        <v/>
      </c>
      <c r="Q486" s="25" t="str">
        <f t="shared" si="88"/>
        <v/>
      </c>
      <c r="R486" s="25" t="str">
        <f t="shared" si="85"/>
        <v/>
      </c>
      <c r="S486" s="25" t="str">
        <f t="shared" si="86"/>
        <v/>
      </c>
      <c r="U486" s="159">
        <f t="shared" si="89"/>
        <v>0</v>
      </c>
      <c r="V486" s="25">
        <f t="shared" si="90"/>
        <v>0</v>
      </c>
      <c r="W486" s="25">
        <f t="shared" si="91"/>
        <v>0</v>
      </c>
      <c r="X486" s="25">
        <f t="shared" si="92"/>
        <v>0</v>
      </c>
      <c r="Y486" s="25">
        <f t="shared" si="93"/>
        <v>0</v>
      </c>
      <c r="Z486" s="25">
        <f t="shared" si="94"/>
        <v>0</v>
      </c>
      <c r="AA486" s="25">
        <f t="shared" si="95"/>
        <v>0</v>
      </c>
      <c r="AC486" s="25">
        <f t="shared" si="96"/>
        <v>0</v>
      </c>
      <c r="AG486" s="25" t="s">
        <v>393</v>
      </c>
      <c r="AH486" s="25" t="s">
        <v>394</v>
      </c>
      <c r="AI486" s="160" t="s">
        <v>395</v>
      </c>
      <c r="AK486" s="25">
        <f>IF(COUNTIFS('SOC priorities'!$E$4:$E$12,$B486)&lt;&gt;1,1,0)</f>
        <v>1</v>
      </c>
      <c r="AL486" s="25" cm="1">
        <f t="array" ref="AL486">_xlfn.IFNA(IF(ISBLANK(C486),0,_xlfn.IFNA(IF(NOT(OR(_xlfn.XLOOKUP(VLOOKUP(B486,'SOC priorities'!$E$4:$F$12,2),'SOC priorities'!$H$1:$P$1,'SOC priorities'!$H$1:$P$413)=C486)),1,0),1)),1)</f>
        <v>0</v>
      </c>
      <c r="AM486" s="25" cm="1">
        <f t="array" ref="AM486">_xlfn.IFNA(IF(ISBLANK(D486),0,IF(NOT(OR(_xlfn.XLOOKUP(VLOOKUP(B486,'SSA DD'!$E$32:$F$40,2),'SSA DD'!$E$1:$M$1,'SSA DD'!$E$1:$M$22)=D486)),1,0)),0)</f>
        <v>0</v>
      </c>
      <c r="AO486" t="s">
        <v>396</v>
      </c>
      <c r="AP486" s="25" t="s">
        <v>397</v>
      </c>
      <c r="AQ486" s="160" t="s">
        <v>398</v>
      </c>
    </row>
    <row r="487" spans="1:43" ht="30" customHeight="1" x14ac:dyDescent="0.45">
      <c r="A487" s="395">
        <v>475</v>
      </c>
      <c r="B487" s="155"/>
      <c r="C487" s="154"/>
      <c r="D487" s="154"/>
      <c r="E487" s="361"/>
      <c r="F487" s="362"/>
      <c r="G487" s="362"/>
      <c r="H487" s="368"/>
      <c r="I487" s="367" t="str">
        <f t="shared" si="87"/>
        <v/>
      </c>
      <c r="J487" s="365"/>
      <c r="K487" s="365"/>
      <c r="L487" s="365"/>
      <c r="O487" s="25" t="str">
        <f>IF(AND(SUM($U487:$Z487)&lt;&gt;0,SUM($U487:$Z487)&lt;&gt;6), IF($B487&lt;&gt;'SOC priorities'!$E$11,$AG487,$AH487),"")</f>
        <v/>
      </c>
      <c r="P487" s="25" t="str">
        <f>IF(AND(SUM(U487:AA487)&lt;&gt;0,SUM(U487:AA487)&lt;&gt;7),IF(B487='SOC priorities'!$E$11,IF(ISBLANK(H487),$AI487,""),""),"")</f>
        <v/>
      </c>
      <c r="Q487" s="25" t="str">
        <f t="shared" si="88"/>
        <v/>
      </c>
      <c r="R487" s="25" t="str">
        <f t="shared" si="85"/>
        <v/>
      </c>
      <c r="S487" s="25" t="str">
        <f t="shared" si="86"/>
        <v/>
      </c>
      <c r="U487" s="159">
        <f t="shared" si="89"/>
        <v>0</v>
      </c>
      <c r="V487" s="25">
        <f t="shared" si="90"/>
        <v>0</v>
      </c>
      <c r="W487" s="25">
        <f t="shared" si="91"/>
        <v>0</v>
      </c>
      <c r="X487" s="25">
        <f t="shared" si="92"/>
        <v>0</v>
      </c>
      <c r="Y487" s="25">
        <f t="shared" si="93"/>
        <v>0</v>
      </c>
      <c r="Z487" s="25">
        <f t="shared" si="94"/>
        <v>0</v>
      </c>
      <c r="AA487" s="25">
        <f t="shared" si="95"/>
        <v>0</v>
      </c>
      <c r="AC487" s="25">
        <f t="shared" si="96"/>
        <v>0</v>
      </c>
      <c r="AG487" s="25" t="s">
        <v>393</v>
      </c>
      <c r="AH487" s="25" t="s">
        <v>394</v>
      </c>
      <c r="AI487" s="160" t="s">
        <v>395</v>
      </c>
      <c r="AK487" s="25">
        <f>IF(COUNTIFS('SOC priorities'!$E$4:$E$12,$B487)&lt;&gt;1,1,0)</f>
        <v>1</v>
      </c>
      <c r="AL487" s="25" cm="1">
        <f t="array" ref="AL487">_xlfn.IFNA(IF(ISBLANK(C487),0,_xlfn.IFNA(IF(NOT(OR(_xlfn.XLOOKUP(VLOOKUP(B487,'SOC priorities'!$E$4:$F$12,2),'SOC priorities'!$H$1:$P$1,'SOC priorities'!$H$1:$P$413)=C487)),1,0),1)),1)</f>
        <v>0</v>
      </c>
      <c r="AM487" s="25" cm="1">
        <f t="array" ref="AM487">_xlfn.IFNA(IF(ISBLANK(D487),0,IF(NOT(OR(_xlfn.XLOOKUP(VLOOKUP(B487,'SSA DD'!$E$32:$F$40,2),'SSA DD'!$E$1:$M$1,'SSA DD'!$E$1:$M$22)=D487)),1,0)),0)</f>
        <v>0</v>
      </c>
      <c r="AO487" t="s">
        <v>396</v>
      </c>
      <c r="AP487" s="25" t="s">
        <v>397</v>
      </c>
      <c r="AQ487" s="160" t="s">
        <v>398</v>
      </c>
    </row>
    <row r="488" spans="1:43" ht="30" customHeight="1" x14ac:dyDescent="0.45">
      <c r="A488" s="395">
        <v>476</v>
      </c>
      <c r="B488" s="155"/>
      <c r="C488" s="154"/>
      <c r="D488" s="154"/>
      <c r="E488" s="361"/>
      <c r="F488" s="362"/>
      <c r="G488" s="362"/>
      <c r="H488" s="368"/>
      <c r="I488" s="367" t="str">
        <f t="shared" si="87"/>
        <v/>
      </c>
      <c r="J488" s="365"/>
      <c r="K488" s="365"/>
      <c r="L488" s="365"/>
      <c r="O488" s="25" t="str">
        <f>IF(AND(SUM($U488:$Z488)&lt;&gt;0,SUM($U488:$Z488)&lt;&gt;6), IF($B488&lt;&gt;'SOC priorities'!$E$11,$AG488,$AH488),"")</f>
        <v/>
      </c>
      <c r="P488" s="25" t="str">
        <f>IF(AND(SUM(U488:AA488)&lt;&gt;0,SUM(U488:AA488)&lt;&gt;7),IF(B488='SOC priorities'!$E$11,IF(ISBLANK(H488),$AI488,""),""),"")</f>
        <v/>
      </c>
      <c r="Q488" s="25" t="str">
        <f t="shared" si="88"/>
        <v/>
      </c>
      <c r="R488" s="25" t="str">
        <f t="shared" si="85"/>
        <v/>
      </c>
      <c r="S488" s="25" t="str">
        <f t="shared" si="86"/>
        <v/>
      </c>
      <c r="U488" s="159">
        <f t="shared" si="89"/>
        <v>0</v>
      </c>
      <c r="V488" s="25">
        <f t="shared" si="90"/>
        <v>0</v>
      </c>
      <c r="W488" s="25">
        <f t="shared" si="91"/>
        <v>0</v>
      </c>
      <c r="X488" s="25">
        <f t="shared" si="92"/>
        <v>0</v>
      </c>
      <c r="Y488" s="25">
        <f t="shared" si="93"/>
        <v>0</v>
      </c>
      <c r="Z488" s="25">
        <f t="shared" si="94"/>
        <v>0</v>
      </c>
      <c r="AA488" s="25">
        <f t="shared" si="95"/>
        <v>0</v>
      </c>
      <c r="AC488" s="25">
        <f t="shared" si="96"/>
        <v>0</v>
      </c>
      <c r="AG488" s="25" t="s">
        <v>393</v>
      </c>
      <c r="AH488" s="25" t="s">
        <v>394</v>
      </c>
      <c r="AI488" s="160" t="s">
        <v>395</v>
      </c>
      <c r="AK488" s="25">
        <f>IF(COUNTIFS('SOC priorities'!$E$4:$E$12,$B488)&lt;&gt;1,1,0)</f>
        <v>1</v>
      </c>
      <c r="AL488" s="25" cm="1">
        <f t="array" ref="AL488">_xlfn.IFNA(IF(ISBLANK(C488),0,_xlfn.IFNA(IF(NOT(OR(_xlfn.XLOOKUP(VLOOKUP(B488,'SOC priorities'!$E$4:$F$12,2),'SOC priorities'!$H$1:$P$1,'SOC priorities'!$H$1:$P$413)=C488)),1,0),1)),1)</f>
        <v>0</v>
      </c>
      <c r="AM488" s="25" cm="1">
        <f t="array" ref="AM488">_xlfn.IFNA(IF(ISBLANK(D488),0,IF(NOT(OR(_xlfn.XLOOKUP(VLOOKUP(B488,'SSA DD'!$E$32:$F$40,2),'SSA DD'!$E$1:$M$1,'SSA DD'!$E$1:$M$22)=D488)),1,0)),0)</f>
        <v>0</v>
      </c>
      <c r="AO488" t="s">
        <v>396</v>
      </c>
      <c r="AP488" s="25" t="s">
        <v>397</v>
      </c>
      <c r="AQ488" s="160" t="s">
        <v>398</v>
      </c>
    </row>
    <row r="489" spans="1:43" ht="30" customHeight="1" x14ac:dyDescent="0.45">
      <c r="A489" s="395">
        <v>477</v>
      </c>
      <c r="B489" s="155"/>
      <c r="C489" s="154"/>
      <c r="D489" s="154"/>
      <c r="E489" s="361"/>
      <c r="F489" s="362"/>
      <c r="G489" s="362"/>
      <c r="H489" s="368"/>
      <c r="I489" s="367" t="str">
        <f t="shared" si="87"/>
        <v/>
      </c>
      <c r="J489" s="365"/>
      <c r="K489" s="365"/>
      <c r="L489" s="365"/>
      <c r="O489" s="25" t="str">
        <f>IF(AND(SUM($U489:$Z489)&lt;&gt;0,SUM($U489:$Z489)&lt;&gt;6), IF($B489&lt;&gt;'SOC priorities'!$E$11,$AG489,$AH489),"")</f>
        <v/>
      </c>
      <c r="P489" s="25" t="str">
        <f>IF(AND(SUM(U489:AA489)&lt;&gt;0,SUM(U489:AA489)&lt;&gt;7),IF(B489='SOC priorities'!$E$11,IF(ISBLANK(H489),$AI489,""),""),"")</f>
        <v/>
      </c>
      <c r="Q489" s="25" t="str">
        <f t="shared" si="88"/>
        <v/>
      </c>
      <c r="R489" s="25" t="str">
        <f t="shared" si="85"/>
        <v/>
      </c>
      <c r="S489" s="25" t="str">
        <f t="shared" si="86"/>
        <v/>
      </c>
      <c r="U489" s="159">
        <f t="shared" si="89"/>
        <v>0</v>
      </c>
      <c r="V489" s="25">
        <f t="shared" si="90"/>
        <v>0</v>
      </c>
      <c r="W489" s="25">
        <f t="shared" si="91"/>
        <v>0</v>
      </c>
      <c r="X489" s="25">
        <f t="shared" si="92"/>
        <v>0</v>
      </c>
      <c r="Y489" s="25">
        <f t="shared" si="93"/>
        <v>0</v>
      </c>
      <c r="Z489" s="25">
        <f t="shared" si="94"/>
        <v>0</v>
      </c>
      <c r="AA489" s="25">
        <f t="shared" si="95"/>
        <v>0</v>
      </c>
      <c r="AC489" s="25">
        <f t="shared" si="96"/>
        <v>0</v>
      </c>
      <c r="AG489" s="25" t="s">
        <v>393</v>
      </c>
      <c r="AH489" s="25" t="s">
        <v>394</v>
      </c>
      <c r="AI489" s="160" t="s">
        <v>395</v>
      </c>
      <c r="AK489" s="25">
        <f>IF(COUNTIFS('SOC priorities'!$E$4:$E$12,$B489)&lt;&gt;1,1,0)</f>
        <v>1</v>
      </c>
      <c r="AL489" s="25" cm="1">
        <f t="array" ref="AL489">_xlfn.IFNA(IF(ISBLANK(C489),0,_xlfn.IFNA(IF(NOT(OR(_xlfn.XLOOKUP(VLOOKUP(B489,'SOC priorities'!$E$4:$F$12,2),'SOC priorities'!$H$1:$P$1,'SOC priorities'!$H$1:$P$413)=C489)),1,0),1)),1)</f>
        <v>0</v>
      </c>
      <c r="AM489" s="25" cm="1">
        <f t="array" ref="AM489">_xlfn.IFNA(IF(ISBLANK(D489),0,IF(NOT(OR(_xlfn.XLOOKUP(VLOOKUP(B489,'SSA DD'!$E$32:$F$40,2),'SSA DD'!$E$1:$M$1,'SSA DD'!$E$1:$M$22)=D489)),1,0)),0)</f>
        <v>0</v>
      </c>
      <c r="AO489" t="s">
        <v>396</v>
      </c>
      <c r="AP489" s="25" t="s">
        <v>397</v>
      </c>
      <c r="AQ489" s="160" t="s">
        <v>398</v>
      </c>
    </row>
    <row r="490" spans="1:43" ht="30" customHeight="1" x14ac:dyDescent="0.45">
      <c r="A490" s="395">
        <v>478</v>
      </c>
      <c r="B490" s="155"/>
      <c r="C490" s="154"/>
      <c r="D490" s="154"/>
      <c r="E490" s="361"/>
      <c r="F490" s="362"/>
      <c r="G490" s="362"/>
      <c r="H490" s="368"/>
      <c r="I490" s="367" t="str">
        <f t="shared" si="87"/>
        <v/>
      </c>
      <c r="J490" s="365"/>
      <c r="K490" s="365"/>
      <c r="L490" s="365"/>
      <c r="O490" s="25" t="str">
        <f>IF(AND(SUM($U490:$Z490)&lt;&gt;0,SUM($U490:$Z490)&lt;&gt;6), IF($B490&lt;&gt;'SOC priorities'!$E$11,$AG490,$AH490),"")</f>
        <v/>
      </c>
      <c r="P490" s="25" t="str">
        <f>IF(AND(SUM(U490:AA490)&lt;&gt;0,SUM(U490:AA490)&lt;&gt;7),IF(B490='SOC priorities'!$E$11,IF(ISBLANK(H490),$AI490,""),""),"")</f>
        <v/>
      </c>
      <c r="Q490" s="25" t="str">
        <f t="shared" si="88"/>
        <v/>
      </c>
      <c r="R490" s="25" t="str">
        <f t="shared" si="85"/>
        <v/>
      </c>
      <c r="S490" s="25" t="str">
        <f t="shared" si="86"/>
        <v/>
      </c>
      <c r="U490" s="159">
        <f t="shared" si="89"/>
        <v>0</v>
      </c>
      <c r="V490" s="25">
        <f t="shared" si="90"/>
        <v>0</v>
      </c>
      <c r="W490" s="25">
        <f t="shared" si="91"/>
        <v>0</v>
      </c>
      <c r="X490" s="25">
        <f t="shared" si="92"/>
        <v>0</v>
      </c>
      <c r="Y490" s="25">
        <f t="shared" si="93"/>
        <v>0</v>
      </c>
      <c r="Z490" s="25">
        <f t="shared" si="94"/>
        <v>0</v>
      </c>
      <c r="AA490" s="25">
        <f t="shared" si="95"/>
        <v>0</v>
      </c>
      <c r="AC490" s="25">
        <f t="shared" si="96"/>
        <v>0</v>
      </c>
      <c r="AG490" s="25" t="s">
        <v>393</v>
      </c>
      <c r="AH490" s="25" t="s">
        <v>394</v>
      </c>
      <c r="AI490" s="160" t="s">
        <v>395</v>
      </c>
      <c r="AK490" s="25">
        <f>IF(COUNTIFS('SOC priorities'!$E$4:$E$12,$B490)&lt;&gt;1,1,0)</f>
        <v>1</v>
      </c>
      <c r="AL490" s="25" cm="1">
        <f t="array" ref="AL490">_xlfn.IFNA(IF(ISBLANK(C490),0,_xlfn.IFNA(IF(NOT(OR(_xlfn.XLOOKUP(VLOOKUP(B490,'SOC priorities'!$E$4:$F$12,2),'SOC priorities'!$H$1:$P$1,'SOC priorities'!$H$1:$P$413)=C490)),1,0),1)),1)</f>
        <v>0</v>
      </c>
      <c r="AM490" s="25" cm="1">
        <f t="array" ref="AM490">_xlfn.IFNA(IF(ISBLANK(D490),0,IF(NOT(OR(_xlfn.XLOOKUP(VLOOKUP(B490,'SSA DD'!$E$32:$F$40,2),'SSA DD'!$E$1:$M$1,'SSA DD'!$E$1:$M$22)=D490)),1,0)),0)</f>
        <v>0</v>
      </c>
      <c r="AO490" t="s">
        <v>396</v>
      </c>
      <c r="AP490" s="25" t="s">
        <v>397</v>
      </c>
      <c r="AQ490" s="160" t="s">
        <v>398</v>
      </c>
    </row>
    <row r="491" spans="1:43" ht="30" customHeight="1" x14ac:dyDescent="0.45">
      <c r="A491" s="395">
        <v>479</v>
      </c>
      <c r="B491" s="155"/>
      <c r="C491" s="154"/>
      <c r="D491" s="154"/>
      <c r="E491" s="361"/>
      <c r="F491" s="362"/>
      <c r="G491" s="362"/>
      <c r="H491" s="368"/>
      <c r="I491" s="367" t="str">
        <f t="shared" si="87"/>
        <v/>
      </c>
      <c r="J491" s="365"/>
      <c r="K491" s="365"/>
      <c r="L491" s="365"/>
      <c r="O491" s="25" t="str">
        <f>IF(AND(SUM($U491:$Z491)&lt;&gt;0,SUM($U491:$Z491)&lt;&gt;6), IF($B491&lt;&gt;'SOC priorities'!$E$11,$AG491,$AH491),"")</f>
        <v/>
      </c>
      <c r="P491" s="25" t="str">
        <f>IF(AND(SUM(U491:AA491)&lt;&gt;0,SUM(U491:AA491)&lt;&gt;7),IF(B491='SOC priorities'!$E$11,IF(ISBLANK(H491),$AI491,""),""),"")</f>
        <v/>
      </c>
      <c r="Q491" s="25" t="str">
        <f t="shared" si="88"/>
        <v/>
      </c>
      <c r="R491" s="25" t="str">
        <f t="shared" si="85"/>
        <v/>
      </c>
      <c r="S491" s="25" t="str">
        <f t="shared" si="86"/>
        <v/>
      </c>
      <c r="U491" s="159">
        <f t="shared" si="89"/>
        <v>0</v>
      </c>
      <c r="V491" s="25">
        <f t="shared" si="90"/>
        <v>0</v>
      </c>
      <c r="W491" s="25">
        <f t="shared" si="91"/>
        <v>0</v>
      </c>
      <c r="X491" s="25">
        <f t="shared" si="92"/>
        <v>0</v>
      </c>
      <c r="Y491" s="25">
        <f t="shared" si="93"/>
        <v>0</v>
      </c>
      <c r="Z491" s="25">
        <f t="shared" si="94"/>
        <v>0</v>
      </c>
      <c r="AA491" s="25">
        <f t="shared" si="95"/>
        <v>0</v>
      </c>
      <c r="AC491" s="25">
        <f t="shared" si="96"/>
        <v>0</v>
      </c>
      <c r="AG491" s="25" t="s">
        <v>393</v>
      </c>
      <c r="AH491" s="25" t="s">
        <v>394</v>
      </c>
      <c r="AI491" s="160" t="s">
        <v>395</v>
      </c>
      <c r="AK491" s="25">
        <f>IF(COUNTIFS('SOC priorities'!$E$4:$E$12,$B491)&lt;&gt;1,1,0)</f>
        <v>1</v>
      </c>
      <c r="AL491" s="25" cm="1">
        <f t="array" ref="AL491">_xlfn.IFNA(IF(ISBLANK(C491),0,_xlfn.IFNA(IF(NOT(OR(_xlfn.XLOOKUP(VLOOKUP(B491,'SOC priorities'!$E$4:$F$12,2),'SOC priorities'!$H$1:$P$1,'SOC priorities'!$H$1:$P$413)=C491)),1,0),1)),1)</f>
        <v>0</v>
      </c>
      <c r="AM491" s="25" cm="1">
        <f t="array" ref="AM491">_xlfn.IFNA(IF(ISBLANK(D491),0,IF(NOT(OR(_xlfn.XLOOKUP(VLOOKUP(B491,'SSA DD'!$E$32:$F$40,2),'SSA DD'!$E$1:$M$1,'SSA DD'!$E$1:$M$22)=D491)),1,0)),0)</f>
        <v>0</v>
      </c>
      <c r="AO491" t="s">
        <v>396</v>
      </c>
      <c r="AP491" s="25" t="s">
        <v>397</v>
      </c>
      <c r="AQ491" s="160" t="s">
        <v>398</v>
      </c>
    </row>
    <row r="492" spans="1:43" ht="30" customHeight="1" x14ac:dyDescent="0.45">
      <c r="A492" s="395">
        <v>480</v>
      </c>
      <c r="B492" s="155"/>
      <c r="C492" s="154"/>
      <c r="D492" s="154"/>
      <c r="E492" s="361"/>
      <c r="F492" s="362"/>
      <c r="G492" s="362"/>
      <c r="H492" s="368"/>
      <c r="I492" s="367" t="str">
        <f t="shared" si="87"/>
        <v/>
      </c>
      <c r="J492" s="365"/>
      <c r="K492" s="365"/>
      <c r="L492" s="365"/>
      <c r="O492" s="25" t="str">
        <f>IF(AND(SUM($U492:$Z492)&lt;&gt;0,SUM($U492:$Z492)&lt;&gt;6), IF($B492&lt;&gt;'SOC priorities'!$E$11,$AG492,$AH492),"")</f>
        <v/>
      </c>
      <c r="P492" s="25" t="str">
        <f>IF(AND(SUM(U492:AA492)&lt;&gt;0,SUM(U492:AA492)&lt;&gt;7),IF(B492='SOC priorities'!$E$11,IF(ISBLANK(H492),$AI492,""),""),"")</f>
        <v/>
      </c>
      <c r="Q492" s="25" t="str">
        <f t="shared" si="88"/>
        <v/>
      </c>
      <c r="R492" s="25" t="str">
        <f t="shared" si="85"/>
        <v/>
      </c>
      <c r="S492" s="25" t="str">
        <f t="shared" si="86"/>
        <v/>
      </c>
      <c r="U492" s="159">
        <f t="shared" si="89"/>
        <v>0</v>
      </c>
      <c r="V492" s="25">
        <f t="shared" si="90"/>
        <v>0</v>
      </c>
      <c r="W492" s="25">
        <f t="shared" si="91"/>
        <v>0</v>
      </c>
      <c r="X492" s="25">
        <f t="shared" si="92"/>
        <v>0</v>
      </c>
      <c r="Y492" s="25">
        <f t="shared" si="93"/>
        <v>0</v>
      </c>
      <c r="Z492" s="25">
        <f t="shared" si="94"/>
        <v>0</v>
      </c>
      <c r="AA492" s="25">
        <f t="shared" si="95"/>
        <v>0</v>
      </c>
      <c r="AC492" s="25">
        <f t="shared" si="96"/>
        <v>0</v>
      </c>
      <c r="AG492" s="25" t="s">
        <v>393</v>
      </c>
      <c r="AH492" s="25" t="s">
        <v>394</v>
      </c>
      <c r="AI492" s="160" t="s">
        <v>395</v>
      </c>
      <c r="AK492" s="25">
        <f>IF(COUNTIFS('SOC priorities'!$E$4:$E$12,$B492)&lt;&gt;1,1,0)</f>
        <v>1</v>
      </c>
      <c r="AL492" s="25" cm="1">
        <f t="array" ref="AL492">_xlfn.IFNA(IF(ISBLANK(C492),0,_xlfn.IFNA(IF(NOT(OR(_xlfn.XLOOKUP(VLOOKUP(B492,'SOC priorities'!$E$4:$F$12,2),'SOC priorities'!$H$1:$P$1,'SOC priorities'!$H$1:$P$413)=C492)),1,0),1)),1)</f>
        <v>0</v>
      </c>
      <c r="AM492" s="25" cm="1">
        <f t="array" ref="AM492">_xlfn.IFNA(IF(ISBLANK(D492),0,IF(NOT(OR(_xlfn.XLOOKUP(VLOOKUP(B492,'SSA DD'!$E$32:$F$40,2),'SSA DD'!$E$1:$M$1,'SSA DD'!$E$1:$M$22)=D492)),1,0)),0)</f>
        <v>0</v>
      </c>
      <c r="AO492" t="s">
        <v>396</v>
      </c>
      <c r="AP492" s="25" t="s">
        <v>397</v>
      </c>
      <c r="AQ492" s="160" t="s">
        <v>398</v>
      </c>
    </row>
    <row r="493" spans="1:43" ht="30" customHeight="1" x14ac:dyDescent="0.45">
      <c r="A493" s="395">
        <v>481</v>
      </c>
      <c r="B493" s="155"/>
      <c r="C493" s="154"/>
      <c r="D493" s="154"/>
      <c r="E493" s="361"/>
      <c r="F493" s="362"/>
      <c r="G493" s="362"/>
      <c r="H493" s="368"/>
      <c r="I493" s="367" t="str">
        <f t="shared" si="87"/>
        <v/>
      </c>
      <c r="J493" s="365"/>
      <c r="K493" s="365"/>
      <c r="L493" s="365"/>
      <c r="O493" s="25" t="str">
        <f>IF(AND(SUM($U493:$Z493)&lt;&gt;0,SUM($U493:$Z493)&lt;&gt;6), IF($B493&lt;&gt;'SOC priorities'!$E$11,$AG493,$AH493),"")</f>
        <v/>
      </c>
      <c r="P493" s="25" t="str">
        <f>IF(AND(SUM(U493:AA493)&lt;&gt;0,SUM(U493:AA493)&lt;&gt;7),IF(B493='SOC priorities'!$E$11,IF(ISBLANK(H493),$AI493,""),""),"")</f>
        <v/>
      </c>
      <c r="Q493" s="25" t="str">
        <f t="shared" si="88"/>
        <v/>
      </c>
      <c r="R493" s="25" t="str">
        <f t="shared" si="85"/>
        <v/>
      </c>
      <c r="S493" s="25" t="str">
        <f t="shared" si="86"/>
        <v/>
      </c>
      <c r="U493" s="159">
        <f t="shared" si="89"/>
        <v>0</v>
      </c>
      <c r="V493" s="25">
        <f t="shared" si="90"/>
        <v>0</v>
      </c>
      <c r="W493" s="25">
        <f t="shared" si="91"/>
        <v>0</v>
      </c>
      <c r="X493" s="25">
        <f t="shared" si="92"/>
        <v>0</v>
      </c>
      <c r="Y493" s="25">
        <f t="shared" si="93"/>
        <v>0</v>
      </c>
      <c r="Z493" s="25">
        <f t="shared" si="94"/>
        <v>0</v>
      </c>
      <c r="AA493" s="25">
        <f t="shared" si="95"/>
        <v>0</v>
      </c>
      <c r="AC493" s="25">
        <f t="shared" si="96"/>
        <v>0</v>
      </c>
      <c r="AG493" s="25" t="s">
        <v>393</v>
      </c>
      <c r="AH493" s="25" t="s">
        <v>394</v>
      </c>
      <c r="AI493" s="160" t="s">
        <v>395</v>
      </c>
      <c r="AK493" s="25">
        <f>IF(COUNTIFS('SOC priorities'!$E$4:$E$12,$B493)&lt;&gt;1,1,0)</f>
        <v>1</v>
      </c>
      <c r="AL493" s="25" cm="1">
        <f t="array" ref="AL493">_xlfn.IFNA(IF(ISBLANK(C493),0,_xlfn.IFNA(IF(NOT(OR(_xlfn.XLOOKUP(VLOOKUP(B493,'SOC priorities'!$E$4:$F$12,2),'SOC priorities'!$H$1:$P$1,'SOC priorities'!$H$1:$P$413)=C493)),1,0),1)),1)</f>
        <v>0</v>
      </c>
      <c r="AM493" s="25" cm="1">
        <f t="array" ref="AM493">_xlfn.IFNA(IF(ISBLANK(D493),0,IF(NOT(OR(_xlfn.XLOOKUP(VLOOKUP(B493,'SSA DD'!$E$32:$F$40,2),'SSA DD'!$E$1:$M$1,'SSA DD'!$E$1:$M$22)=D493)),1,0)),0)</f>
        <v>0</v>
      </c>
      <c r="AO493" t="s">
        <v>396</v>
      </c>
      <c r="AP493" s="25" t="s">
        <v>397</v>
      </c>
      <c r="AQ493" s="160" t="s">
        <v>398</v>
      </c>
    </row>
    <row r="494" spans="1:43" ht="30" customHeight="1" x14ac:dyDescent="0.45">
      <c r="A494" s="395">
        <v>482</v>
      </c>
      <c r="B494" s="155"/>
      <c r="C494" s="154"/>
      <c r="D494" s="154"/>
      <c r="E494" s="361"/>
      <c r="F494" s="362"/>
      <c r="G494" s="362"/>
      <c r="H494" s="368"/>
      <c r="I494" s="367" t="str">
        <f t="shared" si="87"/>
        <v/>
      </c>
      <c r="J494" s="365"/>
      <c r="K494" s="365"/>
      <c r="L494" s="365"/>
      <c r="O494" s="25" t="str">
        <f>IF(AND(SUM($U494:$Z494)&lt;&gt;0,SUM($U494:$Z494)&lt;&gt;6), IF($B494&lt;&gt;'SOC priorities'!$E$11,$AG494,$AH494),"")</f>
        <v/>
      </c>
      <c r="P494" s="25" t="str">
        <f>IF(AND(SUM(U494:AA494)&lt;&gt;0,SUM(U494:AA494)&lt;&gt;7),IF(B494='SOC priorities'!$E$11,IF(ISBLANK(H494),$AI494,""),""),"")</f>
        <v/>
      </c>
      <c r="Q494" s="25" t="str">
        <f t="shared" si="88"/>
        <v/>
      </c>
      <c r="R494" s="25" t="str">
        <f t="shared" si="85"/>
        <v/>
      </c>
      <c r="S494" s="25" t="str">
        <f t="shared" si="86"/>
        <v/>
      </c>
      <c r="U494" s="159">
        <f t="shared" si="89"/>
        <v>0</v>
      </c>
      <c r="V494" s="25">
        <f t="shared" si="90"/>
        <v>0</v>
      </c>
      <c r="W494" s="25">
        <f t="shared" si="91"/>
        <v>0</v>
      </c>
      <c r="X494" s="25">
        <f t="shared" si="92"/>
        <v>0</v>
      </c>
      <c r="Y494" s="25">
        <f t="shared" si="93"/>
        <v>0</v>
      </c>
      <c r="Z494" s="25">
        <f t="shared" si="94"/>
        <v>0</v>
      </c>
      <c r="AA494" s="25">
        <f t="shared" si="95"/>
        <v>0</v>
      </c>
      <c r="AC494" s="25">
        <f t="shared" si="96"/>
        <v>0</v>
      </c>
      <c r="AG494" s="25" t="s">
        <v>393</v>
      </c>
      <c r="AH494" s="25" t="s">
        <v>394</v>
      </c>
      <c r="AI494" s="160" t="s">
        <v>395</v>
      </c>
      <c r="AK494" s="25">
        <f>IF(COUNTIFS('SOC priorities'!$E$4:$E$12,$B494)&lt;&gt;1,1,0)</f>
        <v>1</v>
      </c>
      <c r="AL494" s="25" cm="1">
        <f t="array" ref="AL494">_xlfn.IFNA(IF(ISBLANK(C494),0,_xlfn.IFNA(IF(NOT(OR(_xlfn.XLOOKUP(VLOOKUP(B494,'SOC priorities'!$E$4:$F$12,2),'SOC priorities'!$H$1:$P$1,'SOC priorities'!$H$1:$P$413)=C494)),1,0),1)),1)</f>
        <v>0</v>
      </c>
      <c r="AM494" s="25" cm="1">
        <f t="array" ref="AM494">_xlfn.IFNA(IF(ISBLANK(D494),0,IF(NOT(OR(_xlfn.XLOOKUP(VLOOKUP(B494,'SSA DD'!$E$32:$F$40,2),'SSA DD'!$E$1:$M$1,'SSA DD'!$E$1:$M$22)=D494)),1,0)),0)</f>
        <v>0</v>
      </c>
      <c r="AO494" t="s">
        <v>396</v>
      </c>
      <c r="AP494" s="25" t="s">
        <v>397</v>
      </c>
      <c r="AQ494" s="160" t="s">
        <v>398</v>
      </c>
    </row>
    <row r="495" spans="1:43" ht="30" customHeight="1" x14ac:dyDescent="0.45">
      <c r="A495" s="395">
        <v>483</v>
      </c>
      <c r="B495" s="155"/>
      <c r="C495" s="154"/>
      <c r="D495" s="154"/>
      <c r="E495" s="361"/>
      <c r="F495" s="362"/>
      <c r="G495" s="362"/>
      <c r="H495" s="368"/>
      <c r="I495" s="367" t="str">
        <f t="shared" si="87"/>
        <v/>
      </c>
      <c r="J495" s="365"/>
      <c r="K495" s="365"/>
      <c r="L495" s="365"/>
      <c r="O495" s="25" t="str">
        <f>IF(AND(SUM($U495:$Z495)&lt;&gt;0,SUM($U495:$Z495)&lt;&gt;6), IF($B495&lt;&gt;'SOC priorities'!$E$11,$AG495,$AH495),"")</f>
        <v/>
      </c>
      <c r="P495" s="25" t="str">
        <f>IF(AND(SUM(U495:AA495)&lt;&gt;0,SUM(U495:AA495)&lt;&gt;7),IF(B495='SOC priorities'!$E$11,IF(ISBLANK(H495),$AI495,""),""),"")</f>
        <v/>
      </c>
      <c r="Q495" s="25" t="str">
        <f t="shared" si="88"/>
        <v/>
      </c>
      <c r="R495" s="25" t="str">
        <f t="shared" si="85"/>
        <v/>
      </c>
      <c r="S495" s="25" t="str">
        <f t="shared" si="86"/>
        <v/>
      </c>
      <c r="U495" s="159">
        <f t="shared" si="89"/>
        <v>0</v>
      </c>
      <c r="V495" s="25">
        <f t="shared" si="90"/>
        <v>0</v>
      </c>
      <c r="W495" s="25">
        <f t="shared" si="91"/>
        <v>0</v>
      </c>
      <c r="X495" s="25">
        <f t="shared" si="92"/>
        <v>0</v>
      </c>
      <c r="Y495" s="25">
        <f t="shared" si="93"/>
        <v>0</v>
      </c>
      <c r="Z495" s="25">
        <f t="shared" si="94"/>
        <v>0</v>
      </c>
      <c r="AA495" s="25">
        <f t="shared" si="95"/>
        <v>0</v>
      </c>
      <c r="AC495" s="25">
        <f t="shared" si="96"/>
        <v>0</v>
      </c>
      <c r="AG495" s="25" t="s">
        <v>393</v>
      </c>
      <c r="AH495" s="25" t="s">
        <v>394</v>
      </c>
      <c r="AI495" s="160" t="s">
        <v>395</v>
      </c>
      <c r="AK495" s="25">
        <f>IF(COUNTIFS('SOC priorities'!$E$4:$E$12,$B495)&lt;&gt;1,1,0)</f>
        <v>1</v>
      </c>
      <c r="AL495" s="25" cm="1">
        <f t="array" ref="AL495">_xlfn.IFNA(IF(ISBLANK(C495),0,_xlfn.IFNA(IF(NOT(OR(_xlfn.XLOOKUP(VLOOKUP(B495,'SOC priorities'!$E$4:$F$12,2),'SOC priorities'!$H$1:$P$1,'SOC priorities'!$H$1:$P$413)=C495)),1,0),1)),1)</f>
        <v>0</v>
      </c>
      <c r="AM495" s="25" cm="1">
        <f t="array" ref="AM495">_xlfn.IFNA(IF(ISBLANK(D495),0,IF(NOT(OR(_xlfn.XLOOKUP(VLOOKUP(B495,'SSA DD'!$E$32:$F$40,2),'SSA DD'!$E$1:$M$1,'SSA DD'!$E$1:$M$22)=D495)),1,0)),0)</f>
        <v>0</v>
      </c>
      <c r="AO495" t="s">
        <v>396</v>
      </c>
      <c r="AP495" s="25" t="s">
        <v>397</v>
      </c>
      <c r="AQ495" s="160" t="s">
        <v>398</v>
      </c>
    </row>
    <row r="496" spans="1:43" ht="30" customHeight="1" x14ac:dyDescent="0.45">
      <c r="A496" s="395">
        <v>484</v>
      </c>
      <c r="B496" s="155"/>
      <c r="C496" s="154"/>
      <c r="D496" s="154"/>
      <c r="E496" s="361"/>
      <c r="F496" s="362"/>
      <c r="G496" s="362"/>
      <c r="H496" s="368"/>
      <c r="I496" s="367" t="str">
        <f t="shared" si="87"/>
        <v/>
      </c>
      <c r="J496" s="365"/>
      <c r="K496" s="365"/>
      <c r="L496" s="365"/>
      <c r="O496" s="25" t="str">
        <f>IF(AND(SUM($U496:$Z496)&lt;&gt;0,SUM($U496:$Z496)&lt;&gt;6), IF($B496&lt;&gt;'SOC priorities'!$E$11,$AG496,$AH496),"")</f>
        <v/>
      </c>
      <c r="P496" s="25" t="str">
        <f>IF(AND(SUM(U496:AA496)&lt;&gt;0,SUM(U496:AA496)&lt;&gt;7),IF(B496='SOC priorities'!$E$11,IF(ISBLANK(H496),$AI496,""),""),"")</f>
        <v/>
      </c>
      <c r="Q496" s="25" t="str">
        <f t="shared" si="88"/>
        <v/>
      </c>
      <c r="R496" s="25" t="str">
        <f t="shared" si="85"/>
        <v/>
      </c>
      <c r="S496" s="25" t="str">
        <f t="shared" si="86"/>
        <v/>
      </c>
      <c r="U496" s="159">
        <f t="shared" si="89"/>
        <v>0</v>
      </c>
      <c r="V496" s="25">
        <f t="shared" si="90"/>
        <v>0</v>
      </c>
      <c r="W496" s="25">
        <f t="shared" si="91"/>
        <v>0</v>
      </c>
      <c r="X496" s="25">
        <f t="shared" si="92"/>
        <v>0</v>
      </c>
      <c r="Y496" s="25">
        <f t="shared" si="93"/>
        <v>0</v>
      </c>
      <c r="Z496" s="25">
        <f t="shared" si="94"/>
        <v>0</v>
      </c>
      <c r="AA496" s="25">
        <f t="shared" si="95"/>
        <v>0</v>
      </c>
      <c r="AC496" s="25">
        <f t="shared" si="96"/>
        <v>0</v>
      </c>
      <c r="AG496" s="25" t="s">
        <v>393</v>
      </c>
      <c r="AH496" s="25" t="s">
        <v>394</v>
      </c>
      <c r="AI496" s="160" t="s">
        <v>395</v>
      </c>
      <c r="AK496" s="25">
        <f>IF(COUNTIFS('SOC priorities'!$E$4:$E$12,$B496)&lt;&gt;1,1,0)</f>
        <v>1</v>
      </c>
      <c r="AL496" s="25" cm="1">
        <f t="array" ref="AL496">_xlfn.IFNA(IF(ISBLANK(C496),0,_xlfn.IFNA(IF(NOT(OR(_xlfn.XLOOKUP(VLOOKUP(B496,'SOC priorities'!$E$4:$F$12,2),'SOC priorities'!$H$1:$P$1,'SOC priorities'!$H$1:$P$413)=C496)),1,0),1)),1)</f>
        <v>0</v>
      </c>
      <c r="AM496" s="25" cm="1">
        <f t="array" ref="AM496">_xlfn.IFNA(IF(ISBLANK(D496),0,IF(NOT(OR(_xlfn.XLOOKUP(VLOOKUP(B496,'SSA DD'!$E$32:$F$40,2),'SSA DD'!$E$1:$M$1,'SSA DD'!$E$1:$M$22)=D496)),1,0)),0)</f>
        <v>0</v>
      </c>
      <c r="AO496" t="s">
        <v>396</v>
      </c>
      <c r="AP496" s="25" t="s">
        <v>397</v>
      </c>
      <c r="AQ496" s="160" t="s">
        <v>398</v>
      </c>
    </row>
    <row r="497" spans="1:43" ht="30" customHeight="1" x14ac:dyDescent="0.45">
      <c r="A497" s="395">
        <v>485</v>
      </c>
      <c r="B497" s="155"/>
      <c r="C497" s="154"/>
      <c r="D497" s="154"/>
      <c r="E497" s="361"/>
      <c r="F497" s="362"/>
      <c r="G497" s="362"/>
      <c r="H497" s="368"/>
      <c r="I497" s="367" t="str">
        <f t="shared" si="87"/>
        <v/>
      </c>
      <c r="J497" s="365"/>
      <c r="K497" s="365"/>
      <c r="L497" s="365"/>
      <c r="O497" s="25" t="str">
        <f>IF(AND(SUM($U497:$Z497)&lt;&gt;0,SUM($U497:$Z497)&lt;&gt;6), IF($B497&lt;&gt;'SOC priorities'!$E$11,$AG497,$AH497),"")</f>
        <v/>
      </c>
      <c r="P497" s="25" t="str">
        <f>IF(AND(SUM(U497:AA497)&lt;&gt;0,SUM(U497:AA497)&lt;&gt;7),IF(B497='SOC priorities'!$E$11,IF(ISBLANK(H497),$AI497,""),""),"")</f>
        <v/>
      </c>
      <c r="Q497" s="25" t="str">
        <f t="shared" si="88"/>
        <v/>
      </c>
      <c r="R497" s="25" t="str">
        <f t="shared" si="85"/>
        <v/>
      </c>
      <c r="S497" s="25" t="str">
        <f t="shared" si="86"/>
        <v/>
      </c>
      <c r="U497" s="159">
        <f t="shared" si="89"/>
        <v>0</v>
      </c>
      <c r="V497" s="25">
        <f t="shared" si="90"/>
        <v>0</v>
      </c>
      <c r="W497" s="25">
        <f t="shared" si="91"/>
        <v>0</v>
      </c>
      <c r="X497" s="25">
        <f t="shared" si="92"/>
        <v>0</v>
      </c>
      <c r="Y497" s="25">
        <f t="shared" si="93"/>
        <v>0</v>
      </c>
      <c r="Z497" s="25">
        <f t="shared" si="94"/>
        <v>0</v>
      </c>
      <c r="AA497" s="25">
        <f t="shared" si="95"/>
        <v>0</v>
      </c>
      <c r="AC497" s="25">
        <f t="shared" si="96"/>
        <v>0</v>
      </c>
      <c r="AG497" s="25" t="s">
        <v>393</v>
      </c>
      <c r="AH497" s="25" t="s">
        <v>394</v>
      </c>
      <c r="AI497" s="160" t="s">
        <v>395</v>
      </c>
      <c r="AK497" s="25">
        <f>IF(COUNTIFS('SOC priorities'!$E$4:$E$12,$B497)&lt;&gt;1,1,0)</f>
        <v>1</v>
      </c>
      <c r="AL497" s="25" cm="1">
        <f t="array" ref="AL497">_xlfn.IFNA(IF(ISBLANK(C497),0,_xlfn.IFNA(IF(NOT(OR(_xlfn.XLOOKUP(VLOOKUP(B497,'SOC priorities'!$E$4:$F$12,2),'SOC priorities'!$H$1:$P$1,'SOC priorities'!$H$1:$P$413)=C497)),1,0),1)),1)</f>
        <v>0</v>
      </c>
      <c r="AM497" s="25" cm="1">
        <f t="array" ref="AM497">_xlfn.IFNA(IF(ISBLANK(D497),0,IF(NOT(OR(_xlfn.XLOOKUP(VLOOKUP(B497,'SSA DD'!$E$32:$F$40,2),'SSA DD'!$E$1:$M$1,'SSA DD'!$E$1:$M$22)=D497)),1,0)),0)</f>
        <v>0</v>
      </c>
      <c r="AO497" t="s">
        <v>396</v>
      </c>
      <c r="AP497" s="25" t="s">
        <v>397</v>
      </c>
      <c r="AQ497" s="160" t="s">
        <v>398</v>
      </c>
    </row>
    <row r="498" spans="1:43" ht="30" customHeight="1" x14ac:dyDescent="0.45">
      <c r="A498" s="395">
        <v>486</v>
      </c>
      <c r="B498" s="155"/>
      <c r="C498" s="154"/>
      <c r="D498" s="154"/>
      <c r="E498" s="361"/>
      <c r="F498" s="362"/>
      <c r="G498" s="362"/>
      <c r="H498" s="368"/>
      <c r="I498" s="367" t="str">
        <f t="shared" si="87"/>
        <v/>
      </c>
      <c r="J498" s="365"/>
      <c r="K498" s="365"/>
      <c r="L498" s="365"/>
      <c r="O498" s="25" t="str">
        <f>IF(AND(SUM($U498:$Z498)&lt;&gt;0,SUM($U498:$Z498)&lt;&gt;6), IF($B498&lt;&gt;'SOC priorities'!$E$11,$AG498,$AH498),"")</f>
        <v/>
      </c>
      <c r="P498" s="25" t="str">
        <f>IF(AND(SUM(U498:AA498)&lt;&gt;0,SUM(U498:AA498)&lt;&gt;7),IF(B498='SOC priorities'!$E$11,IF(ISBLANK(H498),$AI498,""),""),"")</f>
        <v/>
      </c>
      <c r="Q498" s="25" t="str">
        <f t="shared" si="88"/>
        <v/>
      </c>
      <c r="R498" s="25" t="str">
        <f t="shared" si="85"/>
        <v/>
      </c>
      <c r="S498" s="25" t="str">
        <f t="shared" si="86"/>
        <v/>
      </c>
      <c r="U498" s="159">
        <f t="shared" si="89"/>
        <v>0</v>
      </c>
      <c r="V498" s="25">
        <f t="shared" si="90"/>
        <v>0</v>
      </c>
      <c r="W498" s="25">
        <f t="shared" si="91"/>
        <v>0</v>
      </c>
      <c r="X498" s="25">
        <f t="shared" si="92"/>
        <v>0</v>
      </c>
      <c r="Y498" s="25">
        <f t="shared" si="93"/>
        <v>0</v>
      </c>
      <c r="Z498" s="25">
        <f t="shared" si="94"/>
        <v>0</v>
      </c>
      <c r="AA498" s="25">
        <f t="shared" si="95"/>
        <v>0</v>
      </c>
      <c r="AC498" s="25">
        <f t="shared" si="96"/>
        <v>0</v>
      </c>
      <c r="AG498" s="25" t="s">
        <v>393</v>
      </c>
      <c r="AH498" s="25" t="s">
        <v>394</v>
      </c>
      <c r="AI498" s="160" t="s">
        <v>395</v>
      </c>
      <c r="AK498" s="25">
        <f>IF(COUNTIFS('SOC priorities'!$E$4:$E$12,$B498)&lt;&gt;1,1,0)</f>
        <v>1</v>
      </c>
      <c r="AL498" s="25" cm="1">
        <f t="array" ref="AL498">_xlfn.IFNA(IF(ISBLANK(C498),0,_xlfn.IFNA(IF(NOT(OR(_xlfn.XLOOKUP(VLOOKUP(B498,'SOC priorities'!$E$4:$F$12,2),'SOC priorities'!$H$1:$P$1,'SOC priorities'!$H$1:$P$413)=C498)),1,0),1)),1)</f>
        <v>0</v>
      </c>
      <c r="AM498" s="25" cm="1">
        <f t="array" ref="AM498">_xlfn.IFNA(IF(ISBLANK(D498),0,IF(NOT(OR(_xlfn.XLOOKUP(VLOOKUP(B498,'SSA DD'!$E$32:$F$40,2),'SSA DD'!$E$1:$M$1,'SSA DD'!$E$1:$M$22)=D498)),1,0)),0)</f>
        <v>0</v>
      </c>
      <c r="AO498" t="s">
        <v>396</v>
      </c>
      <c r="AP498" s="25" t="s">
        <v>397</v>
      </c>
      <c r="AQ498" s="160" t="s">
        <v>398</v>
      </c>
    </row>
    <row r="499" spans="1:43" ht="30" customHeight="1" x14ac:dyDescent="0.45">
      <c r="A499" s="395">
        <v>487</v>
      </c>
      <c r="B499" s="155"/>
      <c r="C499" s="154"/>
      <c r="D499" s="154"/>
      <c r="E499" s="361"/>
      <c r="F499" s="362"/>
      <c r="G499" s="362"/>
      <c r="H499" s="368"/>
      <c r="I499" s="367" t="str">
        <f t="shared" si="87"/>
        <v/>
      </c>
      <c r="J499" s="365"/>
      <c r="K499" s="365"/>
      <c r="L499" s="365"/>
      <c r="O499" s="25" t="str">
        <f>IF(AND(SUM($U499:$Z499)&lt;&gt;0,SUM($U499:$Z499)&lt;&gt;6), IF($B499&lt;&gt;'SOC priorities'!$E$11,$AG499,$AH499),"")</f>
        <v/>
      </c>
      <c r="P499" s="25" t="str">
        <f>IF(AND(SUM(U499:AA499)&lt;&gt;0,SUM(U499:AA499)&lt;&gt;7),IF(B499='SOC priorities'!$E$11,IF(ISBLANK(H499),$AI499,""),""),"")</f>
        <v/>
      </c>
      <c r="Q499" s="25" t="str">
        <f t="shared" si="88"/>
        <v/>
      </c>
      <c r="R499" s="25" t="str">
        <f t="shared" si="85"/>
        <v/>
      </c>
      <c r="S499" s="25" t="str">
        <f t="shared" si="86"/>
        <v/>
      </c>
      <c r="U499" s="159">
        <f t="shared" si="89"/>
        <v>0</v>
      </c>
      <c r="V499" s="25">
        <f t="shared" si="90"/>
        <v>0</v>
      </c>
      <c r="W499" s="25">
        <f t="shared" si="91"/>
        <v>0</v>
      </c>
      <c r="X499" s="25">
        <f t="shared" si="92"/>
        <v>0</v>
      </c>
      <c r="Y499" s="25">
        <f t="shared" si="93"/>
        <v>0</v>
      </c>
      <c r="Z499" s="25">
        <f t="shared" si="94"/>
        <v>0</v>
      </c>
      <c r="AA499" s="25">
        <f t="shared" si="95"/>
        <v>0</v>
      </c>
      <c r="AC499" s="25">
        <f t="shared" si="96"/>
        <v>0</v>
      </c>
      <c r="AG499" s="25" t="s">
        <v>393</v>
      </c>
      <c r="AH499" s="25" t="s">
        <v>394</v>
      </c>
      <c r="AI499" s="160" t="s">
        <v>395</v>
      </c>
      <c r="AK499" s="25">
        <f>IF(COUNTIFS('SOC priorities'!$E$4:$E$12,$B499)&lt;&gt;1,1,0)</f>
        <v>1</v>
      </c>
      <c r="AL499" s="25" cm="1">
        <f t="array" ref="AL499">_xlfn.IFNA(IF(ISBLANK(C499),0,_xlfn.IFNA(IF(NOT(OR(_xlfn.XLOOKUP(VLOOKUP(B499,'SOC priorities'!$E$4:$F$12,2),'SOC priorities'!$H$1:$P$1,'SOC priorities'!$H$1:$P$413)=C499)),1,0),1)),1)</f>
        <v>0</v>
      </c>
      <c r="AM499" s="25" cm="1">
        <f t="array" ref="AM499">_xlfn.IFNA(IF(ISBLANK(D499),0,IF(NOT(OR(_xlfn.XLOOKUP(VLOOKUP(B499,'SSA DD'!$E$32:$F$40,2),'SSA DD'!$E$1:$M$1,'SSA DD'!$E$1:$M$22)=D499)),1,0)),0)</f>
        <v>0</v>
      </c>
      <c r="AO499" t="s">
        <v>396</v>
      </c>
      <c r="AP499" s="25" t="s">
        <v>397</v>
      </c>
      <c r="AQ499" s="160" t="s">
        <v>398</v>
      </c>
    </row>
    <row r="500" spans="1:43" ht="30" customHeight="1" x14ac:dyDescent="0.45">
      <c r="A500" s="395">
        <v>488</v>
      </c>
      <c r="B500" s="155"/>
      <c r="C500" s="154"/>
      <c r="D500" s="154"/>
      <c r="E500" s="361"/>
      <c r="F500" s="362"/>
      <c r="G500" s="362"/>
      <c r="H500" s="368"/>
      <c r="I500" s="367" t="str">
        <f t="shared" si="87"/>
        <v/>
      </c>
      <c r="J500" s="365"/>
      <c r="K500" s="365"/>
      <c r="L500" s="365"/>
      <c r="O500" s="25" t="str">
        <f>IF(AND(SUM($U500:$Z500)&lt;&gt;0,SUM($U500:$Z500)&lt;&gt;6), IF($B500&lt;&gt;'SOC priorities'!$E$11,$AG500,$AH500),"")</f>
        <v/>
      </c>
      <c r="P500" s="25" t="str">
        <f>IF(AND(SUM(U500:AA500)&lt;&gt;0,SUM(U500:AA500)&lt;&gt;7),IF(B500='SOC priorities'!$E$11,IF(ISBLANK(H500),$AI500,""),""),"")</f>
        <v/>
      </c>
      <c r="Q500" s="25" t="str">
        <f t="shared" si="88"/>
        <v/>
      </c>
      <c r="R500" s="25" t="str">
        <f t="shared" si="85"/>
        <v/>
      </c>
      <c r="S500" s="25" t="str">
        <f t="shared" si="86"/>
        <v/>
      </c>
      <c r="U500" s="159">
        <f t="shared" si="89"/>
        <v>0</v>
      </c>
      <c r="V500" s="25">
        <f t="shared" si="90"/>
        <v>0</v>
      </c>
      <c r="W500" s="25">
        <f t="shared" si="91"/>
        <v>0</v>
      </c>
      <c r="X500" s="25">
        <f t="shared" si="92"/>
        <v>0</v>
      </c>
      <c r="Y500" s="25">
        <f t="shared" si="93"/>
        <v>0</v>
      </c>
      <c r="Z500" s="25">
        <f t="shared" si="94"/>
        <v>0</v>
      </c>
      <c r="AA500" s="25">
        <f t="shared" si="95"/>
        <v>0</v>
      </c>
      <c r="AC500" s="25">
        <f t="shared" si="96"/>
        <v>0</v>
      </c>
      <c r="AG500" s="25" t="s">
        <v>393</v>
      </c>
      <c r="AH500" s="25" t="s">
        <v>394</v>
      </c>
      <c r="AI500" s="160" t="s">
        <v>395</v>
      </c>
      <c r="AK500" s="25">
        <f>IF(COUNTIFS('SOC priorities'!$E$4:$E$12,$B500)&lt;&gt;1,1,0)</f>
        <v>1</v>
      </c>
      <c r="AL500" s="25" cm="1">
        <f t="array" ref="AL500">_xlfn.IFNA(IF(ISBLANK(C500),0,_xlfn.IFNA(IF(NOT(OR(_xlfn.XLOOKUP(VLOOKUP(B500,'SOC priorities'!$E$4:$F$12,2),'SOC priorities'!$H$1:$P$1,'SOC priorities'!$H$1:$P$413)=C500)),1,0),1)),1)</f>
        <v>0</v>
      </c>
      <c r="AM500" s="25" cm="1">
        <f t="array" ref="AM500">_xlfn.IFNA(IF(ISBLANK(D500),0,IF(NOT(OR(_xlfn.XLOOKUP(VLOOKUP(B500,'SSA DD'!$E$32:$F$40,2),'SSA DD'!$E$1:$M$1,'SSA DD'!$E$1:$M$22)=D500)),1,0)),0)</f>
        <v>0</v>
      </c>
      <c r="AO500" t="s">
        <v>396</v>
      </c>
      <c r="AP500" s="25" t="s">
        <v>397</v>
      </c>
      <c r="AQ500" s="160" t="s">
        <v>398</v>
      </c>
    </row>
    <row r="501" spans="1:43" ht="30" customHeight="1" x14ac:dyDescent="0.45">
      <c r="A501" s="395">
        <v>489</v>
      </c>
      <c r="B501" s="155"/>
      <c r="C501" s="154"/>
      <c r="D501" s="154"/>
      <c r="E501" s="361"/>
      <c r="F501" s="362"/>
      <c r="G501" s="362"/>
      <c r="H501" s="368"/>
      <c r="I501" s="367" t="str">
        <f t="shared" si="87"/>
        <v/>
      </c>
      <c r="J501" s="365"/>
      <c r="K501" s="365"/>
      <c r="L501" s="365"/>
      <c r="O501" s="25" t="str">
        <f>IF(AND(SUM($U501:$Z501)&lt;&gt;0,SUM($U501:$Z501)&lt;&gt;6), IF($B501&lt;&gt;'SOC priorities'!$E$11,$AG501,$AH501),"")</f>
        <v/>
      </c>
      <c r="P501" s="25" t="str">
        <f>IF(AND(SUM(U501:AA501)&lt;&gt;0,SUM(U501:AA501)&lt;&gt;7),IF(B501='SOC priorities'!$E$11,IF(ISBLANK(H501),$AI501,""),""),"")</f>
        <v/>
      </c>
      <c r="Q501" s="25" t="str">
        <f t="shared" si="88"/>
        <v/>
      </c>
      <c r="R501" s="25" t="str">
        <f t="shared" si="85"/>
        <v/>
      </c>
      <c r="S501" s="25" t="str">
        <f t="shared" si="86"/>
        <v/>
      </c>
      <c r="U501" s="159">
        <f t="shared" si="89"/>
        <v>0</v>
      </c>
      <c r="V501" s="25">
        <f t="shared" si="90"/>
        <v>0</v>
      </c>
      <c r="W501" s="25">
        <f t="shared" si="91"/>
        <v>0</v>
      </c>
      <c r="X501" s="25">
        <f t="shared" si="92"/>
        <v>0</v>
      </c>
      <c r="Y501" s="25">
        <f t="shared" si="93"/>
        <v>0</v>
      </c>
      <c r="Z501" s="25">
        <f t="shared" si="94"/>
        <v>0</v>
      </c>
      <c r="AA501" s="25">
        <f t="shared" si="95"/>
        <v>0</v>
      </c>
      <c r="AC501" s="25">
        <f t="shared" si="96"/>
        <v>0</v>
      </c>
      <c r="AG501" s="25" t="s">
        <v>393</v>
      </c>
      <c r="AH501" s="25" t="s">
        <v>394</v>
      </c>
      <c r="AI501" s="160" t="s">
        <v>395</v>
      </c>
      <c r="AK501" s="25">
        <f>IF(COUNTIFS('SOC priorities'!$E$4:$E$12,$B501)&lt;&gt;1,1,0)</f>
        <v>1</v>
      </c>
      <c r="AL501" s="25" cm="1">
        <f t="array" ref="AL501">_xlfn.IFNA(IF(ISBLANK(C501),0,_xlfn.IFNA(IF(NOT(OR(_xlfn.XLOOKUP(VLOOKUP(B501,'SOC priorities'!$E$4:$F$12,2),'SOC priorities'!$H$1:$P$1,'SOC priorities'!$H$1:$P$413)=C501)),1,0),1)),1)</f>
        <v>0</v>
      </c>
      <c r="AM501" s="25" cm="1">
        <f t="array" ref="AM501">_xlfn.IFNA(IF(ISBLANK(D501),0,IF(NOT(OR(_xlfn.XLOOKUP(VLOOKUP(B501,'SSA DD'!$E$32:$F$40,2),'SSA DD'!$E$1:$M$1,'SSA DD'!$E$1:$M$22)=D501)),1,0)),0)</f>
        <v>0</v>
      </c>
      <c r="AO501" t="s">
        <v>396</v>
      </c>
      <c r="AP501" s="25" t="s">
        <v>397</v>
      </c>
      <c r="AQ501" s="160" t="s">
        <v>398</v>
      </c>
    </row>
    <row r="502" spans="1:43" ht="30" customHeight="1" x14ac:dyDescent="0.45">
      <c r="A502" s="395">
        <v>490</v>
      </c>
      <c r="B502" s="155"/>
      <c r="C502" s="154"/>
      <c r="D502" s="154"/>
      <c r="E502" s="361"/>
      <c r="F502" s="362"/>
      <c r="G502" s="362"/>
      <c r="H502" s="368"/>
      <c r="I502" s="367" t="str">
        <f t="shared" si="87"/>
        <v/>
      </c>
      <c r="J502" s="365"/>
      <c r="K502" s="365"/>
      <c r="L502" s="365"/>
      <c r="O502" s="25" t="str">
        <f>IF(AND(SUM($U502:$Z502)&lt;&gt;0,SUM($U502:$Z502)&lt;&gt;6), IF($B502&lt;&gt;'SOC priorities'!$E$11,$AG502,$AH502),"")</f>
        <v/>
      </c>
      <c r="P502" s="25" t="str">
        <f>IF(AND(SUM(U502:AA502)&lt;&gt;0,SUM(U502:AA502)&lt;&gt;7),IF(B502='SOC priorities'!$E$11,IF(ISBLANK(H502),$AI502,""),""),"")</f>
        <v/>
      </c>
      <c r="Q502" s="25" t="str">
        <f t="shared" si="88"/>
        <v/>
      </c>
      <c r="R502" s="25" t="str">
        <f t="shared" si="85"/>
        <v/>
      </c>
      <c r="S502" s="25" t="str">
        <f t="shared" si="86"/>
        <v/>
      </c>
      <c r="U502" s="159">
        <f t="shared" si="89"/>
        <v>0</v>
      </c>
      <c r="V502" s="25">
        <f t="shared" si="90"/>
        <v>0</v>
      </c>
      <c r="W502" s="25">
        <f t="shared" si="91"/>
        <v>0</v>
      </c>
      <c r="X502" s="25">
        <f t="shared" si="92"/>
        <v>0</v>
      </c>
      <c r="Y502" s="25">
        <f t="shared" si="93"/>
        <v>0</v>
      </c>
      <c r="Z502" s="25">
        <f t="shared" si="94"/>
        <v>0</v>
      </c>
      <c r="AA502" s="25">
        <f t="shared" si="95"/>
        <v>0</v>
      </c>
      <c r="AC502" s="25">
        <f t="shared" si="96"/>
        <v>0</v>
      </c>
      <c r="AG502" s="25" t="s">
        <v>393</v>
      </c>
      <c r="AH502" s="25" t="s">
        <v>394</v>
      </c>
      <c r="AI502" s="160" t="s">
        <v>395</v>
      </c>
      <c r="AK502" s="25">
        <f>IF(COUNTIFS('SOC priorities'!$E$4:$E$12,$B502)&lt;&gt;1,1,0)</f>
        <v>1</v>
      </c>
      <c r="AL502" s="25" cm="1">
        <f t="array" ref="AL502">_xlfn.IFNA(IF(ISBLANK(C502),0,_xlfn.IFNA(IF(NOT(OR(_xlfn.XLOOKUP(VLOOKUP(B502,'SOC priorities'!$E$4:$F$12,2),'SOC priorities'!$H$1:$P$1,'SOC priorities'!$H$1:$P$413)=C502)),1,0),1)),1)</f>
        <v>0</v>
      </c>
      <c r="AM502" s="25" cm="1">
        <f t="array" ref="AM502">_xlfn.IFNA(IF(ISBLANK(D502),0,IF(NOT(OR(_xlfn.XLOOKUP(VLOOKUP(B502,'SSA DD'!$E$32:$F$40,2),'SSA DD'!$E$1:$M$1,'SSA DD'!$E$1:$M$22)=D502)),1,0)),0)</f>
        <v>0</v>
      </c>
      <c r="AO502" t="s">
        <v>396</v>
      </c>
      <c r="AP502" s="25" t="s">
        <v>397</v>
      </c>
      <c r="AQ502" s="160" t="s">
        <v>398</v>
      </c>
    </row>
    <row r="503" spans="1:43" ht="30" customHeight="1" x14ac:dyDescent="0.45">
      <c r="A503" s="395">
        <v>491</v>
      </c>
      <c r="B503" s="155"/>
      <c r="C503" s="154"/>
      <c r="D503" s="154"/>
      <c r="E503" s="361"/>
      <c r="F503" s="362"/>
      <c r="G503" s="362"/>
      <c r="H503" s="368"/>
      <c r="I503" s="367" t="str">
        <f t="shared" si="87"/>
        <v/>
      </c>
      <c r="J503" s="365"/>
      <c r="K503" s="365"/>
      <c r="L503" s="365"/>
      <c r="O503" s="25" t="str">
        <f>IF(AND(SUM($U503:$Z503)&lt;&gt;0,SUM($U503:$Z503)&lt;&gt;6), IF($B503&lt;&gt;'SOC priorities'!$E$11,$AG503,$AH503),"")</f>
        <v/>
      </c>
      <c r="P503" s="25" t="str">
        <f>IF(AND(SUM(U503:AA503)&lt;&gt;0,SUM(U503:AA503)&lt;&gt;7),IF(B503='SOC priorities'!$E$11,IF(ISBLANK(H503),$AI503,""),""),"")</f>
        <v/>
      </c>
      <c r="Q503" s="25" t="str">
        <f t="shared" si="88"/>
        <v/>
      </c>
      <c r="R503" s="25" t="str">
        <f t="shared" si="85"/>
        <v/>
      </c>
      <c r="S503" s="25" t="str">
        <f t="shared" si="86"/>
        <v/>
      </c>
      <c r="U503" s="159">
        <f t="shared" si="89"/>
        <v>0</v>
      </c>
      <c r="V503" s="25">
        <f t="shared" si="90"/>
        <v>0</v>
      </c>
      <c r="W503" s="25">
        <f t="shared" si="91"/>
        <v>0</v>
      </c>
      <c r="X503" s="25">
        <f t="shared" si="92"/>
        <v>0</v>
      </c>
      <c r="Y503" s="25">
        <f t="shared" si="93"/>
        <v>0</v>
      </c>
      <c r="Z503" s="25">
        <f t="shared" si="94"/>
        <v>0</v>
      </c>
      <c r="AA503" s="25">
        <f t="shared" si="95"/>
        <v>0</v>
      </c>
      <c r="AC503" s="25">
        <f t="shared" si="96"/>
        <v>0</v>
      </c>
      <c r="AG503" s="25" t="s">
        <v>393</v>
      </c>
      <c r="AH503" s="25" t="s">
        <v>394</v>
      </c>
      <c r="AI503" s="160" t="s">
        <v>395</v>
      </c>
      <c r="AK503" s="25">
        <f>IF(COUNTIFS('SOC priorities'!$E$4:$E$12,$B503)&lt;&gt;1,1,0)</f>
        <v>1</v>
      </c>
      <c r="AL503" s="25" cm="1">
        <f t="array" ref="AL503">_xlfn.IFNA(IF(ISBLANK(C503),0,_xlfn.IFNA(IF(NOT(OR(_xlfn.XLOOKUP(VLOOKUP(B503,'SOC priorities'!$E$4:$F$12,2),'SOC priorities'!$H$1:$P$1,'SOC priorities'!$H$1:$P$413)=C503)),1,0),1)),1)</f>
        <v>0</v>
      </c>
      <c r="AM503" s="25" cm="1">
        <f t="array" ref="AM503">_xlfn.IFNA(IF(ISBLANK(D503),0,IF(NOT(OR(_xlfn.XLOOKUP(VLOOKUP(B503,'SSA DD'!$E$32:$F$40,2),'SSA DD'!$E$1:$M$1,'SSA DD'!$E$1:$M$22)=D503)),1,0)),0)</f>
        <v>0</v>
      </c>
      <c r="AO503" t="s">
        <v>396</v>
      </c>
      <c r="AP503" s="25" t="s">
        <v>397</v>
      </c>
      <c r="AQ503" s="160" t="s">
        <v>398</v>
      </c>
    </row>
    <row r="504" spans="1:43" ht="30" customHeight="1" x14ac:dyDescent="0.45">
      <c r="A504" s="395">
        <v>492</v>
      </c>
      <c r="B504" s="155"/>
      <c r="C504" s="154"/>
      <c r="D504" s="154"/>
      <c r="E504" s="361"/>
      <c r="F504" s="362"/>
      <c r="G504" s="362"/>
      <c r="H504" s="368"/>
      <c r="I504" s="367" t="str">
        <f t="shared" si="87"/>
        <v/>
      </c>
      <c r="J504" s="365"/>
      <c r="K504" s="365"/>
      <c r="L504" s="365"/>
      <c r="O504" s="25" t="str">
        <f>IF(AND(SUM($U504:$Z504)&lt;&gt;0,SUM($U504:$Z504)&lt;&gt;6), IF($B504&lt;&gt;'SOC priorities'!$E$11,$AG504,$AH504),"")</f>
        <v/>
      </c>
      <c r="P504" s="25" t="str">
        <f>IF(AND(SUM(U504:AA504)&lt;&gt;0,SUM(U504:AA504)&lt;&gt;7),IF(B504='SOC priorities'!$E$11,IF(ISBLANK(H504),$AI504,""),""),"")</f>
        <v/>
      </c>
      <c r="Q504" s="25" t="str">
        <f t="shared" si="88"/>
        <v/>
      </c>
      <c r="R504" s="25" t="str">
        <f t="shared" si="85"/>
        <v/>
      </c>
      <c r="S504" s="25" t="str">
        <f t="shared" si="86"/>
        <v/>
      </c>
      <c r="U504" s="159">
        <f t="shared" si="89"/>
        <v>0</v>
      </c>
      <c r="V504" s="25">
        <f t="shared" si="90"/>
        <v>0</v>
      </c>
      <c r="W504" s="25">
        <f t="shared" si="91"/>
        <v>0</v>
      </c>
      <c r="X504" s="25">
        <f t="shared" si="92"/>
        <v>0</v>
      </c>
      <c r="Y504" s="25">
        <f t="shared" si="93"/>
        <v>0</v>
      </c>
      <c r="Z504" s="25">
        <f t="shared" si="94"/>
        <v>0</v>
      </c>
      <c r="AA504" s="25">
        <f t="shared" si="95"/>
        <v>0</v>
      </c>
      <c r="AC504" s="25">
        <f t="shared" si="96"/>
        <v>0</v>
      </c>
      <c r="AG504" s="25" t="s">
        <v>393</v>
      </c>
      <c r="AH504" s="25" t="s">
        <v>394</v>
      </c>
      <c r="AI504" s="160" t="s">
        <v>395</v>
      </c>
      <c r="AK504" s="25">
        <f>IF(COUNTIFS('SOC priorities'!$E$4:$E$12,$B504)&lt;&gt;1,1,0)</f>
        <v>1</v>
      </c>
      <c r="AL504" s="25" cm="1">
        <f t="array" ref="AL504">_xlfn.IFNA(IF(ISBLANK(C504),0,_xlfn.IFNA(IF(NOT(OR(_xlfn.XLOOKUP(VLOOKUP(B504,'SOC priorities'!$E$4:$F$12,2),'SOC priorities'!$H$1:$P$1,'SOC priorities'!$H$1:$P$413)=C504)),1,0),1)),1)</f>
        <v>0</v>
      </c>
      <c r="AM504" s="25" cm="1">
        <f t="array" ref="AM504">_xlfn.IFNA(IF(ISBLANK(D504),0,IF(NOT(OR(_xlfn.XLOOKUP(VLOOKUP(B504,'SSA DD'!$E$32:$F$40,2),'SSA DD'!$E$1:$M$1,'SSA DD'!$E$1:$M$22)=D504)),1,0)),0)</f>
        <v>0</v>
      </c>
      <c r="AO504" t="s">
        <v>396</v>
      </c>
      <c r="AP504" s="25" t="s">
        <v>397</v>
      </c>
      <c r="AQ504" s="160" t="s">
        <v>398</v>
      </c>
    </row>
    <row r="505" spans="1:43" ht="30" customHeight="1" x14ac:dyDescent="0.45">
      <c r="A505" s="395">
        <v>493</v>
      </c>
      <c r="B505" s="155"/>
      <c r="C505" s="154"/>
      <c r="D505" s="154"/>
      <c r="E505" s="361"/>
      <c r="F505" s="362"/>
      <c r="G505" s="362"/>
      <c r="H505" s="368"/>
      <c r="I505" s="367" t="str">
        <f t="shared" si="87"/>
        <v/>
      </c>
      <c r="J505" s="365"/>
      <c r="K505" s="365"/>
      <c r="L505" s="365"/>
      <c r="O505" s="25" t="str">
        <f>IF(AND(SUM($U505:$Z505)&lt;&gt;0,SUM($U505:$Z505)&lt;&gt;6), IF($B505&lt;&gt;'SOC priorities'!$E$11,$AG505,$AH505),"")</f>
        <v/>
      </c>
      <c r="P505" s="25" t="str">
        <f>IF(AND(SUM(U505:AA505)&lt;&gt;0,SUM(U505:AA505)&lt;&gt;7),IF(B505='SOC priorities'!$E$11,IF(ISBLANK(H505),$AI505,""),""),"")</f>
        <v/>
      </c>
      <c r="Q505" s="25" t="str">
        <f t="shared" si="88"/>
        <v/>
      </c>
      <c r="R505" s="25" t="str">
        <f t="shared" si="85"/>
        <v/>
      </c>
      <c r="S505" s="25" t="str">
        <f t="shared" si="86"/>
        <v/>
      </c>
      <c r="U505" s="159">
        <f t="shared" si="89"/>
        <v>0</v>
      </c>
      <c r="V505" s="25">
        <f t="shared" si="90"/>
        <v>0</v>
      </c>
      <c r="W505" s="25">
        <f t="shared" si="91"/>
        <v>0</v>
      </c>
      <c r="X505" s="25">
        <f t="shared" si="92"/>
        <v>0</v>
      </c>
      <c r="Y505" s="25">
        <f t="shared" si="93"/>
        <v>0</v>
      </c>
      <c r="Z505" s="25">
        <f t="shared" si="94"/>
        <v>0</v>
      </c>
      <c r="AA505" s="25">
        <f t="shared" si="95"/>
        <v>0</v>
      </c>
      <c r="AC505" s="25">
        <f t="shared" si="96"/>
        <v>0</v>
      </c>
      <c r="AG505" s="25" t="s">
        <v>393</v>
      </c>
      <c r="AH505" s="25" t="s">
        <v>394</v>
      </c>
      <c r="AI505" s="160" t="s">
        <v>395</v>
      </c>
      <c r="AK505" s="25">
        <f>IF(COUNTIFS('SOC priorities'!$E$4:$E$12,$B505)&lt;&gt;1,1,0)</f>
        <v>1</v>
      </c>
      <c r="AL505" s="25" cm="1">
        <f t="array" ref="AL505">_xlfn.IFNA(IF(ISBLANK(C505),0,_xlfn.IFNA(IF(NOT(OR(_xlfn.XLOOKUP(VLOOKUP(B505,'SOC priorities'!$E$4:$F$12,2),'SOC priorities'!$H$1:$P$1,'SOC priorities'!$H$1:$P$413)=C505)),1,0),1)),1)</f>
        <v>0</v>
      </c>
      <c r="AM505" s="25" cm="1">
        <f t="array" ref="AM505">_xlfn.IFNA(IF(ISBLANK(D505),0,IF(NOT(OR(_xlfn.XLOOKUP(VLOOKUP(B505,'SSA DD'!$E$32:$F$40,2),'SSA DD'!$E$1:$M$1,'SSA DD'!$E$1:$M$22)=D505)),1,0)),0)</f>
        <v>0</v>
      </c>
      <c r="AO505" t="s">
        <v>396</v>
      </c>
      <c r="AP505" s="25" t="s">
        <v>397</v>
      </c>
      <c r="AQ505" s="160" t="s">
        <v>398</v>
      </c>
    </row>
    <row r="506" spans="1:43" ht="30" customHeight="1" x14ac:dyDescent="0.45">
      <c r="A506" s="395">
        <v>494</v>
      </c>
      <c r="B506" s="155"/>
      <c r="C506" s="154"/>
      <c r="D506" s="154"/>
      <c r="E506" s="361"/>
      <c r="F506" s="362"/>
      <c r="G506" s="362"/>
      <c r="H506" s="368"/>
      <c r="I506" s="367" t="str">
        <f t="shared" si="87"/>
        <v/>
      </c>
      <c r="J506" s="365"/>
      <c r="K506" s="365"/>
      <c r="L506" s="365"/>
      <c r="O506" s="25" t="str">
        <f>IF(AND(SUM($U506:$Z506)&lt;&gt;0,SUM($U506:$Z506)&lt;&gt;6), IF($B506&lt;&gt;'SOC priorities'!$E$11,$AG506,$AH506),"")</f>
        <v/>
      </c>
      <c r="P506" s="25" t="str">
        <f>IF(AND(SUM(U506:AA506)&lt;&gt;0,SUM(U506:AA506)&lt;&gt;7),IF(B506='SOC priorities'!$E$11,IF(ISBLANK(H506),$AI506,""),""),"")</f>
        <v/>
      </c>
      <c r="Q506" s="25" t="str">
        <f t="shared" si="88"/>
        <v/>
      </c>
      <c r="R506" s="25" t="str">
        <f t="shared" si="85"/>
        <v/>
      </c>
      <c r="S506" s="25" t="str">
        <f t="shared" si="86"/>
        <v/>
      </c>
      <c r="U506" s="159">
        <f t="shared" si="89"/>
        <v>0</v>
      </c>
      <c r="V506" s="25">
        <f t="shared" si="90"/>
        <v>0</v>
      </c>
      <c r="W506" s="25">
        <f t="shared" si="91"/>
        <v>0</v>
      </c>
      <c r="X506" s="25">
        <f t="shared" si="92"/>
        <v>0</v>
      </c>
      <c r="Y506" s="25">
        <f t="shared" si="93"/>
        <v>0</v>
      </c>
      <c r="Z506" s="25">
        <f t="shared" si="94"/>
        <v>0</v>
      </c>
      <c r="AA506" s="25">
        <f t="shared" si="95"/>
        <v>0</v>
      </c>
      <c r="AC506" s="25">
        <f t="shared" si="96"/>
        <v>0</v>
      </c>
      <c r="AG506" s="25" t="s">
        <v>393</v>
      </c>
      <c r="AH506" s="25" t="s">
        <v>394</v>
      </c>
      <c r="AI506" s="160" t="s">
        <v>395</v>
      </c>
      <c r="AK506" s="25">
        <f>IF(COUNTIFS('SOC priorities'!$E$4:$E$12,$B506)&lt;&gt;1,1,0)</f>
        <v>1</v>
      </c>
      <c r="AL506" s="25" cm="1">
        <f t="array" ref="AL506">_xlfn.IFNA(IF(ISBLANK(C506),0,_xlfn.IFNA(IF(NOT(OR(_xlfn.XLOOKUP(VLOOKUP(B506,'SOC priorities'!$E$4:$F$12,2),'SOC priorities'!$H$1:$P$1,'SOC priorities'!$H$1:$P$413)=C506)),1,0),1)),1)</f>
        <v>0</v>
      </c>
      <c r="AM506" s="25" cm="1">
        <f t="array" ref="AM506">_xlfn.IFNA(IF(ISBLANK(D506),0,IF(NOT(OR(_xlfn.XLOOKUP(VLOOKUP(B506,'SSA DD'!$E$32:$F$40,2),'SSA DD'!$E$1:$M$1,'SSA DD'!$E$1:$M$22)=D506)),1,0)),0)</f>
        <v>0</v>
      </c>
      <c r="AO506" t="s">
        <v>396</v>
      </c>
      <c r="AP506" s="25" t="s">
        <v>397</v>
      </c>
      <c r="AQ506" s="160" t="s">
        <v>398</v>
      </c>
    </row>
    <row r="507" spans="1:43" ht="30" customHeight="1" x14ac:dyDescent="0.45">
      <c r="A507" s="395">
        <v>495</v>
      </c>
      <c r="B507" s="155"/>
      <c r="C507" s="154"/>
      <c r="D507" s="154"/>
      <c r="E507" s="361"/>
      <c r="F507" s="362"/>
      <c r="G507" s="362"/>
      <c r="H507" s="368"/>
      <c r="I507" s="367" t="str">
        <f t="shared" si="87"/>
        <v/>
      </c>
      <c r="J507" s="365"/>
      <c r="K507" s="365"/>
      <c r="L507" s="365"/>
      <c r="O507" s="25" t="str">
        <f>IF(AND(SUM($U507:$Z507)&lt;&gt;0,SUM($U507:$Z507)&lt;&gt;6), IF($B507&lt;&gt;'SOC priorities'!$E$11,$AG507,$AH507),"")</f>
        <v/>
      </c>
      <c r="P507" s="25" t="str">
        <f>IF(AND(SUM(U507:AA507)&lt;&gt;0,SUM(U507:AA507)&lt;&gt;7),IF(B507='SOC priorities'!$E$11,IF(ISBLANK(H507),$AI507,""),""),"")</f>
        <v/>
      </c>
      <c r="Q507" s="25" t="str">
        <f t="shared" si="88"/>
        <v/>
      </c>
      <c r="R507" s="25" t="str">
        <f t="shared" si="85"/>
        <v/>
      </c>
      <c r="S507" s="25" t="str">
        <f t="shared" si="86"/>
        <v/>
      </c>
      <c r="U507" s="159">
        <f t="shared" si="89"/>
        <v>0</v>
      </c>
      <c r="V507" s="25">
        <f t="shared" si="90"/>
        <v>0</v>
      </c>
      <c r="W507" s="25">
        <f t="shared" si="91"/>
        <v>0</v>
      </c>
      <c r="X507" s="25">
        <f t="shared" si="92"/>
        <v>0</v>
      </c>
      <c r="Y507" s="25">
        <f t="shared" si="93"/>
        <v>0</v>
      </c>
      <c r="Z507" s="25">
        <f t="shared" si="94"/>
        <v>0</v>
      </c>
      <c r="AA507" s="25">
        <f t="shared" si="95"/>
        <v>0</v>
      </c>
      <c r="AC507" s="25">
        <f t="shared" si="96"/>
        <v>0</v>
      </c>
      <c r="AG507" s="25" t="s">
        <v>393</v>
      </c>
      <c r="AH507" s="25" t="s">
        <v>394</v>
      </c>
      <c r="AI507" s="160" t="s">
        <v>395</v>
      </c>
      <c r="AK507" s="25">
        <f>IF(COUNTIFS('SOC priorities'!$E$4:$E$12,$B507)&lt;&gt;1,1,0)</f>
        <v>1</v>
      </c>
      <c r="AL507" s="25" cm="1">
        <f t="array" ref="AL507">_xlfn.IFNA(IF(ISBLANK(C507),0,_xlfn.IFNA(IF(NOT(OR(_xlfn.XLOOKUP(VLOOKUP(B507,'SOC priorities'!$E$4:$F$12,2),'SOC priorities'!$H$1:$P$1,'SOC priorities'!$H$1:$P$413)=C507)),1,0),1)),1)</f>
        <v>0</v>
      </c>
      <c r="AM507" s="25" cm="1">
        <f t="array" ref="AM507">_xlfn.IFNA(IF(ISBLANK(D507),0,IF(NOT(OR(_xlfn.XLOOKUP(VLOOKUP(B507,'SSA DD'!$E$32:$F$40,2),'SSA DD'!$E$1:$M$1,'SSA DD'!$E$1:$M$22)=D507)),1,0)),0)</f>
        <v>0</v>
      </c>
      <c r="AO507" t="s">
        <v>396</v>
      </c>
      <c r="AP507" s="25" t="s">
        <v>397</v>
      </c>
      <c r="AQ507" s="160" t="s">
        <v>398</v>
      </c>
    </row>
    <row r="508" spans="1:43" ht="30" customHeight="1" x14ac:dyDescent="0.45">
      <c r="A508" s="395">
        <v>496</v>
      </c>
      <c r="B508" s="155"/>
      <c r="C508" s="154"/>
      <c r="D508" s="154"/>
      <c r="E508" s="361"/>
      <c r="F508" s="362"/>
      <c r="G508" s="362"/>
      <c r="H508" s="368"/>
      <c r="I508" s="367" t="str">
        <f t="shared" si="87"/>
        <v/>
      </c>
      <c r="J508" s="365"/>
      <c r="K508" s="365"/>
      <c r="L508" s="365"/>
      <c r="O508" s="25" t="str">
        <f>IF(AND(SUM($U508:$Z508)&lt;&gt;0,SUM($U508:$Z508)&lt;&gt;6), IF($B508&lt;&gt;'SOC priorities'!$E$11,$AG508,$AH508),"")</f>
        <v/>
      </c>
      <c r="P508" s="25" t="str">
        <f>IF(AND(SUM(U508:AA508)&lt;&gt;0,SUM(U508:AA508)&lt;&gt;7),IF(B508='SOC priorities'!$E$11,IF(ISBLANK(H508),$AI508,""),""),"")</f>
        <v/>
      </c>
      <c r="Q508" s="25" t="str">
        <f t="shared" si="88"/>
        <v/>
      </c>
      <c r="R508" s="25" t="str">
        <f t="shared" si="85"/>
        <v/>
      </c>
      <c r="S508" s="25" t="str">
        <f t="shared" si="86"/>
        <v/>
      </c>
      <c r="U508" s="159">
        <f t="shared" si="89"/>
        <v>0</v>
      </c>
      <c r="V508" s="25">
        <f t="shared" si="90"/>
        <v>0</v>
      </c>
      <c r="W508" s="25">
        <f t="shared" si="91"/>
        <v>0</v>
      </c>
      <c r="X508" s="25">
        <f t="shared" si="92"/>
        <v>0</v>
      </c>
      <c r="Y508" s="25">
        <f t="shared" si="93"/>
        <v>0</v>
      </c>
      <c r="Z508" s="25">
        <f t="shared" si="94"/>
        <v>0</v>
      </c>
      <c r="AA508" s="25">
        <f t="shared" si="95"/>
        <v>0</v>
      </c>
      <c r="AC508" s="25">
        <f t="shared" si="96"/>
        <v>0</v>
      </c>
      <c r="AG508" s="25" t="s">
        <v>393</v>
      </c>
      <c r="AH508" s="25" t="s">
        <v>394</v>
      </c>
      <c r="AI508" s="160" t="s">
        <v>395</v>
      </c>
      <c r="AK508" s="25">
        <f>IF(COUNTIFS('SOC priorities'!$E$4:$E$12,$B508)&lt;&gt;1,1,0)</f>
        <v>1</v>
      </c>
      <c r="AL508" s="25" cm="1">
        <f t="array" ref="AL508">_xlfn.IFNA(IF(ISBLANK(C508),0,_xlfn.IFNA(IF(NOT(OR(_xlfn.XLOOKUP(VLOOKUP(B508,'SOC priorities'!$E$4:$F$12,2),'SOC priorities'!$H$1:$P$1,'SOC priorities'!$H$1:$P$413)=C508)),1,0),1)),1)</f>
        <v>0</v>
      </c>
      <c r="AM508" s="25" cm="1">
        <f t="array" ref="AM508">_xlfn.IFNA(IF(ISBLANK(D508),0,IF(NOT(OR(_xlfn.XLOOKUP(VLOOKUP(B508,'SSA DD'!$E$32:$F$40,2),'SSA DD'!$E$1:$M$1,'SSA DD'!$E$1:$M$22)=D508)),1,0)),0)</f>
        <v>0</v>
      </c>
      <c r="AO508" t="s">
        <v>396</v>
      </c>
      <c r="AP508" s="25" t="s">
        <v>397</v>
      </c>
      <c r="AQ508" s="160" t="s">
        <v>398</v>
      </c>
    </row>
    <row r="509" spans="1:43" ht="30" customHeight="1" x14ac:dyDescent="0.45">
      <c r="A509" s="395">
        <v>497</v>
      </c>
      <c r="B509" s="155"/>
      <c r="C509" s="154"/>
      <c r="D509" s="154"/>
      <c r="E509" s="361"/>
      <c r="F509" s="362"/>
      <c r="G509" s="362"/>
      <c r="H509" s="368"/>
      <c r="I509" s="367" t="str">
        <f t="shared" si="87"/>
        <v/>
      </c>
      <c r="J509" s="365"/>
      <c r="K509" s="365"/>
      <c r="L509" s="365"/>
      <c r="O509" s="25" t="str">
        <f>IF(AND(SUM($U509:$Z509)&lt;&gt;0,SUM($U509:$Z509)&lt;&gt;6), IF($B509&lt;&gt;'SOC priorities'!$E$11,$AG509,$AH509),"")</f>
        <v/>
      </c>
      <c r="P509" s="25" t="str">
        <f>IF(AND(SUM(U509:AA509)&lt;&gt;0,SUM(U509:AA509)&lt;&gt;7),IF(B509='SOC priorities'!$E$11,IF(ISBLANK(H509),$AI509,""),""),"")</f>
        <v/>
      </c>
      <c r="Q509" s="25" t="str">
        <f t="shared" si="88"/>
        <v/>
      </c>
      <c r="R509" s="25" t="str">
        <f t="shared" si="85"/>
        <v/>
      </c>
      <c r="S509" s="25" t="str">
        <f t="shared" si="86"/>
        <v/>
      </c>
      <c r="U509" s="159">
        <f t="shared" si="89"/>
        <v>0</v>
      </c>
      <c r="V509" s="25">
        <f t="shared" si="90"/>
        <v>0</v>
      </c>
      <c r="W509" s="25">
        <f t="shared" si="91"/>
        <v>0</v>
      </c>
      <c r="X509" s="25">
        <f t="shared" si="92"/>
        <v>0</v>
      </c>
      <c r="Y509" s="25">
        <f t="shared" si="93"/>
        <v>0</v>
      </c>
      <c r="Z509" s="25">
        <f t="shared" si="94"/>
        <v>0</v>
      </c>
      <c r="AA509" s="25">
        <f t="shared" si="95"/>
        <v>0</v>
      </c>
      <c r="AC509" s="25">
        <f t="shared" si="96"/>
        <v>0</v>
      </c>
      <c r="AG509" s="25" t="s">
        <v>393</v>
      </c>
      <c r="AH509" s="25" t="s">
        <v>394</v>
      </c>
      <c r="AI509" s="160" t="s">
        <v>395</v>
      </c>
      <c r="AK509" s="25">
        <f>IF(COUNTIFS('SOC priorities'!$E$4:$E$12,$B509)&lt;&gt;1,1,0)</f>
        <v>1</v>
      </c>
      <c r="AL509" s="25" cm="1">
        <f t="array" ref="AL509">_xlfn.IFNA(IF(ISBLANK(C509),0,_xlfn.IFNA(IF(NOT(OR(_xlfn.XLOOKUP(VLOOKUP(B509,'SOC priorities'!$E$4:$F$12,2),'SOC priorities'!$H$1:$P$1,'SOC priorities'!$H$1:$P$413)=C509)),1,0),1)),1)</f>
        <v>0</v>
      </c>
      <c r="AM509" s="25" cm="1">
        <f t="array" ref="AM509">_xlfn.IFNA(IF(ISBLANK(D509),0,IF(NOT(OR(_xlfn.XLOOKUP(VLOOKUP(B509,'SSA DD'!$E$32:$F$40,2),'SSA DD'!$E$1:$M$1,'SSA DD'!$E$1:$M$22)=D509)),1,0)),0)</f>
        <v>0</v>
      </c>
      <c r="AO509" t="s">
        <v>396</v>
      </c>
      <c r="AP509" s="25" t="s">
        <v>397</v>
      </c>
      <c r="AQ509" s="160" t="s">
        <v>398</v>
      </c>
    </row>
    <row r="510" spans="1:43" ht="30" customHeight="1" x14ac:dyDescent="0.45">
      <c r="A510" s="395">
        <v>498</v>
      </c>
      <c r="B510" s="155"/>
      <c r="C510" s="154"/>
      <c r="D510" s="154"/>
      <c r="E510" s="361"/>
      <c r="F510" s="362"/>
      <c r="G510" s="362"/>
      <c r="H510" s="368"/>
      <c r="I510" s="367" t="str">
        <f t="shared" si="87"/>
        <v/>
      </c>
      <c r="J510" s="365"/>
      <c r="K510" s="365"/>
      <c r="L510" s="365"/>
      <c r="O510" s="25" t="str">
        <f>IF(AND(SUM($U510:$Z510)&lt;&gt;0,SUM($U510:$Z510)&lt;&gt;6), IF($B510&lt;&gt;'SOC priorities'!$E$11,$AG510,$AH510),"")</f>
        <v/>
      </c>
      <c r="P510" s="25" t="str">
        <f>IF(AND(SUM(U510:AA510)&lt;&gt;0,SUM(U510:AA510)&lt;&gt;7),IF(B510='SOC priorities'!$E$11,IF(ISBLANK(H510),$AI510,""),""),"")</f>
        <v/>
      </c>
      <c r="Q510" s="25" t="str">
        <f t="shared" si="88"/>
        <v/>
      </c>
      <c r="R510" s="25" t="str">
        <f t="shared" si="85"/>
        <v/>
      </c>
      <c r="S510" s="25" t="str">
        <f t="shared" si="86"/>
        <v/>
      </c>
      <c r="U510" s="159">
        <f t="shared" si="89"/>
        <v>0</v>
      </c>
      <c r="V510" s="25">
        <f t="shared" si="90"/>
        <v>0</v>
      </c>
      <c r="W510" s="25">
        <f t="shared" si="91"/>
        <v>0</v>
      </c>
      <c r="X510" s="25">
        <f t="shared" si="92"/>
        <v>0</v>
      </c>
      <c r="Y510" s="25">
        <f t="shared" si="93"/>
        <v>0</v>
      </c>
      <c r="Z510" s="25">
        <f t="shared" si="94"/>
        <v>0</v>
      </c>
      <c r="AA510" s="25">
        <f t="shared" si="95"/>
        <v>0</v>
      </c>
      <c r="AC510" s="25">
        <f t="shared" si="96"/>
        <v>0</v>
      </c>
      <c r="AG510" s="25" t="s">
        <v>393</v>
      </c>
      <c r="AH510" s="25" t="s">
        <v>394</v>
      </c>
      <c r="AI510" s="160" t="s">
        <v>395</v>
      </c>
      <c r="AK510" s="25">
        <f>IF(COUNTIFS('SOC priorities'!$E$4:$E$12,$B510)&lt;&gt;1,1,0)</f>
        <v>1</v>
      </c>
      <c r="AL510" s="25" cm="1">
        <f t="array" ref="AL510">_xlfn.IFNA(IF(ISBLANK(C510),0,_xlfn.IFNA(IF(NOT(OR(_xlfn.XLOOKUP(VLOOKUP(B510,'SOC priorities'!$E$4:$F$12,2),'SOC priorities'!$H$1:$P$1,'SOC priorities'!$H$1:$P$413)=C510)),1,0),1)),1)</f>
        <v>0</v>
      </c>
      <c r="AM510" s="25" cm="1">
        <f t="array" ref="AM510">_xlfn.IFNA(IF(ISBLANK(D510),0,IF(NOT(OR(_xlfn.XLOOKUP(VLOOKUP(B510,'SSA DD'!$E$32:$F$40,2),'SSA DD'!$E$1:$M$1,'SSA DD'!$E$1:$M$22)=D510)),1,0)),0)</f>
        <v>0</v>
      </c>
      <c r="AO510" t="s">
        <v>396</v>
      </c>
      <c r="AP510" s="25" t="s">
        <v>397</v>
      </c>
      <c r="AQ510" s="160" t="s">
        <v>398</v>
      </c>
    </row>
    <row r="511" spans="1:43" ht="30" customHeight="1" x14ac:dyDescent="0.45">
      <c r="A511" s="395">
        <v>499</v>
      </c>
      <c r="B511" s="155"/>
      <c r="C511" s="154"/>
      <c r="D511" s="154"/>
      <c r="E511" s="361"/>
      <c r="F511" s="362"/>
      <c r="G511" s="362"/>
      <c r="H511" s="368"/>
      <c r="I511" s="367" t="str">
        <f t="shared" si="87"/>
        <v/>
      </c>
      <c r="J511" s="365"/>
      <c r="K511" s="365"/>
      <c r="L511" s="365"/>
      <c r="O511" s="25" t="str">
        <f>IF(AND(SUM($U511:$Z511)&lt;&gt;0,SUM($U511:$Z511)&lt;&gt;6), IF($B511&lt;&gt;'SOC priorities'!$E$11,$AG511,$AH511),"")</f>
        <v/>
      </c>
      <c r="P511" s="25" t="str">
        <f>IF(AND(SUM(U511:AA511)&lt;&gt;0,SUM(U511:AA511)&lt;&gt;7),IF(B511='SOC priorities'!$E$11,IF(ISBLANK(H511),$AI511,""),""),"")</f>
        <v/>
      </c>
      <c r="Q511" s="25" t="str">
        <f t="shared" si="88"/>
        <v/>
      </c>
      <c r="R511" s="25" t="str">
        <f t="shared" si="85"/>
        <v/>
      </c>
      <c r="S511" s="25" t="str">
        <f t="shared" si="86"/>
        <v/>
      </c>
      <c r="U511" s="159">
        <f t="shared" si="89"/>
        <v>0</v>
      </c>
      <c r="V511" s="25">
        <f t="shared" si="90"/>
        <v>0</v>
      </c>
      <c r="W511" s="25">
        <f t="shared" si="91"/>
        <v>0</v>
      </c>
      <c r="X511" s="25">
        <f t="shared" si="92"/>
        <v>0</v>
      </c>
      <c r="Y511" s="25">
        <f t="shared" si="93"/>
        <v>0</v>
      </c>
      <c r="Z511" s="25">
        <f t="shared" si="94"/>
        <v>0</v>
      </c>
      <c r="AA511" s="25">
        <f t="shared" si="95"/>
        <v>0</v>
      </c>
      <c r="AC511" s="25">
        <f t="shared" si="96"/>
        <v>0</v>
      </c>
      <c r="AG511" s="25" t="s">
        <v>393</v>
      </c>
      <c r="AH511" s="25" t="s">
        <v>394</v>
      </c>
      <c r="AI511" s="160" t="s">
        <v>395</v>
      </c>
      <c r="AK511" s="25">
        <f>IF(COUNTIFS('SOC priorities'!$E$4:$E$12,$B511)&lt;&gt;1,1,0)</f>
        <v>1</v>
      </c>
      <c r="AL511" s="25" cm="1">
        <f t="array" ref="AL511">_xlfn.IFNA(IF(ISBLANK(C511),0,_xlfn.IFNA(IF(NOT(OR(_xlfn.XLOOKUP(VLOOKUP(B511,'SOC priorities'!$E$4:$F$12,2),'SOC priorities'!$H$1:$P$1,'SOC priorities'!$H$1:$P$413)=C511)),1,0),1)),1)</f>
        <v>0</v>
      </c>
      <c r="AM511" s="25" cm="1">
        <f t="array" ref="AM511">_xlfn.IFNA(IF(ISBLANK(D511),0,IF(NOT(OR(_xlfn.XLOOKUP(VLOOKUP(B511,'SSA DD'!$E$32:$F$40,2),'SSA DD'!$E$1:$M$1,'SSA DD'!$E$1:$M$22)=D511)),1,0)),0)</f>
        <v>0</v>
      </c>
      <c r="AO511" t="s">
        <v>396</v>
      </c>
      <c r="AP511" s="25" t="s">
        <v>397</v>
      </c>
      <c r="AQ511" s="160" t="s">
        <v>398</v>
      </c>
    </row>
    <row r="512" spans="1:43" ht="30" customHeight="1" x14ac:dyDescent="0.45">
      <c r="A512" s="395">
        <v>500</v>
      </c>
      <c r="B512" s="155"/>
      <c r="C512" s="154"/>
      <c r="D512" s="154"/>
      <c r="E512" s="361"/>
      <c r="F512" s="362"/>
      <c r="G512" s="362"/>
      <c r="H512" s="368"/>
      <c r="I512" s="367" t="str">
        <f t="shared" si="87"/>
        <v/>
      </c>
      <c r="J512" s="365"/>
      <c r="K512" s="365"/>
      <c r="L512" s="365"/>
      <c r="O512" s="25" t="str">
        <f>IF(AND(SUM($U512:$Z512)&lt;&gt;0,SUM($U512:$Z512)&lt;&gt;6), IF($B512&lt;&gt;'SOC priorities'!$E$11,$AG512,$AH512),"")</f>
        <v/>
      </c>
      <c r="P512" s="25" t="str">
        <f>IF(AND(SUM(U512:AA512)&lt;&gt;0,SUM(U512:AA512)&lt;&gt;7),IF(B512='SOC priorities'!$E$11,IF(ISBLANK(H512),$AI512,""),""),"")</f>
        <v/>
      </c>
      <c r="Q512" s="25" t="str">
        <f t="shared" si="88"/>
        <v/>
      </c>
      <c r="R512" s="25" t="str">
        <f t="shared" si="85"/>
        <v/>
      </c>
      <c r="S512" s="25" t="str">
        <f t="shared" si="86"/>
        <v/>
      </c>
      <c r="U512" s="159">
        <f t="shared" si="89"/>
        <v>0</v>
      </c>
      <c r="V512" s="25">
        <f t="shared" si="90"/>
        <v>0</v>
      </c>
      <c r="W512" s="25">
        <f t="shared" si="91"/>
        <v>0</v>
      </c>
      <c r="X512" s="25">
        <f t="shared" si="92"/>
        <v>0</v>
      </c>
      <c r="Y512" s="25">
        <f t="shared" si="93"/>
        <v>0</v>
      </c>
      <c r="Z512" s="25">
        <f t="shared" si="94"/>
        <v>0</v>
      </c>
      <c r="AA512" s="25">
        <f t="shared" si="95"/>
        <v>0</v>
      </c>
      <c r="AC512" s="25">
        <f t="shared" si="96"/>
        <v>0</v>
      </c>
      <c r="AG512" s="25" t="s">
        <v>393</v>
      </c>
      <c r="AH512" s="25" t="s">
        <v>394</v>
      </c>
      <c r="AI512" s="160" t="s">
        <v>395</v>
      </c>
      <c r="AK512" s="25">
        <f>IF(COUNTIFS('SOC priorities'!$E$4:$E$12,$B512)&lt;&gt;1,1,0)</f>
        <v>1</v>
      </c>
      <c r="AL512" s="25" cm="1">
        <f t="array" ref="AL512">_xlfn.IFNA(IF(ISBLANK(C512),0,_xlfn.IFNA(IF(NOT(OR(_xlfn.XLOOKUP(VLOOKUP(B512,'SOC priorities'!$E$4:$F$12,2),'SOC priorities'!$H$1:$P$1,'SOC priorities'!$H$1:$P$413)=C512)),1,0),1)),1)</f>
        <v>0</v>
      </c>
      <c r="AM512" s="25" cm="1">
        <f t="array" ref="AM512">_xlfn.IFNA(IF(ISBLANK(D512),0,IF(NOT(OR(_xlfn.XLOOKUP(VLOOKUP(B512,'SSA DD'!$E$32:$F$40,2),'SSA DD'!$E$1:$M$1,'SSA DD'!$E$1:$M$22)=D512)),1,0)),0)</f>
        <v>0</v>
      </c>
      <c r="AO512" t="s">
        <v>396</v>
      </c>
      <c r="AP512" s="25" t="s">
        <v>397</v>
      </c>
      <c r="AQ512" s="160" t="s">
        <v>398</v>
      </c>
    </row>
    <row r="513" spans="1:43" ht="30" customHeight="1" x14ac:dyDescent="0.45">
      <c r="A513" s="395">
        <v>501</v>
      </c>
      <c r="B513" s="155"/>
      <c r="C513" s="154"/>
      <c r="D513" s="154"/>
      <c r="E513" s="361"/>
      <c r="F513" s="362"/>
      <c r="G513" s="362"/>
      <c r="H513" s="368"/>
      <c r="I513" s="367" t="str">
        <f t="shared" si="87"/>
        <v/>
      </c>
      <c r="J513" s="365"/>
      <c r="K513" s="365"/>
      <c r="L513" s="365"/>
      <c r="O513" s="25" t="str">
        <f>IF(AND(SUM($U513:$Z513)&lt;&gt;0,SUM($U513:$Z513)&lt;&gt;6), IF($B513&lt;&gt;'SOC priorities'!$E$11,$AG513,$AH513),"")</f>
        <v/>
      </c>
      <c r="P513" s="25" t="str">
        <f>IF(AND(SUM(U513:AA513)&lt;&gt;0,SUM(U513:AA513)&lt;&gt;7),IF(B513='SOC priorities'!$E$11,IF(ISBLANK(H513),$AI513,""),""),"")</f>
        <v/>
      </c>
      <c r="Q513" s="25" t="str">
        <f t="shared" si="88"/>
        <v/>
      </c>
      <c r="R513" s="25" t="str">
        <f t="shared" si="85"/>
        <v/>
      </c>
      <c r="S513" s="25" t="str">
        <f t="shared" si="86"/>
        <v/>
      </c>
      <c r="U513" s="159">
        <f t="shared" si="89"/>
        <v>0</v>
      </c>
      <c r="V513" s="25">
        <f t="shared" si="90"/>
        <v>0</v>
      </c>
      <c r="W513" s="25">
        <f t="shared" si="91"/>
        <v>0</v>
      </c>
      <c r="X513" s="25">
        <f t="shared" si="92"/>
        <v>0</v>
      </c>
      <c r="Y513" s="25">
        <f t="shared" si="93"/>
        <v>0</v>
      </c>
      <c r="Z513" s="25">
        <f t="shared" si="94"/>
        <v>0</v>
      </c>
      <c r="AA513" s="25">
        <f t="shared" si="95"/>
        <v>0</v>
      </c>
      <c r="AC513" s="25">
        <f t="shared" si="96"/>
        <v>0</v>
      </c>
      <c r="AG513" s="25" t="s">
        <v>393</v>
      </c>
      <c r="AH513" s="25" t="s">
        <v>394</v>
      </c>
      <c r="AI513" s="160" t="s">
        <v>395</v>
      </c>
      <c r="AK513" s="25">
        <f>IF(COUNTIFS('SOC priorities'!$E$4:$E$12,$B513)&lt;&gt;1,1,0)</f>
        <v>1</v>
      </c>
      <c r="AL513" s="25" cm="1">
        <f t="array" ref="AL513">_xlfn.IFNA(IF(ISBLANK(C513),0,_xlfn.IFNA(IF(NOT(OR(_xlfn.XLOOKUP(VLOOKUP(B513,'SOC priorities'!$E$4:$F$12,2),'SOC priorities'!$H$1:$P$1,'SOC priorities'!$H$1:$P$413)=C513)),1,0),1)),1)</f>
        <v>0</v>
      </c>
      <c r="AM513" s="25" cm="1">
        <f t="array" ref="AM513">_xlfn.IFNA(IF(ISBLANK(D513),0,IF(NOT(OR(_xlfn.XLOOKUP(VLOOKUP(B513,'SSA DD'!$E$32:$F$40,2),'SSA DD'!$E$1:$M$1,'SSA DD'!$E$1:$M$22)=D513)),1,0)),0)</f>
        <v>0</v>
      </c>
      <c r="AO513" t="s">
        <v>396</v>
      </c>
      <c r="AP513" s="25" t="s">
        <v>397</v>
      </c>
      <c r="AQ513" s="160" t="s">
        <v>398</v>
      </c>
    </row>
    <row r="514" spans="1:43" ht="30" customHeight="1" x14ac:dyDescent="0.45">
      <c r="A514" s="395">
        <v>502</v>
      </c>
      <c r="B514" s="155"/>
      <c r="C514" s="154"/>
      <c r="D514" s="154"/>
      <c r="E514" s="361"/>
      <c r="F514" s="362"/>
      <c r="G514" s="362"/>
      <c r="H514" s="368"/>
      <c r="I514" s="367" t="str">
        <f t="shared" si="87"/>
        <v/>
      </c>
      <c r="J514" s="365"/>
      <c r="K514" s="365"/>
      <c r="L514" s="365"/>
      <c r="O514" s="25" t="str">
        <f>IF(AND(SUM($U514:$Z514)&lt;&gt;0,SUM($U514:$Z514)&lt;&gt;6), IF($B514&lt;&gt;'SOC priorities'!$E$11,$AG514,$AH514),"")</f>
        <v/>
      </c>
      <c r="P514" s="25" t="str">
        <f>IF(AND(SUM(U514:AA514)&lt;&gt;0,SUM(U514:AA514)&lt;&gt;7),IF(B514='SOC priorities'!$E$11,IF(ISBLANK(H514),$AI514,""),""),"")</f>
        <v/>
      </c>
      <c r="Q514" s="25" t="str">
        <f t="shared" si="88"/>
        <v/>
      </c>
      <c r="R514" s="25" t="str">
        <f t="shared" si="85"/>
        <v/>
      </c>
      <c r="S514" s="25" t="str">
        <f t="shared" si="86"/>
        <v/>
      </c>
      <c r="U514" s="159">
        <f t="shared" si="89"/>
        <v>0</v>
      </c>
      <c r="V514" s="25">
        <f t="shared" si="90"/>
        <v>0</v>
      </c>
      <c r="W514" s="25">
        <f t="shared" si="91"/>
        <v>0</v>
      </c>
      <c r="X514" s="25">
        <f t="shared" si="92"/>
        <v>0</v>
      </c>
      <c r="Y514" s="25">
        <f t="shared" si="93"/>
        <v>0</v>
      </c>
      <c r="Z514" s="25">
        <f t="shared" si="94"/>
        <v>0</v>
      </c>
      <c r="AA514" s="25">
        <f t="shared" si="95"/>
        <v>0</v>
      </c>
      <c r="AC514" s="25">
        <f t="shared" si="96"/>
        <v>0</v>
      </c>
      <c r="AG514" s="25" t="s">
        <v>393</v>
      </c>
      <c r="AH514" s="25" t="s">
        <v>394</v>
      </c>
      <c r="AI514" s="160" t="s">
        <v>395</v>
      </c>
      <c r="AK514" s="25">
        <f>IF(COUNTIFS('SOC priorities'!$E$4:$E$12,$B514)&lt;&gt;1,1,0)</f>
        <v>1</v>
      </c>
      <c r="AL514" s="25" cm="1">
        <f t="array" ref="AL514">_xlfn.IFNA(IF(ISBLANK(C514),0,_xlfn.IFNA(IF(NOT(OR(_xlfn.XLOOKUP(VLOOKUP(B514,'SOC priorities'!$E$4:$F$12,2),'SOC priorities'!$H$1:$P$1,'SOC priorities'!$H$1:$P$413)=C514)),1,0),1)),1)</f>
        <v>0</v>
      </c>
      <c r="AM514" s="25" cm="1">
        <f t="array" ref="AM514">_xlfn.IFNA(IF(ISBLANK(D514),0,IF(NOT(OR(_xlfn.XLOOKUP(VLOOKUP(B514,'SSA DD'!$E$32:$F$40,2),'SSA DD'!$E$1:$M$1,'SSA DD'!$E$1:$M$22)=D514)),1,0)),0)</f>
        <v>0</v>
      </c>
      <c r="AO514" t="s">
        <v>396</v>
      </c>
      <c r="AP514" s="25" t="s">
        <v>397</v>
      </c>
      <c r="AQ514" s="160" t="s">
        <v>398</v>
      </c>
    </row>
    <row r="515" spans="1:43" ht="30" customHeight="1" x14ac:dyDescent="0.45">
      <c r="A515" s="395">
        <v>503</v>
      </c>
      <c r="B515" s="155"/>
      <c r="C515" s="154"/>
      <c r="D515" s="154"/>
      <c r="E515" s="361"/>
      <c r="F515" s="362"/>
      <c r="G515" s="362"/>
      <c r="H515" s="368"/>
      <c r="I515" s="367" t="str">
        <f t="shared" si="87"/>
        <v/>
      </c>
      <c r="J515" s="365"/>
      <c r="K515" s="365"/>
      <c r="L515" s="365"/>
      <c r="O515" s="25" t="str">
        <f>IF(AND(SUM($U515:$Z515)&lt;&gt;0,SUM($U515:$Z515)&lt;&gt;6), IF($B515&lt;&gt;'SOC priorities'!$E$11,$AG515,$AH515),"")</f>
        <v/>
      </c>
      <c r="P515" s="25" t="str">
        <f>IF(AND(SUM(U515:AA515)&lt;&gt;0,SUM(U515:AA515)&lt;&gt;7),IF(B515='SOC priorities'!$E$11,IF(ISBLANK(H515),$AI515,""),""),"")</f>
        <v/>
      </c>
      <c r="Q515" s="25" t="str">
        <f t="shared" si="88"/>
        <v/>
      </c>
      <c r="R515" s="25" t="str">
        <f t="shared" si="85"/>
        <v/>
      </c>
      <c r="S515" s="25" t="str">
        <f t="shared" si="86"/>
        <v/>
      </c>
      <c r="U515" s="159">
        <f t="shared" si="89"/>
        <v>0</v>
      </c>
      <c r="V515" s="25">
        <f t="shared" si="90"/>
        <v>0</v>
      </c>
      <c r="W515" s="25">
        <f t="shared" si="91"/>
        <v>0</v>
      </c>
      <c r="X515" s="25">
        <f t="shared" si="92"/>
        <v>0</v>
      </c>
      <c r="Y515" s="25">
        <f t="shared" si="93"/>
        <v>0</v>
      </c>
      <c r="Z515" s="25">
        <f t="shared" si="94"/>
        <v>0</v>
      </c>
      <c r="AA515" s="25">
        <f t="shared" si="95"/>
        <v>0</v>
      </c>
      <c r="AC515" s="25">
        <f t="shared" si="96"/>
        <v>0</v>
      </c>
      <c r="AG515" s="25" t="s">
        <v>393</v>
      </c>
      <c r="AH515" s="25" t="s">
        <v>394</v>
      </c>
      <c r="AI515" s="160" t="s">
        <v>395</v>
      </c>
      <c r="AK515" s="25">
        <f>IF(COUNTIFS('SOC priorities'!$E$4:$E$12,$B515)&lt;&gt;1,1,0)</f>
        <v>1</v>
      </c>
      <c r="AL515" s="25" cm="1">
        <f t="array" ref="AL515">_xlfn.IFNA(IF(ISBLANK(C515),0,_xlfn.IFNA(IF(NOT(OR(_xlfn.XLOOKUP(VLOOKUP(B515,'SOC priorities'!$E$4:$F$12,2),'SOC priorities'!$H$1:$P$1,'SOC priorities'!$H$1:$P$413)=C515)),1,0),1)),1)</f>
        <v>0</v>
      </c>
      <c r="AM515" s="25" cm="1">
        <f t="array" ref="AM515">_xlfn.IFNA(IF(ISBLANK(D515),0,IF(NOT(OR(_xlfn.XLOOKUP(VLOOKUP(B515,'SSA DD'!$E$32:$F$40,2),'SSA DD'!$E$1:$M$1,'SSA DD'!$E$1:$M$22)=D515)),1,0)),0)</f>
        <v>0</v>
      </c>
      <c r="AO515" t="s">
        <v>396</v>
      </c>
      <c r="AP515" s="25" t="s">
        <v>397</v>
      </c>
      <c r="AQ515" s="160" t="s">
        <v>398</v>
      </c>
    </row>
    <row r="516" spans="1:43" ht="30" customHeight="1" x14ac:dyDescent="0.45">
      <c r="A516" s="395">
        <v>504</v>
      </c>
      <c r="B516" s="155"/>
      <c r="C516" s="154"/>
      <c r="D516" s="154"/>
      <c r="E516" s="361"/>
      <c r="F516" s="362"/>
      <c r="G516" s="362"/>
      <c r="H516" s="368"/>
      <c r="I516" s="367" t="str">
        <f t="shared" si="87"/>
        <v/>
      </c>
      <c r="J516" s="365"/>
      <c r="K516" s="365"/>
      <c r="L516" s="365"/>
      <c r="O516" s="25" t="str">
        <f>IF(AND(SUM($U516:$Z516)&lt;&gt;0,SUM($U516:$Z516)&lt;&gt;6), IF($B516&lt;&gt;'SOC priorities'!$E$11,$AG516,$AH516),"")</f>
        <v/>
      </c>
      <c r="P516" s="25" t="str">
        <f>IF(AND(SUM(U516:AA516)&lt;&gt;0,SUM(U516:AA516)&lt;&gt;7),IF(B516='SOC priorities'!$E$11,IF(ISBLANK(H516),$AI516,""),""),"")</f>
        <v/>
      </c>
      <c r="Q516" s="25" t="str">
        <f t="shared" si="88"/>
        <v/>
      </c>
      <c r="R516" s="25" t="str">
        <f t="shared" si="85"/>
        <v/>
      </c>
      <c r="S516" s="25" t="str">
        <f t="shared" si="86"/>
        <v/>
      </c>
      <c r="U516" s="159">
        <f t="shared" si="89"/>
        <v>0</v>
      </c>
      <c r="V516" s="25">
        <f t="shared" si="90"/>
        <v>0</v>
      </c>
      <c r="W516" s="25">
        <f t="shared" si="91"/>
        <v>0</v>
      </c>
      <c r="X516" s="25">
        <f t="shared" si="92"/>
        <v>0</v>
      </c>
      <c r="Y516" s="25">
        <f t="shared" si="93"/>
        <v>0</v>
      </c>
      <c r="Z516" s="25">
        <f t="shared" si="94"/>
        <v>0</v>
      </c>
      <c r="AA516" s="25">
        <f t="shared" si="95"/>
        <v>0</v>
      </c>
      <c r="AC516" s="25">
        <f t="shared" si="96"/>
        <v>0</v>
      </c>
      <c r="AG516" s="25" t="s">
        <v>393</v>
      </c>
      <c r="AH516" s="25" t="s">
        <v>394</v>
      </c>
      <c r="AI516" s="160" t="s">
        <v>395</v>
      </c>
      <c r="AK516" s="25">
        <f>IF(COUNTIFS('SOC priorities'!$E$4:$E$12,$B516)&lt;&gt;1,1,0)</f>
        <v>1</v>
      </c>
      <c r="AL516" s="25" cm="1">
        <f t="array" ref="AL516">_xlfn.IFNA(IF(ISBLANK(C516),0,_xlfn.IFNA(IF(NOT(OR(_xlfn.XLOOKUP(VLOOKUP(B516,'SOC priorities'!$E$4:$F$12,2),'SOC priorities'!$H$1:$P$1,'SOC priorities'!$H$1:$P$413)=C516)),1,0),1)),1)</f>
        <v>0</v>
      </c>
      <c r="AM516" s="25" cm="1">
        <f t="array" ref="AM516">_xlfn.IFNA(IF(ISBLANK(D516),0,IF(NOT(OR(_xlfn.XLOOKUP(VLOOKUP(B516,'SSA DD'!$E$32:$F$40,2),'SSA DD'!$E$1:$M$1,'SSA DD'!$E$1:$M$22)=D516)),1,0)),0)</f>
        <v>0</v>
      </c>
      <c r="AO516" t="s">
        <v>396</v>
      </c>
      <c r="AP516" s="25" t="s">
        <v>397</v>
      </c>
      <c r="AQ516" s="160" t="s">
        <v>398</v>
      </c>
    </row>
    <row r="517" spans="1:43" ht="30" customHeight="1" x14ac:dyDescent="0.45">
      <c r="A517" s="395">
        <v>505</v>
      </c>
      <c r="B517" s="155"/>
      <c r="C517" s="154"/>
      <c r="D517" s="154"/>
      <c r="E517" s="361"/>
      <c r="F517" s="362"/>
      <c r="G517" s="362"/>
      <c r="H517" s="368"/>
      <c r="I517" s="367" t="str">
        <f t="shared" si="87"/>
        <v/>
      </c>
      <c r="J517" s="365"/>
      <c r="K517" s="365"/>
      <c r="L517" s="365"/>
      <c r="O517" s="25" t="str">
        <f>IF(AND(SUM($U517:$Z517)&lt;&gt;0,SUM($U517:$Z517)&lt;&gt;6), IF($B517&lt;&gt;'SOC priorities'!$E$11,$AG517,$AH517),"")</f>
        <v/>
      </c>
      <c r="P517" s="25" t="str">
        <f>IF(AND(SUM(U517:AA517)&lt;&gt;0,SUM(U517:AA517)&lt;&gt;7),IF(B517='SOC priorities'!$E$11,IF(ISBLANK(H517),$AI517,""),""),"")</f>
        <v/>
      </c>
      <c r="Q517" s="25" t="str">
        <f t="shared" si="88"/>
        <v/>
      </c>
      <c r="R517" s="25" t="str">
        <f t="shared" si="85"/>
        <v/>
      </c>
      <c r="S517" s="25" t="str">
        <f t="shared" si="86"/>
        <v/>
      </c>
      <c r="U517" s="159">
        <f t="shared" si="89"/>
        <v>0</v>
      </c>
      <c r="V517" s="25">
        <f t="shared" si="90"/>
        <v>0</v>
      </c>
      <c r="W517" s="25">
        <f t="shared" si="91"/>
        <v>0</v>
      </c>
      <c r="X517" s="25">
        <f t="shared" si="92"/>
        <v>0</v>
      </c>
      <c r="Y517" s="25">
        <f t="shared" si="93"/>
        <v>0</v>
      </c>
      <c r="Z517" s="25">
        <f t="shared" si="94"/>
        <v>0</v>
      </c>
      <c r="AA517" s="25">
        <f t="shared" si="95"/>
        <v>0</v>
      </c>
      <c r="AC517" s="25">
        <f t="shared" si="96"/>
        <v>0</v>
      </c>
      <c r="AG517" s="25" t="s">
        <v>393</v>
      </c>
      <c r="AH517" s="25" t="s">
        <v>394</v>
      </c>
      <c r="AI517" s="160" t="s">
        <v>395</v>
      </c>
      <c r="AK517" s="25">
        <f>IF(COUNTIFS('SOC priorities'!$E$4:$E$12,$B517)&lt;&gt;1,1,0)</f>
        <v>1</v>
      </c>
      <c r="AL517" s="25" cm="1">
        <f t="array" ref="AL517">_xlfn.IFNA(IF(ISBLANK(C517),0,_xlfn.IFNA(IF(NOT(OR(_xlfn.XLOOKUP(VLOOKUP(B517,'SOC priorities'!$E$4:$F$12,2),'SOC priorities'!$H$1:$P$1,'SOC priorities'!$H$1:$P$413)=C517)),1,0),1)),1)</f>
        <v>0</v>
      </c>
      <c r="AM517" s="25" cm="1">
        <f t="array" ref="AM517">_xlfn.IFNA(IF(ISBLANK(D517),0,IF(NOT(OR(_xlfn.XLOOKUP(VLOOKUP(B517,'SSA DD'!$E$32:$F$40,2),'SSA DD'!$E$1:$M$1,'SSA DD'!$E$1:$M$22)=D517)),1,0)),0)</f>
        <v>0</v>
      </c>
      <c r="AO517" t="s">
        <v>396</v>
      </c>
      <c r="AP517" s="25" t="s">
        <v>397</v>
      </c>
      <c r="AQ517" s="160" t="s">
        <v>398</v>
      </c>
    </row>
    <row r="518" spans="1:43" ht="30" customHeight="1" x14ac:dyDescent="0.45">
      <c r="A518" s="395">
        <v>506</v>
      </c>
      <c r="B518" s="155"/>
      <c r="C518" s="154"/>
      <c r="D518" s="154"/>
      <c r="E518" s="361"/>
      <c r="F518" s="362"/>
      <c r="G518" s="362"/>
      <c r="H518" s="368"/>
      <c r="I518" s="367" t="str">
        <f t="shared" si="87"/>
        <v/>
      </c>
      <c r="J518" s="365"/>
      <c r="K518" s="365"/>
      <c r="L518" s="365"/>
      <c r="O518" s="25" t="str">
        <f>IF(AND(SUM($U518:$Z518)&lt;&gt;0,SUM($U518:$Z518)&lt;&gt;6), IF($B518&lt;&gt;'SOC priorities'!$E$11,$AG518,$AH518),"")</f>
        <v/>
      </c>
      <c r="P518" s="25" t="str">
        <f>IF(AND(SUM(U518:AA518)&lt;&gt;0,SUM(U518:AA518)&lt;&gt;7),IF(B518='SOC priorities'!$E$11,IF(ISBLANK(H518),$AI518,""),""),"")</f>
        <v/>
      </c>
      <c r="Q518" s="25" t="str">
        <f t="shared" si="88"/>
        <v/>
      </c>
      <c r="R518" s="25" t="str">
        <f t="shared" si="85"/>
        <v/>
      </c>
      <c r="S518" s="25" t="str">
        <f t="shared" si="86"/>
        <v/>
      </c>
      <c r="U518" s="159">
        <f t="shared" si="89"/>
        <v>0</v>
      </c>
      <c r="V518" s="25">
        <f t="shared" si="90"/>
        <v>0</v>
      </c>
      <c r="W518" s="25">
        <f t="shared" si="91"/>
        <v>0</v>
      </c>
      <c r="X518" s="25">
        <f t="shared" si="92"/>
        <v>0</v>
      </c>
      <c r="Y518" s="25">
        <f t="shared" si="93"/>
        <v>0</v>
      </c>
      <c r="Z518" s="25">
        <f t="shared" si="94"/>
        <v>0</v>
      </c>
      <c r="AA518" s="25">
        <f t="shared" si="95"/>
        <v>0</v>
      </c>
      <c r="AC518" s="25">
        <f t="shared" si="96"/>
        <v>0</v>
      </c>
      <c r="AG518" s="25" t="s">
        <v>393</v>
      </c>
      <c r="AH518" s="25" t="s">
        <v>394</v>
      </c>
      <c r="AI518" s="160" t="s">
        <v>395</v>
      </c>
      <c r="AK518" s="25">
        <f>IF(COUNTIFS('SOC priorities'!$E$4:$E$12,$B518)&lt;&gt;1,1,0)</f>
        <v>1</v>
      </c>
      <c r="AL518" s="25" cm="1">
        <f t="array" ref="AL518">_xlfn.IFNA(IF(ISBLANK(C518),0,_xlfn.IFNA(IF(NOT(OR(_xlfn.XLOOKUP(VLOOKUP(B518,'SOC priorities'!$E$4:$F$12,2),'SOC priorities'!$H$1:$P$1,'SOC priorities'!$H$1:$P$413)=C518)),1,0),1)),1)</f>
        <v>0</v>
      </c>
      <c r="AM518" s="25" cm="1">
        <f t="array" ref="AM518">_xlfn.IFNA(IF(ISBLANK(D518),0,IF(NOT(OR(_xlfn.XLOOKUP(VLOOKUP(B518,'SSA DD'!$E$32:$F$40,2),'SSA DD'!$E$1:$M$1,'SSA DD'!$E$1:$M$22)=D518)),1,0)),0)</f>
        <v>0</v>
      </c>
      <c r="AO518" t="s">
        <v>396</v>
      </c>
      <c r="AP518" s="25" t="s">
        <v>397</v>
      </c>
      <c r="AQ518" s="160" t="s">
        <v>398</v>
      </c>
    </row>
    <row r="519" spans="1:43" ht="30" customHeight="1" x14ac:dyDescent="0.45">
      <c r="A519" s="395">
        <v>507</v>
      </c>
      <c r="B519" s="155"/>
      <c r="C519" s="154"/>
      <c r="D519" s="154"/>
      <c r="E519" s="361"/>
      <c r="F519" s="362"/>
      <c r="G519" s="362"/>
      <c r="H519" s="368"/>
      <c r="I519" s="367" t="str">
        <f t="shared" si="87"/>
        <v/>
      </c>
      <c r="J519" s="365"/>
      <c r="K519" s="365"/>
      <c r="L519" s="365"/>
      <c r="O519" s="25" t="str">
        <f>IF(AND(SUM($U519:$Z519)&lt;&gt;0,SUM($U519:$Z519)&lt;&gt;6), IF($B519&lt;&gt;'SOC priorities'!$E$11,$AG519,$AH519),"")</f>
        <v/>
      </c>
      <c r="P519" s="25" t="str">
        <f>IF(AND(SUM(U519:AA519)&lt;&gt;0,SUM(U519:AA519)&lt;&gt;7),IF(B519='SOC priorities'!$E$11,IF(ISBLANK(H519),$AI519,""),""),"")</f>
        <v/>
      </c>
      <c r="Q519" s="25" t="str">
        <f t="shared" si="88"/>
        <v/>
      </c>
      <c r="R519" s="25" t="str">
        <f t="shared" si="85"/>
        <v/>
      </c>
      <c r="S519" s="25" t="str">
        <f t="shared" si="86"/>
        <v/>
      </c>
      <c r="U519" s="159">
        <f t="shared" si="89"/>
        <v>0</v>
      </c>
      <c r="V519" s="25">
        <f t="shared" si="90"/>
        <v>0</v>
      </c>
      <c r="W519" s="25">
        <f t="shared" si="91"/>
        <v>0</v>
      </c>
      <c r="X519" s="25">
        <f t="shared" si="92"/>
        <v>0</v>
      </c>
      <c r="Y519" s="25">
        <f t="shared" si="93"/>
        <v>0</v>
      </c>
      <c r="Z519" s="25">
        <f t="shared" si="94"/>
        <v>0</v>
      </c>
      <c r="AA519" s="25">
        <f t="shared" si="95"/>
        <v>0</v>
      </c>
      <c r="AC519" s="25">
        <f t="shared" si="96"/>
        <v>0</v>
      </c>
      <c r="AG519" s="25" t="s">
        <v>393</v>
      </c>
      <c r="AH519" s="25" t="s">
        <v>394</v>
      </c>
      <c r="AI519" s="160" t="s">
        <v>395</v>
      </c>
      <c r="AK519" s="25">
        <f>IF(COUNTIFS('SOC priorities'!$E$4:$E$12,$B519)&lt;&gt;1,1,0)</f>
        <v>1</v>
      </c>
      <c r="AL519" s="25" cm="1">
        <f t="array" ref="AL519">_xlfn.IFNA(IF(ISBLANK(C519),0,_xlfn.IFNA(IF(NOT(OR(_xlfn.XLOOKUP(VLOOKUP(B519,'SOC priorities'!$E$4:$F$12,2),'SOC priorities'!$H$1:$P$1,'SOC priorities'!$H$1:$P$413)=C519)),1,0),1)),1)</f>
        <v>0</v>
      </c>
      <c r="AM519" s="25" cm="1">
        <f t="array" ref="AM519">_xlfn.IFNA(IF(ISBLANK(D519),0,IF(NOT(OR(_xlfn.XLOOKUP(VLOOKUP(B519,'SSA DD'!$E$32:$F$40,2),'SSA DD'!$E$1:$M$1,'SSA DD'!$E$1:$M$22)=D519)),1,0)),0)</f>
        <v>0</v>
      </c>
      <c r="AO519" t="s">
        <v>396</v>
      </c>
      <c r="AP519" s="25" t="s">
        <v>397</v>
      </c>
      <c r="AQ519" s="160" t="s">
        <v>398</v>
      </c>
    </row>
    <row r="520" spans="1:43" ht="30" customHeight="1" x14ac:dyDescent="0.45">
      <c r="A520" s="395">
        <v>508</v>
      </c>
      <c r="B520" s="155"/>
      <c r="C520" s="154"/>
      <c r="D520" s="154"/>
      <c r="E520" s="361"/>
      <c r="F520" s="362"/>
      <c r="G520" s="362"/>
      <c r="H520" s="368"/>
      <c r="I520" s="367" t="str">
        <f t="shared" si="87"/>
        <v/>
      </c>
      <c r="J520" s="365"/>
      <c r="K520" s="365"/>
      <c r="L520" s="365"/>
      <c r="O520" s="25" t="str">
        <f>IF(AND(SUM($U520:$Z520)&lt;&gt;0,SUM($U520:$Z520)&lt;&gt;6), IF($B520&lt;&gt;'SOC priorities'!$E$11,$AG520,$AH520),"")</f>
        <v/>
      </c>
      <c r="P520" s="25" t="str">
        <f>IF(AND(SUM(U520:AA520)&lt;&gt;0,SUM(U520:AA520)&lt;&gt;7),IF(B520='SOC priorities'!$E$11,IF(ISBLANK(H520),$AI520,""),""),"")</f>
        <v/>
      </c>
      <c r="Q520" s="25" t="str">
        <f t="shared" si="88"/>
        <v/>
      </c>
      <c r="R520" s="25" t="str">
        <f t="shared" si="85"/>
        <v/>
      </c>
      <c r="S520" s="25" t="str">
        <f t="shared" si="86"/>
        <v/>
      </c>
      <c r="U520" s="159">
        <f t="shared" si="89"/>
        <v>0</v>
      </c>
      <c r="V520" s="25">
        <f t="shared" si="90"/>
        <v>0</v>
      </c>
      <c r="W520" s="25">
        <f t="shared" si="91"/>
        <v>0</v>
      </c>
      <c r="X520" s="25">
        <f t="shared" si="92"/>
        <v>0</v>
      </c>
      <c r="Y520" s="25">
        <f t="shared" si="93"/>
        <v>0</v>
      </c>
      <c r="Z520" s="25">
        <f t="shared" si="94"/>
        <v>0</v>
      </c>
      <c r="AA520" s="25">
        <f t="shared" si="95"/>
        <v>0</v>
      </c>
      <c r="AC520" s="25">
        <f t="shared" si="96"/>
        <v>0</v>
      </c>
      <c r="AG520" s="25" t="s">
        <v>393</v>
      </c>
      <c r="AH520" s="25" t="s">
        <v>394</v>
      </c>
      <c r="AI520" s="160" t="s">
        <v>395</v>
      </c>
      <c r="AK520" s="25">
        <f>IF(COUNTIFS('SOC priorities'!$E$4:$E$12,$B520)&lt;&gt;1,1,0)</f>
        <v>1</v>
      </c>
      <c r="AL520" s="25" cm="1">
        <f t="array" ref="AL520">_xlfn.IFNA(IF(ISBLANK(C520),0,_xlfn.IFNA(IF(NOT(OR(_xlfn.XLOOKUP(VLOOKUP(B520,'SOC priorities'!$E$4:$F$12,2),'SOC priorities'!$H$1:$P$1,'SOC priorities'!$H$1:$P$413)=C520)),1,0),1)),1)</f>
        <v>0</v>
      </c>
      <c r="AM520" s="25" cm="1">
        <f t="array" ref="AM520">_xlfn.IFNA(IF(ISBLANK(D520),0,IF(NOT(OR(_xlfn.XLOOKUP(VLOOKUP(B520,'SSA DD'!$E$32:$F$40,2),'SSA DD'!$E$1:$M$1,'SSA DD'!$E$1:$M$22)=D520)),1,0)),0)</f>
        <v>0</v>
      </c>
      <c r="AO520" t="s">
        <v>396</v>
      </c>
      <c r="AP520" s="25" t="s">
        <v>397</v>
      </c>
      <c r="AQ520" s="160" t="s">
        <v>398</v>
      </c>
    </row>
    <row r="521" spans="1:43" ht="30" customHeight="1" x14ac:dyDescent="0.45">
      <c r="A521" s="395">
        <v>509</v>
      </c>
      <c r="B521" s="155"/>
      <c r="C521" s="154"/>
      <c r="D521" s="154"/>
      <c r="E521" s="361"/>
      <c r="F521" s="362"/>
      <c r="G521" s="362"/>
      <c r="H521" s="368"/>
      <c r="I521" s="367" t="str">
        <f t="shared" si="87"/>
        <v/>
      </c>
      <c r="J521" s="365"/>
      <c r="K521" s="365"/>
      <c r="L521" s="365"/>
      <c r="O521" s="25" t="str">
        <f>IF(AND(SUM($U521:$Z521)&lt;&gt;0,SUM($U521:$Z521)&lt;&gt;6), IF($B521&lt;&gt;'SOC priorities'!$E$11,$AG521,$AH521),"")</f>
        <v/>
      </c>
      <c r="P521" s="25" t="str">
        <f>IF(AND(SUM(U521:AA521)&lt;&gt;0,SUM(U521:AA521)&lt;&gt;7),IF(B521='SOC priorities'!$E$11,IF(ISBLANK(H521),$AI521,""),""),"")</f>
        <v/>
      </c>
      <c r="Q521" s="25" t="str">
        <f t="shared" si="88"/>
        <v/>
      </c>
      <c r="R521" s="25" t="str">
        <f t="shared" si="85"/>
        <v/>
      </c>
      <c r="S521" s="25" t="str">
        <f t="shared" si="86"/>
        <v/>
      </c>
      <c r="U521" s="159">
        <f t="shared" si="89"/>
        <v>0</v>
      </c>
      <c r="V521" s="25">
        <f t="shared" si="90"/>
        <v>0</v>
      </c>
      <c r="W521" s="25">
        <f t="shared" si="91"/>
        <v>0</v>
      </c>
      <c r="X521" s="25">
        <f t="shared" si="92"/>
        <v>0</v>
      </c>
      <c r="Y521" s="25">
        <f t="shared" si="93"/>
        <v>0</v>
      </c>
      <c r="Z521" s="25">
        <f t="shared" si="94"/>
        <v>0</v>
      </c>
      <c r="AA521" s="25">
        <f t="shared" si="95"/>
        <v>0</v>
      </c>
      <c r="AC521" s="25">
        <f t="shared" si="96"/>
        <v>0</v>
      </c>
      <c r="AG521" s="25" t="s">
        <v>393</v>
      </c>
      <c r="AH521" s="25" t="s">
        <v>394</v>
      </c>
      <c r="AI521" s="160" t="s">
        <v>395</v>
      </c>
      <c r="AK521" s="25">
        <f>IF(COUNTIFS('SOC priorities'!$E$4:$E$12,$B521)&lt;&gt;1,1,0)</f>
        <v>1</v>
      </c>
      <c r="AL521" s="25" cm="1">
        <f t="array" ref="AL521">_xlfn.IFNA(IF(ISBLANK(C521),0,_xlfn.IFNA(IF(NOT(OR(_xlfn.XLOOKUP(VLOOKUP(B521,'SOC priorities'!$E$4:$F$12,2),'SOC priorities'!$H$1:$P$1,'SOC priorities'!$H$1:$P$413)=C521)),1,0),1)),1)</f>
        <v>0</v>
      </c>
      <c r="AM521" s="25" cm="1">
        <f t="array" ref="AM521">_xlfn.IFNA(IF(ISBLANK(D521),0,IF(NOT(OR(_xlfn.XLOOKUP(VLOOKUP(B521,'SSA DD'!$E$32:$F$40,2),'SSA DD'!$E$1:$M$1,'SSA DD'!$E$1:$M$22)=D521)),1,0)),0)</f>
        <v>0</v>
      </c>
      <c r="AO521" t="s">
        <v>396</v>
      </c>
      <c r="AP521" s="25" t="s">
        <v>397</v>
      </c>
      <c r="AQ521" s="160" t="s">
        <v>398</v>
      </c>
    </row>
    <row r="522" spans="1:43" ht="30" customHeight="1" x14ac:dyDescent="0.45">
      <c r="A522" s="395">
        <v>510</v>
      </c>
      <c r="B522" s="155"/>
      <c r="C522" s="154"/>
      <c r="D522" s="154"/>
      <c r="E522" s="361"/>
      <c r="F522" s="362"/>
      <c r="G522" s="362"/>
      <c r="H522" s="368"/>
      <c r="I522" s="367" t="str">
        <f t="shared" si="87"/>
        <v/>
      </c>
      <c r="J522" s="365"/>
      <c r="K522" s="365"/>
      <c r="L522" s="365"/>
      <c r="O522" s="25" t="str">
        <f>IF(AND(SUM($U522:$Z522)&lt;&gt;0,SUM($U522:$Z522)&lt;&gt;6), IF($B522&lt;&gt;'SOC priorities'!$E$11,$AG522,$AH522),"")</f>
        <v/>
      </c>
      <c r="P522" s="25" t="str">
        <f>IF(AND(SUM(U522:AA522)&lt;&gt;0,SUM(U522:AA522)&lt;&gt;7),IF(B522='SOC priorities'!$E$11,IF(ISBLANK(H522),$AI522,""),""),"")</f>
        <v/>
      </c>
      <c r="Q522" s="25" t="str">
        <f t="shared" si="88"/>
        <v/>
      </c>
      <c r="R522" s="25" t="str">
        <f t="shared" si="85"/>
        <v/>
      </c>
      <c r="S522" s="25" t="str">
        <f t="shared" si="86"/>
        <v/>
      </c>
      <c r="U522" s="159">
        <f t="shared" si="89"/>
        <v>0</v>
      </c>
      <c r="V522" s="25">
        <f t="shared" si="90"/>
        <v>0</v>
      </c>
      <c r="W522" s="25">
        <f t="shared" si="91"/>
        <v>0</v>
      </c>
      <c r="X522" s="25">
        <f t="shared" si="92"/>
        <v>0</v>
      </c>
      <c r="Y522" s="25">
        <f t="shared" si="93"/>
        <v>0</v>
      </c>
      <c r="Z522" s="25">
        <f t="shared" si="94"/>
        <v>0</v>
      </c>
      <c r="AA522" s="25">
        <f t="shared" si="95"/>
        <v>0</v>
      </c>
      <c r="AC522" s="25">
        <f t="shared" si="96"/>
        <v>0</v>
      </c>
      <c r="AG522" s="25" t="s">
        <v>393</v>
      </c>
      <c r="AH522" s="25" t="s">
        <v>394</v>
      </c>
      <c r="AI522" s="160" t="s">
        <v>395</v>
      </c>
      <c r="AK522" s="25">
        <f>IF(COUNTIFS('SOC priorities'!$E$4:$E$12,$B522)&lt;&gt;1,1,0)</f>
        <v>1</v>
      </c>
      <c r="AL522" s="25" cm="1">
        <f t="array" ref="AL522">_xlfn.IFNA(IF(ISBLANK(C522),0,_xlfn.IFNA(IF(NOT(OR(_xlfn.XLOOKUP(VLOOKUP(B522,'SOC priorities'!$E$4:$F$12,2),'SOC priorities'!$H$1:$P$1,'SOC priorities'!$H$1:$P$413)=C522)),1,0),1)),1)</f>
        <v>0</v>
      </c>
      <c r="AM522" s="25" cm="1">
        <f t="array" ref="AM522">_xlfn.IFNA(IF(ISBLANK(D522),0,IF(NOT(OR(_xlfn.XLOOKUP(VLOOKUP(B522,'SSA DD'!$E$32:$F$40,2),'SSA DD'!$E$1:$M$1,'SSA DD'!$E$1:$M$22)=D522)),1,0)),0)</f>
        <v>0</v>
      </c>
      <c r="AO522" t="s">
        <v>396</v>
      </c>
      <c r="AP522" s="25" t="s">
        <v>397</v>
      </c>
      <c r="AQ522" s="160" t="s">
        <v>398</v>
      </c>
    </row>
    <row r="523" spans="1:43" ht="30" customHeight="1" x14ac:dyDescent="0.45">
      <c r="A523" s="395">
        <v>511</v>
      </c>
      <c r="B523" s="155"/>
      <c r="C523" s="154"/>
      <c r="D523" s="154"/>
      <c r="E523" s="361"/>
      <c r="F523" s="362"/>
      <c r="G523" s="362"/>
      <c r="H523" s="368"/>
      <c r="I523" s="367" t="str">
        <f t="shared" si="87"/>
        <v/>
      </c>
      <c r="J523" s="365"/>
      <c r="K523" s="365"/>
      <c r="L523" s="365"/>
      <c r="O523" s="25" t="str">
        <f>IF(AND(SUM($U523:$Z523)&lt;&gt;0,SUM($U523:$Z523)&lt;&gt;6), IF($B523&lt;&gt;'SOC priorities'!$E$11,$AG523,$AH523),"")</f>
        <v/>
      </c>
      <c r="P523" s="25" t="str">
        <f>IF(AND(SUM(U523:AA523)&lt;&gt;0,SUM(U523:AA523)&lt;&gt;7),IF(B523='SOC priorities'!$E$11,IF(ISBLANK(H523),$AI523,""),""),"")</f>
        <v/>
      </c>
      <c r="Q523" s="25" t="str">
        <f t="shared" si="88"/>
        <v/>
      </c>
      <c r="R523" s="25" t="str">
        <f t="shared" si="85"/>
        <v/>
      </c>
      <c r="S523" s="25" t="str">
        <f t="shared" si="86"/>
        <v/>
      </c>
      <c r="U523" s="159">
        <f t="shared" si="89"/>
        <v>0</v>
      </c>
      <c r="V523" s="25">
        <f t="shared" si="90"/>
        <v>0</v>
      </c>
      <c r="W523" s="25">
        <f t="shared" si="91"/>
        <v>0</v>
      </c>
      <c r="X523" s="25">
        <f t="shared" si="92"/>
        <v>0</v>
      </c>
      <c r="Y523" s="25">
        <f t="shared" si="93"/>
        <v>0</v>
      </c>
      <c r="Z523" s="25">
        <f t="shared" si="94"/>
        <v>0</v>
      </c>
      <c r="AA523" s="25">
        <f t="shared" si="95"/>
        <v>0</v>
      </c>
      <c r="AC523" s="25">
        <f t="shared" si="96"/>
        <v>0</v>
      </c>
      <c r="AG523" s="25" t="s">
        <v>393</v>
      </c>
      <c r="AH523" s="25" t="s">
        <v>394</v>
      </c>
      <c r="AI523" s="160" t="s">
        <v>395</v>
      </c>
      <c r="AK523" s="25">
        <f>IF(COUNTIFS('SOC priorities'!$E$4:$E$12,$B523)&lt;&gt;1,1,0)</f>
        <v>1</v>
      </c>
      <c r="AL523" s="25" cm="1">
        <f t="array" ref="AL523">_xlfn.IFNA(IF(ISBLANK(C523),0,_xlfn.IFNA(IF(NOT(OR(_xlfn.XLOOKUP(VLOOKUP(B523,'SOC priorities'!$E$4:$F$12,2),'SOC priorities'!$H$1:$P$1,'SOC priorities'!$H$1:$P$413)=C523)),1,0),1)),1)</f>
        <v>0</v>
      </c>
      <c r="AM523" s="25" cm="1">
        <f t="array" ref="AM523">_xlfn.IFNA(IF(ISBLANK(D523),0,IF(NOT(OR(_xlfn.XLOOKUP(VLOOKUP(B523,'SSA DD'!$E$32:$F$40,2),'SSA DD'!$E$1:$M$1,'SSA DD'!$E$1:$M$22)=D523)),1,0)),0)</f>
        <v>0</v>
      </c>
      <c r="AO523" t="s">
        <v>396</v>
      </c>
      <c r="AP523" s="25" t="s">
        <v>397</v>
      </c>
      <c r="AQ523" s="160" t="s">
        <v>398</v>
      </c>
    </row>
    <row r="524" spans="1:43" ht="30" customHeight="1" x14ac:dyDescent="0.45">
      <c r="A524" s="395">
        <v>512</v>
      </c>
      <c r="B524" s="155"/>
      <c r="C524" s="154"/>
      <c r="D524" s="154"/>
      <c r="E524" s="361"/>
      <c r="F524" s="362"/>
      <c r="G524" s="362"/>
      <c r="H524" s="368"/>
      <c r="I524" s="367" t="str">
        <f t="shared" si="87"/>
        <v/>
      </c>
      <c r="J524" s="365"/>
      <c r="K524" s="365"/>
      <c r="L524" s="365"/>
      <c r="O524" s="25" t="str">
        <f>IF(AND(SUM($U524:$Z524)&lt;&gt;0,SUM($U524:$Z524)&lt;&gt;6), IF($B524&lt;&gt;'SOC priorities'!$E$11,$AG524,$AH524),"")</f>
        <v/>
      </c>
      <c r="P524" s="25" t="str">
        <f>IF(AND(SUM(U524:AA524)&lt;&gt;0,SUM(U524:AA524)&lt;&gt;7),IF(B524='SOC priorities'!$E$11,IF(ISBLANK(H524),$AI524,""),""),"")</f>
        <v/>
      </c>
      <c r="Q524" s="25" t="str">
        <f t="shared" si="88"/>
        <v/>
      </c>
      <c r="R524" s="25" t="str">
        <f t="shared" si="85"/>
        <v/>
      </c>
      <c r="S524" s="25" t="str">
        <f t="shared" si="86"/>
        <v/>
      </c>
      <c r="U524" s="159">
        <f t="shared" si="89"/>
        <v>0</v>
      </c>
      <c r="V524" s="25">
        <f t="shared" si="90"/>
        <v>0</v>
      </c>
      <c r="W524" s="25">
        <f t="shared" si="91"/>
        <v>0</v>
      </c>
      <c r="X524" s="25">
        <f t="shared" si="92"/>
        <v>0</v>
      </c>
      <c r="Y524" s="25">
        <f t="shared" si="93"/>
        <v>0</v>
      </c>
      <c r="Z524" s="25">
        <f t="shared" si="94"/>
        <v>0</v>
      </c>
      <c r="AA524" s="25">
        <f t="shared" si="95"/>
        <v>0</v>
      </c>
      <c r="AC524" s="25">
        <f t="shared" si="96"/>
        <v>0</v>
      </c>
      <c r="AG524" s="25" t="s">
        <v>393</v>
      </c>
      <c r="AH524" s="25" t="s">
        <v>394</v>
      </c>
      <c r="AI524" s="160" t="s">
        <v>395</v>
      </c>
      <c r="AK524" s="25">
        <f>IF(COUNTIFS('SOC priorities'!$E$4:$E$12,$B524)&lt;&gt;1,1,0)</f>
        <v>1</v>
      </c>
      <c r="AL524" s="25" cm="1">
        <f t="array" ref="AL524">_xlfn.IFNA(IF(ISBLANK(C524),0,_xlfn.IFNA(IF(NOT(OR(_xlfn.XLOOKUP(VLOOKUP(B524,'SOC priorities'!$E$4:$F$12,2),'SOC priorities'!$H$1:$P$1,'SOC priorities'!$H$1:$P$413)=C524)),1,0),1)),1)</f>
        <v>0</v>
      </c>
      <c r="AM524" s="25" cm="1">
        <f t="array" ref="AM524">_xlfn.IFNA(IF(ISBLANK(D524),0,IF(NOT(OR(_xlfn.XLOOKUP(VLOOKUP(B524,'SSA DD'!$E$32:$F$40,2),'SSA DD'!$E$1:$M$1,'SSA DD'!$E$1:$M$22)=D524)),1,0)),0)</f>
        <v>0</v>
      </c>
      <c r="AO524" t="s">
        <v>396</v>
      </c>
      <c r="AP524" s="25" t="s">
        <v>397</v>
      </c>
      <c r="AQ524" s="160" t="s">
        <v>398</v>
      </c>
    </row>
    <row r="525" spans="1:43" ht="30" customHeight="1" x14ac:dyDescent="0.45">
      <c r="A525" s="395">
        <v>513</v>
      </c>
      <c r="B525" s="155"/>
      <c r="C525" s="154"/>
      <c r="D525" s="154"/>
      <c r="E525" s="361"/>
      <c r="F525" s="362"/>
      <c r="G525" s="362"/>
      <c r="H525" s="368"/>
      <c r="I525" s="367" t="str">
        <f t="shared" si="87"/>
        <v/>
      </c>
      <c r="J525" s="365"/>
      <c r="K525" s="365"/>
      <c r="L525" s="365"/>
      <c r="O525" s="25" t="str">
        <f>IF(AND(SUM($U525:$Z525)&lt;&gt;0,SUM($U525:$Z525)&lt;&gt;6), IF($B525&lt;&gt;'SOC priorities'!$E$11,$AG525,$AH525),"")</f>
        <v/>
      </c>
      <c r="P525" s="25" t="str">
        <f>IF(AND(SUM(U525:AA525)&lt;&gt;0,SUM(U525:AA525)&lt;&gt;7),IF(B525='SOC priorities'!$E$11,IF(ISBLANK(H525),$AI525,""),""),"")</f>
        <v/>
      </c>
      <c r="Q525" s="25" t="str">
        <f t="shared" si="88"/>
        <v/>
      </c>
      <c r="R525" s="25" t="str">
        <f t="shared" ref="R525:R588" si="97">IF(AL525=1,AP525,"")</f>
        <v/>
      </c>
      <c r="S525" s="25" t="str">
        <f t="shared" ref="S525:S588" si="98">IF(AM525=1,AQ525,"")</f>
        <v/>
      </c>
      <c r="U525" s="159">
        <f t="shared" si="89"/>
        <v>0</v>
      </c>
      <c r="V525" s="25">
        <f t="shared" si="90"/>
        <v>0</v>
      </c>
      <c r="W525" s="25">
        <f t="shared" si="91"/>
        <v>0</v>
      </c>
      <c r="X525" s="25">
        <f t="shared" si="92"/>
        <v>0</v>
      </c>
      <c r="Y525" s="25">
        <f t="shared" si="93"/>
        <v>0</v>
      </c>
      <c r="Z525" s="25">
        <f t="shared" si="94"/>
        <v>0</v>
      </c>
      <c r="AA525" s="25">
        <f t="shared" si="95"/>
        <v>0</v>
      </c>
      <c r="AC525" s="25">
        <f t="shared" si="96"/>
        <v>0</v>
      </c>
      <c r="AG525" s="25" t="s">
        <v>393</v>
      </c>
      <c r="AH525" s="25" t="s">
        <v>394</v>
      </c>
      <c r="AI525" s="160" t="s">
        <v>395</v>
      </c>
      <c r="AK525" s="25">
        <f>IF(COUNTIFS('SOC priorities'!$E$4:$E$12,$B525)&lt;&gt;1,1,0)</f>
        <v>1</v>
      </c>
      <c r="AL525" s="25" cm="1">
        <f t="array" ref="AL525">_xlfn.IFNA(IF(ISBLANK(C525),0,_xlfn.IFNA(IF(NOT(OR(_xlfn.XLOOKUP(VLOOKUP(B525,'SOC priorities'!$E$4:$F$12,2),'SOC priorities'!$H$1:$P$1,'SOC priorities'!$H$1:$P$413)=C525)),1,0),1)),1)</f>
        <v>0</v>
      </c>
      <c r="AM525" s="25" cm="1">
        <f t="array" ref="AM525">_xlfn.IFNA(IF(ISBLANK(D525),0,IF(NOT(OR(_xlfn.XLOOKUP(VLOOKUP(B525,'SSA DD'!$E$32:$F$40,2),'SSA DD'!$E$1:$M$1,'SSA DD'!$E$1:$M$22)=D525)),1,0)),0)</f>
        <v>0</v>
      </c>
      <c r="AO525" t="s">
        <v>396</v>
      </c>
      <c r="AP525" s="25" t="s">
        <v>397</v>
      </c>
      <c r="AQ525" s="160" t="s">
        <v>398</v>
      </c>
    </row>
    <row r="526" spans="1:43" ht="30" customHeight="1" x14ac:dyDescent="0.45">
      <c r="A526" s="395">
        <v>514</v>
      </c>
      <c r="B526" s="155"/>
      <c r="C526" s="154"/>
      <c r="D526" s="154"/>
      <c r="E526" s="361"/>
      <c r="F526" s="362"/>
      <c r="G526" s="362"/>
      <c r="H526" s="368"/>
      <c r="I526" s="367" t="str">
        <f t="shared" ref="I526:I589" si="99">O526&amp;P526&amp;Q526&amp;R526&amp;S526</f>
        <v/>
      </c>
      <c r="J526" s="365"/>
      <c r="K526" s="365"/>
      <c r="L526" s="365"/>
      <c r="O526" s="25" t="str">
        <f>IF(AND(SUM($U526:$Z526)&lt;&gt;0,SUM($U526:$Z526)&lt;&gt;6), IF($B526&lt;&gt;'SOC priorities'!$E$11,$AG526,$AH526),"")</f>
        <v/>
      </c>
      <c r="P526" s="25" t="str">
        <f>IF(AND(SUM(U526:AA526)&lt;&gt;0,SUM(U526:AA526)&lt;&gt;7),IF(B526='SOC priorities'!$E$11,IF(ISBLANK(H526),$AI526,""),""),"")</f>
        <v/>
      </c>
      <c r="Q526" s="25" t="str">
        <f t="shared" ref="Q526:Q589" si="100">IF(U526*AK526=1,AO526,"")</f>
        <v/>
      </c>
      <c r="R526" s="25" t="str">
        <f t="shared" si="97"/>
        <v/>
      </c>
      <c r="S526" s="25" t="str">
        <f t="shared" si="98"/>
        <v/>
      </c>
      <c r="U526" s="159">
        <f t="shared" ref="U526:U589" si="101">IF(ISBLANK(B526),0,1)</f>
        <v>0</v>
      </c>
      <c r="V526" s="25">
        <f t="shared" ref="V526:V589" si="102">IF(ISBLANK(C526),0,1)</f>
        <v>0</v>
      </c>
      <c r="W526" s="25">
        <f t="shared" ref="W526:W589" si="103">IF(ISBLANK(D526),0,1)</f>
        <v>0</v>
      </c>
      <c r="X526" s="25">
        <f t="shared" ref="X526:X589" si="104">IF(ISBLANK(E526),0,1)</f>
        <v>0</v>
      </c>
      <c r="Y526" s="25">
        <f t="shared" ref="Y526:Y589" si="105">IF(ISBLANK(F526),0,1)</f>
        <v>0</v>
      </c>
      <c r="Z526" s="25">
        <f t="shared" ref="Z526:Z589" si="106">IF(ISBLANK(G526),0,1)</f>
        <v>0</v>
      </c>
      <c r="AA526" s="25">
        <f t="shared" ref="AA526:AA589" si="107">IF(ISBLANK(H526),0,1)</f>
        <v>0</v>
      </c>
      <c r="AC526" s="25">
        <f t="shared" ref="AC526:AC589" si="108">IF(SUM($U$13:$Z$13)&lt;&gt;0,1,0)</f>
        <v>0</v>
      </c>
      <c r="AG526" s="25" t="s">
        <v>393</v>
      </c>
      <c r="AH526" s="25" t="s">
        <v>394</v>
      </c>
      <c r="AI526" s="160" t="s">
        <v>395</v>
      </c>
      <c r="AK526" s="25">
        <f>IF(COUNTIFS('SOC priorities'!$E$4:$E$12,$B526)&lt;&gt;1,1,0)</f>
        <v>1</v>
      </c>
      <c r="AL526" s="25" cm="1">
        <f t="array" ref="AL526">_xlfn.IFNA(IF(ISBLANK(C526),0,_xlfn.IFNA(IF(NOT(OR(_xlfn.XLOOKUP(VLOOKUP(B526,'SOC priorities'!$E$4:$F$12,2),'SOC priorities'!$H$1:$P$1,'SOC priorities'!$H$1:$P$413)=C526)),1,0),1)),1)</f>
        <v>0</v>
      </c>
      <c r="AM526" s="25" cm="1">
        <f t="array" ref="AM526">_xlfn.IFNA(IF(ISBLANK(D526),0,IF(NOT(OR(_xlfn.XLOOKUP(VLOOKUP(B526,'SSA DD'!$E$32:$F$40,2),'SSA DD'!$E$1:$M$1,'SSA DD'!$E$1:$M$22)=D526)),1,0)),0)</f>
        <v>0</v>
      </c>
      <c r="AO526" t="s">
        <v>396</v>
      </c>
      <c r="AP526" s="25" t="s">
        <v>397</v>
      </c>
      <c r="AQ526" s="160" t="s">
        <v>398</v>
      </c>
    </row>
    <row r="527" spans="1:43" ht="30" customHeight="1" x14ac:dyDescent="0.45">
      <c r="A527" s="395">
        <v>515</v>
      </c>
      <c r="B527" s="155"/>
      <c r="C527" s="154"/>
      <c r="D527" s="154"/>
      <c r="E527" s="361"/>
      <c r="F527" s="362"/>
      <c r="G527" s="362"/>
      <c r="H527" s="368"/>
      <c r="I527" s="367" t="str">
        <f t="shared" si="99"/>
        <v/>
      </c>
      <c r="J527" s="365"/>
      <c r="K527" s="365"/>
      <c r="L527" s="365"/>
      <c r="O527" s="25" t="str">
        <f>IF(AND(SUM($U527:$Z527)&lt;&gt;0,SUM($U527:$Z527)&lt;&gt;6), IF($B527&lt;&gt;'SOC priorities'!$E$11,$AG527,$AH527),"")</f>
        <v/>
      </c>
      <c r="P527" s="25" t="str">
        <f>IF(AND(SUM(U527:AA527)&lt;&gt;0,SUM(U527:AA527)&lt;&gt;7),IF(B527='SOC priorities'!$E$11,IF(ISBLANK(H527),$AI527,""),""),"")</f>
        <v/>
      </c>
      <c r="Q527" s="25" t="str">
        <f t="shared" si="100"/>
        <v/>
      </c>
      <c r="R527" s="25" t="str">
        <f t="shared" si="97"/>
        <v/>
      </c>
      <c r="S527" s="25" t="str">
        <f t="shared" si="98"/>
        <v/>
      </c>
      <c r="U527" s="159">
        <f t="shared" si="101"/>
        <v>0</v>
      </c>
      <c r="V527" s="25">
        <f t="shared" si="102"/>
        <v>0</v>
      </c>
      <c r="W527" s="25">
        <f t="shared" si="103"/>
        <v>0</v>
      </c>
      <c r="X527" s="25">
        <f t="shared" si="104"/>
        <v>0</v>
      </c>
      <c r="Y527" s="25">
        <f t="shared" si="105"/>
        <v>0</v>
      </c>
      <c r="Z527" s="25">
        <f t="shared" si="106"/>
        <v>0</v>
      </c>
      <c r="AA527" s="25">
        <f t="shared" si="107"/>
        <v>0</v>
      </c>
      <c r="AC527" s="25">
        <f t="shared" si="108"/>
        <v>0</v>
      </c>
      <c r="AG527" s="25" t="s">
        <v>393</v>
      </c>
      <c r="AH527" s="25" t="s">
        <v>394</v>
      </c>
      <c r="AI527" s="160" t="s">
        <v>395</v>
      </c>
      <c r="AK527" s="25">
        <f>IF(COUNTIFS('SOC priorities'!$E$4:$E$12,$B527)&lt;&gt;1,1,0)</f>
        <v>1</v>
      </c>
      <c r="AL527" s="25" cm="1">
        <f t="array" ref="AL527">_xlfn.IFNA(IF(ISBLANK(C527),0,_xlfn.IFNA(IF(NOT(OR(_xlfn.XLOOKUP(VLOOKUP(B527,'SOC priorities'!$E$4:$F$12,2),'SOC priorities'!$H$1:$P$1,'SOC priorities'!$H$1:$P$413)=C527)),1,0),1)),1)</f>
        <v>0</v>
      </c>
      <c r="AM527" s="25" cm="1">
        <f t="array" ref="AM527">_xlfn.IFNA(IF(ISBLANK(D527),0,IF(NOT(OR(_xlfn.XLOOKUP(VLOOKUP(B527,'SSA DD'!$E$32:$F$40,2),'SSA DD'!$E$1:$M$1,'SSA DD'!$E$1:$M$22)=D527)),1,0)),0)</f>
        <v>0</v>
      </c>
      <c r="AO527" t="s">
        <v>396</v>
      </c>
      <c r="AP527" s="25" t="s">
        <v>397</v>
      </c>
      <c r="AQ527" s="160" t="s">
        <v>398</v>
      </c>
    </row>
    <row r="528" spans="1:43" ht="30" customHeight="1" x14ac:dyDescent="0.45">
      <c r="A528" s="395">
        <v>516</v>
      </c>
      <c r="B528" s="155"/>
      <c r="C528" s="154"/>
      <c r="D528" s="154"/>
      <c r="E528" s="361"/>
      <c r="F528" s="362"/>
      <c r="G528" s="362"/>
      <c r="H528" s="368"/>
      <c r="I528" s="367" t="str">
        <f t="shared" si="99"/>
        <v/>
      </c>
      <c r="J528" s="365"/>
      <c r="K528" s="365"/>
      <c r="L528" s="365"/>
      <c r="O528" s="25" t="str">
        <f>IF(AND(SUM($U528:$Z528)&lt;&gt;0,SUM($U528:$Z528)&lt;&gt;6), IF($B528&lt;&gt;'SOC priorities'!$E$11,$AG528,$AH528),"")</f>
        <v/>
      </c>
      <c r="P528" s="25" t="str">
        <f>IF(AND(SUM(U528:AA528)&lt;&gt;0,SUM(U528:AA528)&lt;&gt;7),IF(B528='SOC priorities'!$E$11,IF(ISBLANK(H528),$AI528,""),""),"")</f>
        <v/>
      </c>
      <c r="Q528" s="25" t="str">
        <f t="shared" si="100"/>
        <v/>
      </c>
      <c r="R528" s="25" t="str">
        <f t="shared" si="97"/>
        <v/>
      </c>
      <c r="S528" s="25" t="str">
        <f t="shared" si="98"/>
        <v/>
      </c>
      <c r="U528" s="159">
        <f t="shared" si="101"/>
        <v>0</v>
      </c>
      <c r="V528" s="25">
        <f t="shared" si="102"/>
        <v>0</v>
      </c>
      <c r="W528" s="25">
        <f t="shared" si="103"/>
        <v>0</v>
      </c>
      <c r="X528" s="25">
        <f t="shared" si="104"/>
        <v>0</v>
      </c>
      <c r="Y528" s="25">
        <f t="shared" si="105"/>
        <v>0</v>
      </c>
      <c r="Z528" s="25">
        <f t="shared" si="106"/>
        <v>0</v>
      </c>
      <c r="AA528" s="25">
        <f t="shared" si="107"/>
        <v>0</v>
      </c>
      <c r="AC528" s="25">
        <f t="shared" si="108"/>
        <v>0</v>
      </c>
      <c r="AG528" s="25" t="s">
        <v>393</v>
      </c>
      <c r="AH528" s="25" t="s">
        <v>394</v>
      </c>
      <c r="AI528" s="160" t="s">
        <v>395</v>
      </c>
      <c r="AK528" s="25">
        <f>IF(COUNTIFS('SOC priorities'!$E$4:$E$12,$B528)&lt;&gt;1,1,0)</f>
        <v>1</v>
      </c>
      <c r="AL528" s="25" cm="1">
        <f t="array" ref="AL528">_xlfn.IFNA(IF(ISBLANK(C528),0,_xlfn.IFNA(IF(NOT(OR(_xlfn.XLOOKUP(VLOOKUP(B528,'SOC priorities'!$E$4:$F$12,2),'SOC priorities'!$H$1:$P$1,'SOC priorities'!$H$1:$P$413)=C528)),1,0),1)),1)</f>
        <v>0</v>
      </c>
      <c r="AM528" s="25" cm="1">
        <f t="array" ref="AM528">_xlfn.IFNA(IF(ISBLANK(D528),0,IF(NOT(OR(_xlfn.XLOOKUP(VLOOKUP(B528,'SSA DD'!$E$32:$F$40,2),'SSA DD'!$E$1:$M$1,'SSA DD'!$E$1:$M$22)=D528)),1,0)),0)</f>
        <v>0</v>
      </c>
      <c r="AO528" t="s">
        <v>396</v>
      </c>
      <c r="AP528" s="25" t="s">
        <v>397</v>
      </c>
      <c r="AQ528" s="160" t="s">
        <v>398</v>
      </c>
    </row>
    <row r="529" spans="1:43" ht="30" customHeight="1" x14ac:dyDescent="0.45">
      <c r="A529" s="395">
        <v>517</v>
      </c>
      <c r="B529" s="155"/>
      <c r="C529" s="154"/>
      <c r="D529" s="154"/>
      <c r="E529" s="361"/>
      <c r="F529" s="362"/>
      <c r="G529" s="362"/>
      <c r="H529" s="368"/>
      <c r="I529" s="367" t="str">
        <f t="shared" si="99"/>
        <v/>
      </c>
      <c r="J529" s="365"/>
      <c r="K529" s="365"/>
      <c r="L529" s="365"/>
      <c r="O529" s="25" t="str">
        <f>IF(AND(SUM($U529:$Z529)&lt;&gt;0,SUM($U529:$Z529)&lt;&gt;6), IF($B529&lt;&gt;'SOC priorities'!$E$11,$AG529,$AH529),"")</f>
        <v/>
      </c>
      <c r="P529" s="25" t="str">
        <f>IF(AND(SUM(U529:AA529)&lt;&gt;0,SUM(U529:AA529)&lt;&gt;7),IF(B529='SOC priorities'!$E$11,IF(ISBLANK(H529),$AI529,""),""),"")</f>
        <v/>
      </c>
      <c r="Q529" s="25" t="str">
        <f t="shared" si="100"/>
        <v/>
      </c>
      <c r="R529" s="25" t="str">
        <f t="shared" si="97"/>
        <v/>
      </c>
      <c r="S529" s="25" t="str">
        <f t="shared" si="98"/>
        <v/>
      </c>
      <c r="U529" s="159">
        <f t="shared" si="101"/>
        <v>0</v>
      </c>
      <c r="V529" s="25">
        <f t="shared" si="102"/>
        <v>0</v>
      </c>
      <c r="W529" s="25">
        <f t="shared" si="103"/>
        <v>0</v>
      </c>
      <c r="X529" s="25">
        <f t="shared" si="104"/>
        <v>0</v>
      </c>
      <c r="Y529" s="25">
        <f t="shared" si="105"/>
        <v>0</v>
      </c>
      <c r="Z529" s="25">
        <f t="shared" si="106"/>
        <v>0</v>
      </c>
      <c r="AA529" s="25">
        <f t="shared" si="107"/>
        <v>0</v>
      </c>
      <c r="AC529" s="25">
        <f t="shared" si="108"/>
        <v>0</v>
      </c>
      <c r="AG529" s="25" t="s">
        <v>393</v>
      </c>
      <c r="AH529" s="25" t="s">
        <v>394</v>
      </c>
      <c r="AI529" s="160" t="s">
        <v>395</v>
      </c>
      <c r="AK529" s="25">
        <f>IF(COUNTIFS('SOC priorities'!$E$4:$E$12,$B529)&lt;&gt;1,1,0)</f>
        <v>1</v>
      </c>
      <c r="AL529" s="25" cm="1">
        <f t="array" ref="AL529">_xlfn.IFNA(IF(ISBLANK(C529),0,_xlfn.IFNA(IF(NOT(OR(_xlfn.XLOOKUP(VLOOKUP(B529,'SOC priorities'!$E$4:$F$12,2),'SOC priorities'!$H$1:$P$1,'SOC priorities'!$H$1:$P$413)=C529)),1,0),1)),1)</f>
        <v>0</v>
      </c>
      <c r="AM529" s="25" cm="1">
        <f t="array" ref="AM529">_xlfn.IFNA(IF(ISBLANK(D529),0,IF(NOT(OR(_xlfn.XLOOKUP(VLOOKUP(B529,'SSA DD'!$E$32:$F$40,2),'SSA DD'!$E$1:$M$1,'SSA DD'!$E$1:$M$22)=D529)),1,0)),0)</f>
        <v>0</v>
      </c>
      <c r="AO529" t="s">
        <v>396</v>
      </c>
      <c r="AP529" s="25" t="s">
        <v>397</v>
      </c>
      <c r="AQ529" s="160" t="s">
        <v>398</v>
      </c>
    </row>
    <row r="530" spans="1:43" ht="30" customHeight="1" x14ac:dyDescent="0.45">
      <c r="A530" s="395">
        <v>518</v>
      </c>
      <c r="B530" s="155"/>
      <c r="C530" s="154"/>
      <c r="D530" s="154"/>
      <c r="E530" s="361"/>
      <c r="F530" s="362"/>
      <c r="G530" s="362"/>
      <c r="H530" s="368"/>
      <c r="I530" s="367" t="str">
        <f t="shared" si="99"/>
        <v/>
      </c>
      <c r="J530" s="365"/>
      <c r="K530" s="365"/>
      <c r="L530" s="365"/>
      <c r="O530" s="25" t="str">
        <f>IF(AND(SUM($U530:$Z530)&lt;&gt;0,SUM($U530:$Z530)&lt;&gt;6), IF($B530&lt;&gt;'SOC priorities'!$E$11,$AG530,$AH530),"")</f>
        <v/>
      </c>
      <c r="P530" s="25" t="str">
        <f>IF(AND(SUM(U530:AA530)&lt;&gt;0,SUM(U530:AA530)&lt;&gt;7),IF(B530='SOC priorities'!$E$11,IF(ISBLANK(H530),$AI530,""),""),"")</f>
        <v/>
      </c>
      <c r="Q530" s="25" t="str">
        <f t="shared" si="100"/>
        <v/>
      </c>
      <c r="R530" s="25" t="str">
        <f t="shared" si="97"/>
        <v/>
      </c>
      <c r="S530" s="25" t="str">
        <f t="shared" si="98"/>
        <v/>
      </c>
      <c r="U530" s="159">
        <f t="shared" si="101"/>
        <v>0</v>
      </c>
      <c r="V530" s="25">
        <f t="shared" si="102"/>
        <v>0</v>
      </c>
      <c r="W530" s="25">
        <f t="shared" si="103"/>
        <v>0</v>
      </c>
      <c r="X530" s="25">
        <f t="shared" si="104"/>
        <v>0</v>
      </c>
      <c r="Y530" s="25">
        <f t="shared" si="105"/>
        <v>0</v>
      </c>
      <c r="Z530" s="25">
        <f t="shared" si="106"/>
        <v>0</v>
      </c>
      <c r="AA530" s="25">
        <f t="shared" si="107"/>
        <v>0</v>
      </c>
      <c r="AC530" s="25">
        <f t="shared" si="108"/>
        <v>0</v>
      </c>
      <c r="AG530" s="25" t="s">
        <v>393</v>
      </c>
      <c r="AH530" s="25" t="s">
        <v>394</v>
      </c>
      <c r="AI530" s="160" t="s">
        <v>395</v>
      </c>
      <c r="AK530" s="25">
        <f>IF(COUNTIFS('SOC priorities'!$E$4:$E$12,$B530)&lt;&gt;1,1,0)</f>
        <v>1</v>
      </c>
      <c r="AL530" s="25" cm="1">
        <f t="array" ref="AL530">_xlfn.IFNA(IF(ISBLANK(C530),0,_xlfn.IFNA(IF(NOT(OR(_xlfn.XLOOKUP(VLOOKUP(B530,'SOC priorities'!$E$4:$F$12,2),'SOC priorities'!$H$1:$P$1,'SOC priorities'!$H$1:$P$413)=C530)),1,0),1)),1)</f>
        <v>0</v>
      </c>
      <c r="AM530" s="25" cm="1">
        <f t="array" ref="AM530">_xlfn.IFNA(IF(ISBLANK(D530),0,IF(NOT(OR(_xlfn.XLOOKUP(VLOOKUP(B530,'SSA DD'!$E$32:$F$40,2),'SSA DD'!$E$1:$M$1,'SSA DD'!$E$1:$M$22)=D530)),1,0)),0)</f>
        <v>0</v>
      </c>
      <c r="AO530" t="s">
        <v>396</v>
      </c>
      <c r="AP530" s="25" t="s">
        <v>397</v>
      </c>
      <c r="AQ530" s="160" t="s">
        <v>398</v>
      </c>
    </row>
    <row r="531" spans="1:43" ht="30" customHeight="1" x14ac:dyDescent="0.45">
      <c r="A531" s="395">
        <v>519</v>
      </c>
      <c r="B531" s="155"/>
      <c r="C531" s="154"/>
      <c r="D531" s="154"/>
      <c r="E531" s="361"/>
      <c r="F531" s="362"/>
      <c r="G531" s="362"/>
      <c r="H531" s="368"/>
      <c r="I531" s="367" t="str">
        <f t="shared" si="99"/>
        <v/>
      </c>
      <c r="J531" s="365"/>
      <c r="K531" s="365"/>
      <c r="L531" s="365"/>
      <c r="O531" s="25" t="str">
        <f>IF(AND(SUM($U531:$Z531)&lt;&gt;0,SUM($U531:$Z531)&lt;&gt;6), IF($B531&lt;&gt;'SOC priorities'!$E$11,$AG531,$AH531),"")</f>
        <v/>
      </c>
      <c r="P531" s="25" t="str">
        <f>IF(AND(SUM(U531:AA531)&lt;&gt;0,SUM(U531:AA531)&lt;&gt;7),IF(B531='SOC priorities'!$E$11,IF(ISBLANK(H531),$AI531,""),""),"")</f>
        <v/>
      </c>
      <c r="Q531" s="25" t="str">
        <f t="shared" si="100"/>
        <v/>
      </c>
      <c r="R531" s="25" t="str">
        <f t="shared" si="97"/>
        <v/>
      </c>
      <c r="S531" s="25" t="str">
        <f t="shared" si="98"/>
        <v/>
      </c>
      <c r="U531" s="159">
        <f t="shared" si="101"/>
        <v>0</v>
      </c>
      <c r="V531" s="25">
        <f t="shared" si="102"/>
        <v>0</v>
      </c>
      <c r="W531" s="25">
        <f t="shared" si="103"/>
        <v>0</v>
      </c>
      <c r="X531" s="25">
        <f t="shared" si="104"/>
        <v>0</v>
      </c>
      <c r="Y531" s="25">
        <f t="shared" si="105"/>
        <v>0</v>
      </c>
      <c r="Z531" s="25">
        <f t="shared" si="106"/>
        <v>0</v>
      </c>
      <c r="AA531" s="25">
        <f t="shared" si="107"/>
        <v>0</v>
      </c>
      <c r="AC531" s="25">
        <f t="shared" si="108"/>
        <v>0</v>
      </c>
      <c r="AG531" s="25" t="s">
        <v>393</v>
      </c>
      <c r="AH531" s="25" t="s">
        <v>394</v>
      </c>
      <c r="AI531" s="160" t="s">
        <v>395</v>
      </c>
      <c r="AK531" s="25">
        <f>IF(COUNTIFS('SOC priorities'!$E$4:$E$12,$B531)&lt;&gt;1,1,0)</f>
        <v>1</v>
      </c>
      <c r="AL531" s="25" cm="1">
        <f t="array" ref="AL531">_xlfn.IFNA(IF(ISBLANK(C531),0,_xlfn.IFNA(IF(NOT(OR(_xlfn.XLOOKUP(VLOOKUP(B531,'SOC priorities'!$E$4:$F$12,2),'SOC priorities'!$H$1:$P$1,'SOC priorities'!$H$1:$P$413)=C531)),1,0),1)),1)</f>
        <v>0</v>
      </c>
      <c r="AM531" s="25" cm="1">
        <f t="array" ref="AM531">_xlfn.IFNA(IF(ISBLANK(D531),0,IF(NOT(OR(_xlfn.XLOOKUP(VLOOKUP(B531,'SSA DD'!$E$32:$F$40,2),'SSA DD'!$E$1:$M$1,'SSA DD'!$E$1:$M$22)=D531)),1,0)),0)</f>
        <v>0</v>
      </c>
      <c r="AO531" t="s">
        <v>396</v>
      </c>
      <c r="AP531" s="25" t="s">
        <v>397</v>
      </c>
      <c r="AQ531" s="160" t="s">
        <v>398</v>
      </c>
    </row>
    <row r="532" spans="1:43" ht="30" customHeight="1" x14ac:dyDescent="0.45">
      <c r="A532" s="395">
        <v>520</v>
      </c>
      <c r="B532" s="155"/>
      <c r="C532" s="154"/>
      <c r="D532" s="154"/>
      <c r="E532" s="361"/>
      <c r="F532" s="362"/>
      <c r="G532" s="362"/>
      <c r="H532" s="368"/>
      <c r="I532" s="367" t="str">
        <f t="shared" si="99"/>
        <v/>
      </c>
      <c r="J532" s="365"/>
      <c r="K532" s="365"/>
      <c r="L532" s="365"/>
      <c r="O532" s="25" t="str">
        <f>IF(AND(SUM($U532:$Z532)&lt;&gt;0,SUM($U532:$Z532)&lt;&gt;6), IF($B532&lt;&gt;'SOC priorities'!$E$11,$AG532,$AH532),"")</f>
        <v/>
      </c>
      <c r="P532" s="25" t="str">
        <f>IF(AND(SUM(U532:AA532)&lt;&gt;0,SUM(U532:AA532)&lt;&gt;7),IF(B532='SOC priorities'!$E$11,IF(ISBLANK(H532),$AI532,""),""),"")</f>
        <v/>
      </c>
      <c r="Q532" s="25" t="str">
        <f t="shared" si="100"/>
        <v/>
      </c>
      <c r="R532" s="25" t="str">
        <f t="shared" si="97"/>
        <v/>
      </c>
      <c r="S532" s="25" t="str">
        <f t="shared" si="98"/>
        <v/>
      </c>
      <c r="U532" s="159">
        <f t="shared" si="101"/>
        <v>0</v>
      </c>
      <c r="V532" s="25">
        <f t="shared" si="102"/>
        <v>0</v>
      </c>
      <c r="W532" s="25">
        <f t="shared" si="103"/>
        <v>0</v>
      </c>
      <c r="X532" s="25">
        <f t="shared" si="104"/>
        <v>0</v>
      </c>
      <c r="Y532" s="25">
        <f t="shared" si="105"/>
        <v>0</v>
      </c>
      <c r="Z532" s="25">
        <f t="shared" si="106"/>
        <v>0</v>
      </c>
      <c r="AA532" s="25">
        <f t="shared" si="107"/>
        <v>0</v>
      </c>
      <c r="AC532" s="25">
        <f t="shared" si="108"/>
        <v>0</v>
      </c>
      <c r="AG532" s="25" t="s">
        <v>393</v>
      </c>
      <c r="AH532" s="25" t="s">
        <v>394</v>
      </c>
      <c r="AI532" s="160" t="s">
        <v>395</v>
      </c>
      <c r="AK532" s="25">
        <f>IF(COUNTIFS('SOC priorities'!$E$4:$E$12,$B532)&lt;&gt;1,1,0)</f>
        <v>1</v>
      </c>
      <c r="AL532" s="25" cm="1">
        <f t="array" ref="AL532">_xlfn.IFNA(IF(ISBLANK(C532),0,_xlfn.IFNA(IF(NOT(OR(_xlfn.XLOOKUP(VLOOKUP(B532,'SOC priorities'!$E$4:$F$12,2),'SOC priorities'!$H$1:$P$1,'SOC priorities'!$H$1:$P$413)=C532)),1,0),1)),1)</f>
        <v>0</v>
      </c>
      <c r="AM532" s="25" cm="1">
        <f t="array" ref="AM532">_xlfn.IFNA(IF(ISBLANK(D532),0,IF(NOT(OR(_xlfn.XLOOKUP(VLOOKUP(B532,'SSA DD'!$E$32:$F$40,2),'SSA DD'!$E$1:$M$1,'SSA DD'!$E$1:$M$22)=D532)),1,0)),0)</f>
        <v>0</v>
      </c>
      <c r="AO532" t="s">
        <v>396</v>
      </c>
      <c r="AP532" s="25" t="s">
        <v>397</v>
      </c>
      <c r="AQ532" s="160" t="s">
        <v>398</v>
      </c>
    </row>
    <row r="533" spans="1:43" ht="30" customHeight="1" x14ac:dyDescent="0.45">
      <c r="A533" s="395">
        <v>521</v>
      </c>
      <c r="B533" s="155"/>
      <c r="C533" s="154"/>
      <c r="D533" s="154"/>
      <c r="E533" s="361"/>
      <c r="F533" s="362"/>
      <c r="G533" s="362"/>
      <c r="H533" s="368"/>
      <c r="I533" s="367" t="str">
        <f t="shared" si="99"/>
        <v/>
      </c>
      <c r="J533" s="365"/>
      <c r="K533" s="365"/>
      <c r="L533" s="365"/>
      <c r="O533" s="25" t="str">
        <f>IF(AND(SUM($U533:$Z533)&lt;&gt;0,SUM($U533:$Z533)&lt;&gt;6), IF($B533&lt;&gt;'SOC priorities'!$E$11,$AG533,$AH533),"")</f>
        <v/>
      </c>
      <c r="P533" s="25" t="str">
        <f>IF(AND(SUM(U533:AA533)&lt;&gt;0,SUM(U533:AA533)&lt;&gt;7),IF(B533='SOC priorities'!$E$11,IF(ISBLANK(H533),$AI533,""),""),"")</f>
        <v/>
      </c>
      <c r="Q533" s="25" t="str">
        <f t="shared" si="100"/>
        <v/>
      </c>
      <c r="R533" s="25" t="str">
        <f t="shared" si="97"/>
        <v/>
      </c>
      <c r="S533" s="25" t="str">
        <f t="shared" si="98"/>
        <v/>
      </c>
      <c r="U533" s="159">
        <f t="shared" si="101"/>
        <v>0</v>
      </c>
      <c r="V533" s="25">
        <f t="shared" si="102"/>
        <v>0</v>
      </c>
      <c r="W533" s="25">
        <f t="shared" si="103"/>
        <v>0</v>
      </c>
      <c r="X533" s="25">
        <f t="shared" si="104"/>
        <v>0</v>
      </c>
      <c r="Y533" s="25">
        <f t="shared" si="105"/>
        <v>0</v>
      </c>
      <c r="Z533" s="25">
        <f t="shared" si="106"/>
        <v>0</v>
      </c>
      <c r="AA533" s="25">
        <f t="shared" si="107"/>
        <v>0</v>
      </c>
      <c r="AC533" s="25">
        <f t="shared" si="108"/>
        <v>0</v>
      </c>
      <c r="AG533" s="25" t="s">
        <v>393</v>
      </c>
      <c r="AH533" s="25" t="s">
        <v>394</v>
      </c>
      <c r="AI533" s="160" t="s">
        <v>395</v>
      </c>
      <c r="AK533" s="25">
        <f>IF(COUNTIFS('SOC priorities'!$E$4:$E$12,$B533)&lt;&gt;1,1,0)</f>
        <v>1</v>
      </c>
      <c r="AL533" s="25" cm="1">
        <f t="array" ref="AL533">_xlfn.IFNA(IF(ISBLANK(C533),0,_xlfn.IFNA(IF(NOT(OR(_xlfn.XLOOKUP(VLOOKUP(B533,'SOC priorities'!$E$4:$F$12,2),'SOC priorities'!$H$1:$P$1,'SOC priorities'!$H$1:$P$413)=C533)),1,0),1)),1)</f>
        <v>0</v>
      </c>
      <c r="AM533" s="25" cm="1">
        <f t="array" ref="AM533">_xlfn.IFNA(IF(ISBLANK(D533),0,IF(NOT(OR(_xlfn.XLOOKUP(VLOOKUP(B533,'SSA DD'!$E$32:$F$40,2),'SSA DD'!$E$1:$M$1,'SSA DD'!$E$1:$M$22)=D533)),1,0)),0)</f>
        <v>0</v>
      </c>
      <c r="AO533" t="s">
        <v>396</v>
      </c>
      <c r="AP533" s="25" t="s">
        <v>397</v>
      </c>
      <c r="AQ533" s="160" t="s">
        <v>398</v>
      </c>
    </row>
    <row r="534" spans="1:43" ht="30" customHeight="1" x14ac:dyDescent="0.45">
      <c r="A534" s="395">
        <v>522</v>
      </c>
      <c r="B534" s="155"/>
      <c r="C534" s="154"/>
      <c r="D534" s="154"/>
      <c r="E534" s="361"/>
      <c r="F534" s="362"/>
      <c r="G534" s="362"/>
      <c r="H534" s="368"/>
      <c r="I534" s="367" t="str">
        <f t="shared" si="99"/>
        <v/>
      </c>
      <c r="J534" s="365"/>
      <c r="K534" s="365"/>
      <c r="L534" s="365"/>
      <c r="O534" s="25" t="str">
        <f>IF(AND(SUM($U534:$Z534)&lt;&gt;0,SUM($U534:$Z534)&lt;&gt;6), IF($B534&lt;&gt;'SOC priorities'!$E$11,$AG534,$AH534),"")</f>
        <v/>
      </c>
      <c r="P534" s="25" t="str">
        <f>IF(AND(SUM(U534:AA534)&lt;&gt;0,SUM(U534:AA534)&lt;&gt;7),IF(B534='SOC priorities'!$E$11,IF(ISBLANK(H534),$AI534,""),""),"")</f>
        <v/>
      </c>
      <c r="Q534" s="25" t="str">
        <f t="shared" si="100"/>
        <v/>
      </c>
      <c r="R534" s="25" t="str">
        <f t="shared" si="97"/>
        <v/>
      </c>
      <c r="S534" s="25" t="str">
        <f t="shared" si="98"/>
        <v/>
      </c>
      <c r="U534" s="159">
        <f t="shared" si="101"/>
        <v>0</v>
      </c>
      <c r="V534" s="25">
        <f t="shared" si="102"/>
        <v>0</v>
      </c>
      <c r="W534" s="25">
        <f t="shared" si="103"/>
        <v>0</v>
      </c>
      <c r="X534" s="25">
        <f t="shared" si="104"/>
        <v>0</v>
      </c>
      <c r="Y534" s="25">
        <f t="shared" si="105"/>
        <v>0</v>
      </c>
      <c r="Z534" s="25">
        <f t="shared" si="106"/>
        <v>0</v>
      </c>
      <c r="AA534" s="25">
        <f t="shared" si="107"/>
        <v>0</v>
      </c>
      <c r="AC534" s="25">
        <f t="shared" si="108"/>
        <v>0</v>
      </c>
      <c r="AG534" s="25" t="s">
        <v>393</v>
      </c>
      <c r="AH534" s="25" t="s">
        <v>394</v>
      </c>
      <c r="AI534" s="160" t="s">
        <v>395</v>
      </c>
      <c r="AK534" s="25">
        <f>IF(COUNTIFS('SOC priorities'!$E$4:$E$12,$B534)&lt;&gt;1,1,0)</f>
        <v>1</v>
      </c>
      <c r="AL534" s="25" cm="1">
        <f t="array" ref="AL534">_xlfn.IFNA(IF(ISBLANK(C534),0,_xlfn.IFNA(IF(NOT(OR(_xlfn.XLOOKUP(VLOOKUP(B534,'SOC priorities'!$E$4:$F$12,2),'SOC priorities'!$H$1:$P$1,'SOC priorities'!$H$1:$P$413)=C534)),1,0),1)),1)</f>
        <v>0</v>
      </c>
      <c r="AM534" s="25" cm="1">
        <f t="array" ref="AM534">_xlfn.IFNA(IF(ISBLANK(D534),0,IF(NOT(OR(_xlfn.XLOOKUP(VLOOKUP(B534,'SSA DD'!$E$32:$F$40,2),'SSA DD'!$E$1:$M$1,'SSA DD'!$E$1:$M$22)=D534)),1,0)),0)</f>
        <v>0</v>
      </c>
      <c r="AO534" t="s">
        <v>396</v>
      </c>
      <c r="AP534" s="25" t="s">
        <v>397</v>
      </c>
      <c r="AQ534" s="160" t="s">
        <v>398</v>
      </c>
    </row>
    <row r="535" spans="1:43" ht="30" customHeight="1" x14ac:dyDescent="0.45">
      <c r="A535" s="395">
        <v>523</v>
      </c>
      <c r="B535" s="155"/>
      <c r="C535" s="154"/>
      <c r="D535" s="154"/>
      <c r="E535" s="361"/>
      <c r="F535" s="362"/>
      <c r="G535" s="362"/>
      <c r="H535" s="368"/>
      <c r="I535" s="367" t="str">
        <f t="shared" si="99"/>
        <v/>
      </c>
      <c r="J535" s="365"/>
      <c r="K535" s="365"/>
      <c r="L535" s="365"/>
      <c r="O535" s="25" t="str">
        <f>IF(AND(SUM($U535:$Z535)&lt;&gt;0,SUM($U535:$Z535)&lt;&gt;6), IF($B535&lt;&gt;'SOC priorities'!$E$11,$AG535,$AH535),"")</f>
        <v/>
      </c>
      <c r="P535" s="25" t="str">
        <f>IF(AND(SUM(U535:AA535)&lt;&gt;0,SUM(U535:AA535)&lt;&gt;7),IF(B535='SOC priorities'!$E$11,IF(ISBLANK(H535),$AI535,""),""),"")</f>
        <v/>
      </c>
      <c r="Q535" s="25" t="str">
        <f t="shared" si="100"/>
        <v/>
      </c>
      <c r="R535" s="25" t="str">
        <f t="shared" si="97"/>
        <v/>
      </c>
      <c r="S535" s="25" t="str">
        <f t="shared" si="98"/>
        <v/>
      </c>
      <c r="U535" s="159">
        <f t="shared" si="101"/>
        <v>0</v>
      </c>
      <c r="V535" s="25">
        <f t="shared" si="102"/>
        <v>0</v>
      </c>
      <c r="W535" s="25">
        <f t="shared" si="103"/>
        <v>0</v>
      </c>
      <c r="X535" s="25">
        <f t="shared" si="104"/>
        <v>0</v>
      </c>
      <c r="Y535" s="25">
        <f t="shared" si="105"/>
        <v>0</v>
      </c>
      <c r="Z535" s="25">
        <f t="shared" si="106"/>
        <v>0</v>
      </c>
      <c r="AA535" s="25">
        <f t="shared" si="107"/>
        <v>0</v>
      </c>
      <c r="AC535" s="25">
        <f t="shared" si="108"/>
        <v>0</v>
      </c>
      <c r="AG535" s="25" t="s">
        <v>393</v>
      </c>
      <c r="AH535" s="25" t="s">
        <v>394</v>
      </c>
      <c r="AI535" s="160" t="s">
        <v>395</v>
      </c>
      <c r="AK535" s="25">
        <f>IF(COUNTIFS('SOC priorities'!$E$4:$E$12,$B535)&lt;&gt;1,1,0)</f>
        <v>1</v>
      </c>
      <c r="AL535" s="25" cm="1">
        <f t="array" ref="AL535">_xlfn.IFNA(IF(ISBLANK(C535),0,_xlfn.IFNA(IF(NOT(OR(_xlfn.XLOOKUP(VLOOKUP(B535,'SOC priorities'!$E$4:$F$12,2),'SOC priorities'!$H$1:$P$1,'SOC priorities'!$H$1:$P$413)=C535)),1,0),1)),1)</f>
        <v>0</v>
      </c>
      <c r="AM535" s="25" cm="1">
        <f t="array" ref="AM535">_xlfn.IFNA(IF(ISBLANK(D535),0,IF(NOT(OR(_xlfn.XLOOKUP(VLOOKUP(B535,'SSA DD'!$E$32:$F$40,2),'SSA DD'!$E$1:$M$1,'SSA DD'!$E$1:$M$22)=D535)),1,0)),0)</f>
        <v>0</v>
      </c>
      <c r="AO535" t="s">
        <v>396</v>
      </c>
      <c r="AP535" s="25" t="s">
        <v>397</v>
      </c>
      <c r="AQ535" s="160" t="s">
        <v>398</v>
      </c>
    </row>
    <row r="536" spans="1:43" ht="30" customHeight="1" x14ac:dyDescent="0.45">
      <c r="A536" s="395">
        <v>524</v>
      </c>
      <c r="B536" s="155"/>
      <c r="C536" s="154"/>
      <c r="D536" s="154"/>
      <c r="E536" s="361"/>
      <c r="F536" s="362"/>
      <c r="G536" s="362"/>
      <c r="H536" s="368"/>
      <c r="I536" s="367" t="str">
        <f t="shared" si="99"/>
        <v/>
      </c>
      <c r="J536" s="365"/>
      <c r="K536" s="365"/>
      <c r="L536" s="365"/>
      <c r="O536" s="25" t="str">
        <f>IF(AND(SUM($U536:$Z536)&lt;&gt;0,SUM($U536:$Z536)&lt;&gt;6), IF($B536&lt;&gt;'SOC priorities'!$E$11,$AG536,$AH536),"")</f>
        <v/>
      </c>
      <c r="P536" s="25" t="str">
        <f>IF(AND(SUM(U536:AA536)&lt;&gt;0,SUM(U536:AA536)&lt;&gt;7),IF(B536='SOC priorities'!$E$11,IF(ISBLANK(H536),$AI536,""),""),"")</f>
        <v/>
      </c>
      <c r="Q536" s="25" t="str">
        <f t="shared" si="100"/>
        <v/>
      </c>
      <c r="R536" s="25" t="str">
        <f t="shared" si="97"/>
        <v/>
      </c>
      <c r="S536" s="25" t="str">
        <f t="shared" si="98"/>
        <v/>
      </c>
      <c r="U536" s="159">
        <f t="shared" si="101"/>
        <v>0</v>
      </c>
      <c r="V536" s="25">
        <f t="shared" si="102"/>
        <v>0</v>
      </c>
      <c r="W536" s="25">
        <f t="shared" si="103"/>
        <v>0</v>
      </c>
      <c r="X536" s="25">
        <f t="shared" si="104"/>
        <v>0</v>
      </c>
      <c r="Y536" s="25">
        <f t="shared" si="105"/>
        <v>0</v>
      </c>
      <c r="Z536" s="25">
        <f t="shared" si="106"/>
        <v>0</v>
      </c>
      <c r="AA536" s="25">
        <f t="shared" si="107"/>
        <v>0</v>
      </c>
      <c r="AC536" s="25">
        <f t="shared" si="108"/>
        <v>0</v>
      </c>
      <c r="AG536" s="25" t="s">
        <v>393</v>
      </c>
      <c r="AH536" s="25" t="s">
        <v>394</v>
      </c>
      <c r="AI536" s="160" t="s">
        <v>395</v>
      </c>
      <c r="AK536" s="25">
        <f>IF(COUNTIFS('SOC priorities'!$E$4:$E$12,$B536)&lt;&gt;1,1,0)</f>
        <v>1</v>
      </c>
      <c r="AL536" s="25" cm="1">
        <f t="array" ref="AL536">_xlfn.IFNA(IF(ISBLANK(C536),0,_xlfn.IFNA(IF(NOT(OR(_xlfn.XLOOKUP(VLOOKUP(B536,'SOC priorities'!$E$4:$F$12,2),'SOC priorities'!$H$1:$P$1,'SOC priorities'!$H$1:$P$413)=C536)),1,0),1)),1)</f>
        <v>0</v>
      </c>
      <c r="AM536" s="25" cm="1">
        <f t="array" ref="AM536">_xlfn.IFNA(IF(ISBLANK(D536),0,IF(NOT(OR(_xlfn.XLOOKUP(VLOOKUP(B536,'SSA DD'!$E$32:$F$40,2),'SSA DD'!$E$1:$M$1,'SSA DD'!$E$1:$M$22)=D536)),1,0)),0)</f>
        <v>0</v>
      </c>
      <c r="AO536" t="s">
        <v>396</v>
      </c>
      <c r="AP536" s="25" t="s">
        <v>397</v>
      </c>
      <c r="AQ536" s="160" t="s">
        <v>398</v>
      </c>
    </row>
    <row r="537" spans="1:43" ht="30" customHeight="1" x14ac:dyDescent="0.45">
      <c r="A537" s="395">
        <v>525</v>
      </c>
      <c r="B537" s="155"/>
      <c r="C537" s="154"/>
      <c r="D537" s="154"/>
      <c r="E537" s="361"/>
      <c r="F537" s="362"/>
      <c r="G537" s="362"/>
      <c r="H537" s="368"/>
      <c r="I537" s="367" t="str">
        <f t="shared" si="99"/>
        <v/>
      </c>
      <c r="J537" s="365"/>
      <c r="K537" s="365"/>
      <c r="L537" s="365"/>
      <c r="O537" s="25" t="str">
        <f>IF(AND(SUM($U537:$Z537)&lt;&gt;0,SUM($U537:$Z537)&lt;&gt;6), IF($B537&lt;&gt;'SOC priorities'!$E$11,$AG537,$AH537),"")</f>
        <v/>
      </c>
      <c r="P537" s="25" t="str">
        <f>IF(AND(SUM(U537:AA537)&lt;&gt;0,SUM(U537:AA537)&lt;&gt;7),IF(B537='SOC priorities'!$E$11,IF(ISBLANK(H537),$AI537,""),""),"")</f>
        <v/>
      </c>
      <c r="Q537" s="25" t="str">
        <f t="shared" si="100"/>
        <v/>
      </c>
      <c r="R537" s="25" t="str">
        <f t="shared" si="97"/>
        <v/>
      </c>
      <c r="S537" s="25" t="str">
        <f t="shared" si="98"/>
        <v/>
      </c>
      <c r="U537" s="159">
        <f t="shared" si="101"/>
        <v>0</v>
      </c>
      <c r="V537" s="25">
        <f t="shared" si="102"/>
        <v>0</v>
      </c>
      <c r="W537" s="25">
        <f t="shared" si="103"/>
        <v>0</v>
      </c>
      <c r="X537" s="25">
        <f t="shared" si="104"/>
        <v>0</v>
      </c>
      <c r="Y537" s="25">
        <f t="shared" si="105"/>
        <v>0</v>
      </c>
      <c r="Z537" s="25">
        <f t="shared" si="106"/>
        <v>0</v>
      </c>
      <c r="AA537" s="25">
        <f t="shared" si="107"/>
        <v>0</v>
      </c>
      <c r="AC537" s="25">
        <f t="shared" si="108"/>
        <v>0</v>
      </c>
      <c r="AG537" s="25" t="s">
        <v>393</v>
      </c>
      <c r="AH537" s="25" t="s">
        <v>394</v>
      </c>
      <c r="AI537" s="160" t="s">
        <v>395</v>
      </c>
      <c r="AK537" s="25">
        <f>IF(COUNTIFS('SOC priorities'!$E$4:$E$12,$B537)&lt;&gt;1,1,0)</f>
        <v>1</v>
      </c>
      <c r="AL537" s="25" cm="1">
        <f t="array" ref="AL537">_xlfn.IFNA(IF(ISBLANK(C537),0,_xlfn.IFNA(IF(NOT(OR(_xlfn.XLOOKUP(VLOOKUP(B537,'SOC priorities'!$E$4:$F$12,2),'SOC priorities'!$H$1:$P$1,'SOC priorities'!$H$1:$P$413)=C537)),1,0),1)),1)</f>
        <v>0</v>
      </c>
      <c r="AM537" s="25" cm="1">
        <f t="array" ref="AM537">_xlfn.IFNA(IF(ISBLANK(D537),0,IF(NOT(OR(_xlfn.XLOOKUP(VLOOKUP(B537,'SSA DD'!$E$32:$F$40,2),'SSA DD'!$E$1:$M$1,'SSA DD'!$E$1:$M$22)=D537)),1,0)),0)</f>
        <v>0</v>
      </c>
      <c r="AO537" t="s">
        <v>396</v>
      </c>
      <c r="AP537" s="25" t="s">
        <v>397</v>
      </c>
      <c r="AQ537" s="160" t="s">
        <v>398</v>
      </c>
    </row>
    <row r="538" spans="1:43" ht="30" customHeight="1" x14ac:dyDescent="0.45">
      <c r="A538" s="395">
        <v>526</v>
      </c>
      <c r="B538" s="155"/>
      <c r="C538" s="154"/>
      <c r="D538" s="154"/>
      <c r="E538" s="361"/>
      <c r="F538" s="362"/>
      <c r="G538" s="362"/>
      <c r="H538" s="368"/>
      <c r="I538" s="367" t="str">
        <f t="shared" si="99"/>
        <v/>
      </c>
      <c r="J538" s="365"/>
      <c r="K538" s="365"/>
      <c r="L538" s="365"/>
      <c r="O538" s="25" t="str">
        <f>IF(AND(SUM($U538:$Z538)&lt;&gt;0,SUM($U538:$Z538)&lt;&gt;6), IF($B538&lt;&gt;'SOC priorities'!$E$11,$AG538,$AH538),"")</f>
        <v/>
      </c>
      <c r="P538" s="25" t="str">
        <f>IF(AND(SUM(U538:AA538)&lt;&gt;0,SUM(U538:AA538)&lt;&gt;7),IF(B538='SOC priorities'!$E$11,IF(ISBLANK(H538),$AI538,""),""),"")</f>
        <v/>
      </c>
      <c r="Q538" s="25" t="str">
        <f t="shared" si="100"/>
        <v/>
      </c>
      <c r="R538" s="25" t="str">
        <f t="shared" si="97"/>
        <v/>
      </c>
      <c r="S538" s="25" t="str">
        <f t="shared" si="98"/>
        <v/>
      </c>
      <c r="U538" s="159">
        <f t="shared" si="101"/>
        <v>0</v>
      </c>
      <c r="V538" s="25">
        <f t="shared" si="102"/>
        <v>0</v>
      </c>
      <c r="W538" s="25">
        <f t="shared" si="103"/>
        <v>0</v>
      </c>
      <c r="X538" s="25">
        <f t="shared" si="104"/>
        <v>0</v>
      </c>
      <c r="Y538" s="25">
        <f t="shared" si="105"/>
        <v>0</v>
      </c>
      <c r="Z538" s="25">
        <f t="shared" si="106"/>
        <v>0</v>
      </c>
      <c r="AA538" s="25">
        <f t="shared" si="107"/>
        <v>0</v>
      </c>
      <c r="AC538" s="25">
        <f t="shared" si="108"/>
        <v>0</v>
      </c>
      <c r="AG538" s="25" t="s">
        <v>393</v>
      </c>
      <c r="AH538" s="25" t="s">
        <v>394</v>
      </c>
      <c r="AI538" s="160" t="s">
        <v>395</v>
      </c>
      <c r="AK538" s="25">
        <f>IF(COUNTIFS('SOC priorities'!$E$4:$E$12,$B538)&lt;&gt;1,1,0)</f>
        <v>1</v>
      </c>
      <c r="AL538" s="25" cm="1">
        <f t="array" ref="AL538">_xlfn.IFNA(IF(ISBLANK(C538),0,_xlfn.IFNA(IF(NOT(OR(_xlfn.XLOOKUP(VLOOKUP(B538,'SOC priorities'!$E$4:$F$12,2),'SOC priorities'!$H$1:$P$1,'SOC priorities'!$H$1:$P$413)=C538)),1,0),1)),1)</f>
        <v>0</v>
      </c>
      <c r="AM538" s="25" cm="1">
        <f t="array" ref="AM538">_xlfn.IFNA(IF(ISBLANK(D538),0,IF(NOT(OR(_xlfn.XLOOKUP(VLOOKUP(B538,'SSA DD'!$E$32:$F$40,2),'SSA DD'!$E$1:$M$1,'SSA DD'!$E$1:$M$22)=D538)),1,0)),0)</f>
        <v>0</v>
      </c>
      <c r="AO538" t="s">
        <v>396</v>
      </c>
      <c r="AP538" s="25" t="s">
        <v>397</v>
      </c>
      <c r="AQ538" s="160" t="s">
        <v>398</v>
      </c>
    </row>
    <row r="539" spans="1:43" ht="30" customHeight="1" x14ac:dyDescent="0.45">
      <c r="A539" s="395">
        <v>527</v>
      </c>
      <c r="B539" s="155"/>
      <c r="C539" s="154"/>
      <c r="D539" s="154"/>
      <c r="E539" s="361"/>
      <c r="F539" s="362"/>
      <c r="G539" s="362"/>
      <c r="H539" s="368"/>
      <c r="I539" s="367" t="str">
        <f t="shared" si="99"/>
        <v/>
      </c>
      <c r="J539" s="365"/>
      <c r="K539" s="365"/>
      <c r="L539" s="365"/>
      <c r="O539" s="25" t="str">
        <f>IF(AND(SUM($U539:$Z539)&lt;&gt;0,SUM($U539:$Z539)&lt;&gt;6), IF($B539&lt;&gt;'SOC priorities'!$E$11,$AG539,$AH539),"")</f>
        <v/>
      </c>
      <c r="P539" s="25" t="str">
        <f>IF(AND(SUM(U539:AA539)&lt;&gt;0,SUM(U539:AA539)&lt;&gt;7),IF(B539='SOC priorities'!$E$11,IF(ISBLANK(H539),$AI539,""),""),"")</f>
        <v/>
      </c>
      <c r="Q539" s="25" t="str">
        <f t="shared" si="100"/>
        <v/>
      </c>
      <c r="R539" s="25" t="str">
        <f t="shared" si="97"/>
        <v/>
      </c>
      <c r="S539" s="25" t="str">
        <f t="shared" si="98"/>
        <v/>
      </c>
      <c r="U539" s="159">
        <f t="shared" si="101"/>
        <v>0</v>
      </c>
      <c r="V539" s="25">
        <f t="shared" si="102"/>
        <v>0</v>
      </c>
      <c r="W539" s="25">
        <f t="shared" si="103"/>
        <v>0</v>
      </c>
      <c r="X539" s="25">
        <f t="shared" si="104"/>
        <v>0</v>
      </c>
      <c r="Y539" s="25">
        <f t="shared" si="105"/>
        <v>0</v>
      </c>
      <c r="Z539" s="25">
        <f t="shared" si="106"/>
        <v>0</v>
      </c>
      <c r="AA539" s="25">
        <f t="shared" si="107"/>
        <v>0</v>
      </c>
      <c r="AC539" s="25">
        <f t="shared" si="108"/>
        <v>0</v>
      </c>
      <c r="AG539" s="25" t="s">
        <v>393</v>
      </c>
      <c r="AH539" s="25" t="s">
        <v>394</v>
      </c>
      <c r="AI539" s="160" t="s">
        <v>395</v>
      </c>
      <c r="AK539" s="25">
        <f>IF(COUNTIFS('SOC priorities'!$E$4:$E$12,$B539)&lt;&gt;1,1,0)</f>
        <v>1</v>
      </c>
      <c r="AL539" s="25" cm="1">
        <f t="array" ref="AL539">_xlfn.IFNA(IF(ISBLANK(C539),0,_xlfn.IFNA(IF(NOT(OR(_xlfn.XLOOKUP(VLOOKUP(B539,'SOC priorities'!$E$4:$F$12,2),'SOC priorities'!$H$1:$P$1,'SOC priorities'!$H$1:$P$413)=C539)),1,0),1)),1)</f>
        <v>0</v>
      </c>
      <c r="AM539" s="25" cm="1">
        <f t="array" ref="AM539">_xlfn.IFNA(IF(ISBLANK(D539),0,IF(NOT(OR(_xlfn.XLOOKUP(VLOOKUP(B539,'SSA DD'!$E$32:$F$40,2),'SSA DD'!$E$1:$M$1,'SSA DD'!$E$1:$M$22)=D539)),1,0)),0)</f>
        <v>0</v>
      </c>
      <c r="AO539" t="s">
        <v>396</v>
      </c>
      <c r="AP539" s="25" t="s">
        <v>397</v>
      </c>
      <c r="AQ539" s="160" t="s">
        <v>398</v>
      </c>
    </row>
    <row r="540" spans="1:43" ht="30" customHeight="1" x14ac:dyDescent="0.45">
      <c r="A540" s="395">
        <v>528</v>
      </c>
      <c r="B540" s="155"/>
      <c r="C540" s="154"/>
      <c r="D540" s="154"/>
      <c r="E540" s="361"/>
      <c r="F540" s="362"/>
      <c r="G540" s="362"/>
      <c r="H540" s="368"/>
      <c r="I540" s="367" t="str">
        <f t="shared" si="99"/>
        <v/>
      </c>
      <c r="J540" s="365"/>
      <c r="K540" s="365"/>
      <c r="L540" s="365"/>
      <c r="O540" s="25" t="str">
        <f>IF(AND(SUM($U540:$Z540)&lt;&gt;0,SUM($U540:$Z540)&lt;&gt;6), IF($B540&lt;&gt;'SOC priorities'!$E$11,$AG540,$AH540),"")</f>
        <v/>
      </c>
      <c r="P540" s="25" t="str">
        <f>IF(AND(SUM(U540:AA540)&lt;&gt;0,SUM(U540:AA540)&lt;&gt;7),IF(B540='SOC priorities'!$E$11,IF(ISBLANK(H540),$AI540,""),""),"")</f>
        <v/>
      </c>
      <c r="Q540" s="25" t="str">
        <f t="shared" si="100"/>
        <v/>
      </c>
      <c r="R540" s="25" t="str">
        <f t="shared" si="97"/>
        <v/>
      </c>
      <c r="S540" s="25" t="str">
        <f t="shared" si="98"/>
        <v/>
      </c>
      <c r="U540" s="159">
        <f t="shared" si="101"/>
        <v>0</v>
      </c>
      <c r="V540" s="25">
        <f t="shared" si="102"/>
        <v>0</v>
      </c>
      <c r="W540" s="25">
        <f t="shared" si="103"/>
        <v>0</v>
      </c>
      <c r="X540" s="25">
        <f t="shared" si="104"/>
        <v>0</v>
      </c>
      <c r="Y540" s="25">
        <f t="shared" si="105"/>
        <v>0</v>
      </c>
      <c r="Z540" s="25">
        <f t="shared" si="106"/>
        <v>0</v>
      </c>
      <c r="AA540" s="25">
        <f t="shared" si="107"/>
        <v>0</v>
      </c>
      <c r="AC540" s="25">
        <f t="shared" si="108"/>
        <v>0</v>
      </c>
      <c r="AG540" s="25" t="s">
        <v>393</v>
      </c>
      <c r="AH540" s="25" t="s">
        <v>394</v>
      </c>
      <c r="AI540" s="160" t="s">
        <v>395</v>
      </c>
      <c r="AK540" s="25">
        <f>IF(COUNTIFS('SOC priorities'!$E$4:$E$12,$B540)&lt;&gt;1,1,0)</f>
        <v>1</v>
      </c>
      <c r="AL540" s="25" cm="1">
        <f t="array" ref="AL540">_xlfn.IFNA(IF(ISBLANK(C540),0,_xlfn.IFNA(IF(NOT(OR(_xlfn.XLOOKUP(VLOOKUP(B540,'SOC priorities'!$E$4:$F$12,2),'SOC priorities'!$H$1:$P$1,'SOC priorities'!$H$1:$P$413)=C540)),1,0),1)),1)</f>
        <v>0</v>
      </c>
      <c r="AM540" s="25" cm="1">
        <f t="array" ref="AM540">_xlfn.IFNA(IF(ISBLANK(D540),0,IF(NOT(OR(_xlfn.XLOOKUP(VLOOKUP(B540,'SSA DD'!$E$32:$F$40,2),'SSA DD'!$E$1:$M$1,'SSA DD'!$E$1:$M$22)=D540)),1,0)),0)</f>
        <v>0</v>
      </c>
      <c r="AO540" t="s">
        <v>396</v>
      </c>
      <c r="AP540" s="25" t="s">
        <v>397</v>
      </c>
      <c r="AQ540" s="160" t="s">
        <v>398</v>
      </c>
    </row>
    <row r="541" spans="1:43" ht="30" customHeight="1" x14ac:dyDescent="0.45">
      <c r="A541" s="395">
        <v>529</v>
      </c>
      <c r="B541" s="155"/>
      <c r="C541" s="154"/>
      <c r="D541" s="154"/>
      <c r="E541" s="361"/>
      <c r="F541" s="362"/>
      <c r="G541" s="362"/>
      <c r="H541" s="368"/>
      <c r="I541" s="367" t="str">
        <f t="shared" si="99"/>
        <v/>
      </c>
      <c r="J541" s="365"/>
      <c r="K541" s="365"/>
      <c r="L541" s="365"/>
      <c r="O541" s="25" t="str">
        <f>IF(AND(SUM($U541:$Z541)&lt;&gt;0,SUM($U541:$Z541)&lt;&gt;6), IF($B541&lt;&gt;'SOC priorities'!$E$11,$AG541,$AH541),"")</f>
        <v/>
      </c>
      <c r="P541" s="25" t="str">
        <f>IF(AND(SUM(U541:AA541)&lt;&gt;0,SUM(U541:AA541)&lt;&gt;7),IF(B541='SOC priorities'!$E$11,IF(ISBLANK(H541),$AI541,""),""),"")</f>
        <v/>
      </c>
      <c r="Q541" s="25" t="str">
        <f t="shared" si="100"/>
        <v/>
      </c>
      <c r="R541" s="25" t="str">
        <f t="shared" si="97"/>
        <v/>
      </c>
      <c r="S541" s="25" t="str">
        <f t="shared" si="98"/>
        <v/>
      </c>
      <c r="U541" s="159">
        <f t="shared" si="101"/>
        <v>0</v>
      </c>
      <c r="V541" s="25">
        <f t="shared" si="102"/>
        <v>0</v>
      </c>
      <c r="W541" s="25">
        <f t="shared" si="103"/>
        <v>0</v>
      </c>
      <c r="X541" s="25">
        <f t="shared" si="104"/>
        <v>0</v>
      </c>
      <c r="Y541" s="25">
        <f t="shared" si="105"/>
        <v>0</v>
      </c>
      <c r="Z541" s="25">
        <f t="shared" si="106"/>
        <v>0</v>
      </c>
      <c r="AA541" s="25">
        <f t="shared" si="107"/>
        <v>0</v>
      </c>
      <c r="AC541" s="25">
        <f t="shared" si="108"/>
        <v>0</v>
      </c>
      <c r="AG541" s="25" t="s">
        <v>393</v>
      </c>
      <c r="AH541" s="25" t="s">
        <v>394</v>
      </c>
      <c r="AI541" s="160" t="s">
        <v>395</v>
      </c>
      <c r="AK541" s="25">
        <f>IF(COUNTIFS('SOC priorities'!$E$4:$E$12,$B541)&lt;&gt;1,1,0)</f>
        <v>1</v>
      </c>
      <c r="AL541" s="25" cm="1">
        <f t="array" ref="AL541">_xlfn.IFNA(IF(ISBLANK(C541),0,_xlfn.IFNA(IF(NOT(OR(_xlfn.XLOOKUP(VLOOKUP(B541,'SOC priorities'!$E$4:$F$12,2),'SOC priorities'!$H$1:$P$1,'SOC priorities'!$H$1:$P$413)=C541)),1,0),1)),1)</f>
        <v>0</v>
      </c>
      <c r="AM541" s="25" cm="1">
        <f t="array" ref="AM541">_xlfn.IFNA(IF(ISBLANK(D541),0,IF(NOT(OR(_xlfn.XLOOKUP(VLOOKUP(B541,'SSA DD'!$E$32:$F$40,2),'SSA DD'!$E$1:$M$1,'SSA DD'!$E$1:$M$22)=D541)),1,0)),0)</f>
        <v>0</v>
      </c>
      <c r="AO541" t="s">
        <v>396</v>
      </c>
      <c r="AP541" s="25" t="s">
        <v>397</v>
      </c>
      <c r="AQ541" s="160" t="s">
        <v>398</v>
      </c>
    </row>
    <row r="542" spans="1:43" ht="30" customHeight="1" x14ac:dyDescent="0.45">
      <c r="A542" s="395">
        <v>530</v>
      </c>
      <c r="B542" s="155"/>
      <c r="C542" s="154"/>
      <c r="D542" s="154"/>
      <c r="E542" s="361"/>
      <c r="F542" s="362"/>
      <c r="G542" s="362"/>
      <c r="H542" s="368"/>
      <c r="I542" s="367" t="str">
        <f t="shared" si="99"/>
        <v/>
      </c>
      <c r="J542" s="365"/>
      <c r="K542" s="365"/>
      <c r="L542" s="365"/>
      <c r="O542" s="25" t="str">
        <f>IF(AND(SUM($U542:$Z542)&lt;&gt;0,SUM($U542:$Z542)&lt;&gt;6), IF($B542&lt;&gt;'SOC priorities'!$E$11,$AG542,$AH542),"")</f>
        <v/>
      </c>
      <c r="P542" s="25" t="str">
        <f>IF(AND(SUM(U542:AA542)&lt;&gt;0,SUM(U542:AA542)&lt;&gt;7),IF(B542='SOC priorities'!$E$11,IF(ISBLANK(H542),$AI542,""),""),"")</f>
        <v/>
      </c>
      <c r="Q542" s="25" t="str">
        <f t="shared" si="100"/>
        <v/>
      </c>
      <c r="R542" s="25" t="str">
        <f t="shared" si="97"/>
        <v/>
      </c>
      <c r="S542" s="25" t="str">
        <f t="shared" si="98"/>
        <v/>
      </c>
      <c r="U542" s="159">
        <f t="shared" si="101"/>
        <v>0</v>
      </c>
      <c r="V542" s="25">
        <f t="shared" si="102"/>
        <v>0</v>
      </c>
      <c r="W542" s="25">
        <f t="shared" si="103"/>
        <v>0</v>
      </c>
      <c r="X542" s="25">
        <f t="shared" si="104"/>
        <v>0</v>
      </c>
      <c r="Y542" s="25">
        <f t="shared" si="105"/>
        <v>0</v>
      </c>
      <c r="Z542" s="25">
        <f t="shared" si="106"/>
        <v>0</v>
      </c>
      <c r="AA542" s="25">
        <f t="shared" si="107"/>
        <v>0</v>
      </c>
      <c r="AC542" s="25">
        <f t="shared" si="108"/>
        <v>0</v>
      </c>
      <c r="AG542" s="25" t="s">
        <v>393</v>
      </c>
      <c r="AH542" s="25" t="s">
        <v>394</v>
      </c>
      <c r="AI542" s="160" t="s">
        <v>395</v>
      </c>
      <c r="AK542" s="25">
        <f>IF(COUNTIFS('SOC priorities'!$E$4:$E$12,$B542)&lt;&gt;1,1,0)</f>
        <v>1</v>
      </c>
      <c r="AL542" s="25" cm="1">
        <f t="array" ref="AL542">_xlfn.IFNA(IF(ISBLANK(C542),0,_xlfn.IFNA(IF(NOT(OR(_xlfn.XLOOKUP(VLOOKUP(B542,'SOC priorities'!$E$4:$F$12,2),'SOC priorities'!$H$1:$P$1,'SOC priorities'!$H$1:$P$413)=C542)),1,0),1)),1)</f>
        <v>0</v>
      </c>
      <c r="AM542" s="25" cm="1">
        <f t="array" ref="AM542">_xlfn.IFNA(IF(ISBLANK(D542),0,IF(NOT(OR(_xlfn.XLOOKUP(VLOOKUP(B542,'SSA DD'!$E$32:$F$40,2),'SSA DD'!$E$1:$M$1,'SSA DD'!$E$1:$M$22)=D542)),1,0)),0)</f>
        <v>0</v>
      </c>
      <c r="AO542" t="s">
        <v>396</v>
      </c>
      <c r="AP542" s="25" t="s">
        <v>397</v>
      </c>
      <c r="AQ542" s="160" t="s">
        <v>398</v>
      </c>
    </row>
    <row r="543" spans="1:43" ht="30" customHeight="1" x14ac:dyDescent="0.45">
      <c r="A543" s="395">
        <v>531</v>
      </c>
      <c r="B543" s="155"/>
      <c r="C543" s="154"/>
      <c r="D543" s="154"/>
      <c r="E543" s="361"/>
      <c r="F543" s="362"/>
      <c r="G543" s="362"/>
      <c r="H543" s="368"/>
      <c r="I543" s="367" t="str">
        <f t="shared" si="99"/>
        <v/>
      </c>
      <c r="J543" s="365"/>
      <c r="K543" s="365"/>
      <c r="L543" s="365"/>
      <c r="O543" s="25" t="str">
        <f>IF(AND(SUM($U543:$Z543)&lt;&gt;0,SUM($U543:$Z543)&lt;&gt;6), IF($B543&lt;&gt;'SOC priorities'!$E$11,$AG543,$AH543),"")</f>
        <v/>
      </c>
      <c r="P543" s="25" t="str">
        <f>IF(AND(SUM(U543:AA543)&lt;&gt;0,SUM(U543:AA543)&lt;&gt;7),IF(B543='SOC priorities'!$E$11,IF(ISBLANK(H543),$AI543,""),""),"")</f>
        <v/>
      </c>
      <c r="Q543" s="25" t="str">
        <f t="shared" si="100"/>
        <v/>
      </c>
      <c r="R543" s="25" t="str">
        <f t="shared" si="97"/>
        <v/>
      </c>
      <c r="S543" s="25" t="str">
        <f t="shared" si="98"/>
        <v/>
      </c>
      <c r="U543" s="159">
        <f t="shared" si="101"/>
        <v>0</v>
      </c>
      <c r="V543" s="25">
        <f t="shared" si="102"/>
        <v>0</v>
      </c>
      <c r="W543" s="25">
        <f t="shared" si="103"/>
        <v>0</v>
      </c>
      <c r="X543" s="25">
        <f t="shared" si="104"/>
        <v>0</v>
      </c>
      <c r="Y543" s="25">
        <f t="shared" si="105"/>
        <v>0</v>
      </c>
      <c r="Z543" s="25">
        <f t="shared" si="106"/>
        <v>0</v>
      </c>
      <c r="AA543" s="25">
        <f t="shared" si="107"/>
        <v>0</v>
      </c>
      <c r="AC543" s="25">
        <f t="shared" si="108"/>
        <v>0</v>
      </c>
      <c r="AG543" s="25" t="s">
        <v>393</v>
      </c>
      <c r="AH543" s="25" t="s">
        <v>394</v>
      </c>
      <c r="AI543" s="160" t="s">
        <v>395</v>
      </c>
      <c r="AK543" s="25">
        <f>IF(COUNTIFS('SOC priorities'!$E$4:$E$12,$B543)&lt;&gt;1,1,0)</f>
        <v>1</v>
      </c>
      <c r="AL543" s="25" cm="1">
        <f t="array" ref="AL543">_xlfn.IFNA(IF(ISBLANK(C543),0,_xlfn.IFNA(IF(NOT(OR(_xlfn.XLOOKUP(VLOOKUP(B543,'SOC priorities'!$E$4:$F$12,2),'SOC priorities'!$H$1:$P$1,'SOC priorities'!$H$1:$P$413)=C543)),1,0),1)),1)</f>
        <v>0</v>
      </c>
      <c r="AM543" s="25" cm="1">
        <f t="array" ref="AM543">_xlfn.IFNA(IF(ISBLANK(D543),0,IF(NOT(OR(_xlfn.XLOOKUP(VLOOKUP(B543,'SSA DD'!$E$32:$F$40,2),'SSA DD'!$E$1:$M$1,'SSA DD'!$E$1:$M$22)=D543)),1,0)),0)</f>
        <v>0</v>
      </c>
      <c r="AO543" t="s">
        <v>396</v>
      </c>
      <c r="AP543" s="25" t="s">
        <v>397</v>
      </c>
      <c r="AQ543" s="160" t="s">
        <v>398</v>
      </c>
    </row>
    <row r="544" spans="1:43" ht="30" customHeight="1" x14ac:dyDescent="0.45">
      <c r="A544" s="395">
        <v>532</v>
      </c>
      <c r="B544" s="155"/>
      <c r="C544" s="154"/>
      <c r="D544" s="154"/>
      <c r="E544" s="361"/>
      <c r="F544" s="362"/>
      <c r="G544" s="362"/>
      <c r="H544" s="368"/>
      <c r="I544" s="367" t="str">
        <f t="shared" si="99"/>
        <v/>
      </c>
      <c r="J544" s="365"/>
      <c r="K544" s="365"/>
      <c r="L544" s="365"/>
      <c r="O544" s="25" t="str">
        <f>IF(AND(SUM($U544:$Z544)&lt;&gt;0,SUM($U544:$Z544)&lt;&gt;6), IF($B544&lt;&gt;'SOC priorities'!$E$11,$AG544,$AH544),"")</f>
        <v/>
      </c>
      <c r="P544" s="25" t="str">
        <f>IF(AND(SUM(U544:AA544)&lt;&gt;0,SUM(U544:AA544)&lt;&gt;7),IF(B544='SOC priorities'!$E$11,IF(ISBLANK(H544),$AI544,""),""),"")</f>
        <v/>
      </c>
      <c r="Q544" s="25" t="str">
        <f t="shared" si="100"/>
        <v/>
      </c>
      <c r="R544" s="25" t="str">
        <f t="shared" si="97"/>
        <v/>
      </c>
      <c r="S544" s="25" t="str">
        <f t="shared" si="98"/>
        <v/>
      </c>
      <c r="U544" s="159">
        <f t="shared" si="101"/>
        <v>0</v>
      </c>
      <c r="V544" s="25">
        <f t="shared" si="102"/>
        <v>0</v>
      </c>
      <c r="W544" s="25">
        <f t="shared" si="103"/>
        <v>0</v>
      </c>
      <c r="X544" s="25">
        <f t="shared" si="104"/>
        <v>0</v>
      </c>
      <c r="Y544" s="25">
        <f t="shared" si="105"/>
        <v>0</v>
      </c>
      <c r="Z544" s="25">
        <f t="shared" si="106"/>
        <v>0</v>
      </c>
      <c r="AA544" s="25">
        <f t="shared" si="107"/>
        <v>0</v>
      </c>
      <c r="AC544" s="25">
        <f t="shared" si="108"/>
        <v>0</v>
      </c>
      <c r="AG544" s="25" t="s">
        <v>393</v>
      </c>
      <c r="AH544" s="25" t="s">
        <v>394</v>
      </c>
      <c r="AI544" s="160" t="s">
        <v>395</v>
      </c>
      <c r="AK544" s="25">
        <f>IF(COUNTIFS('SOC priorities'!$E$4:$E$12,$B544)&lt;&gt;1,1,0)</f>
        <v>1</v>
      </c>
      <c r="AL544" s="25" cm="1">
        <f t="array" ref="AL544">_xlfn.IFNA(IF(ISBLANK(C544),0,_xlfn.IFNA(IF(NOT(OR(_xlfn.XLOOKUP(VLOOKUP(B544,'SOC priorities'!$E$4:$F$12,2),'SOC priorities'!$H$1:$P$1,'SOC priorities'!$H$1:$P$413)=C544)),1,0),1)),1)</f>
        <v>0</v>
      </c>
      <c r="AM544" s="25" cm="1">
        <f t="array" ref="AM544">_xlfn.IFNA(IF(ISBLANK(D544),0,IF(NOT(OR(_xlfn.XLOOKUP(VLOOKUP(B544,'SSA DD'!$E$32:$F$40,2),'SSA DD'!$E$1:$M$1,'SSA DD'!$E$1:$M$22)=D544)),1,0)),0)</f>
        <v>0</v>
      </c>
      <c r="AO544" t="s">
        <v>396</v>
      </c>
      <c r="AP544" s="25" t="s">
        <v>397</v>
      </c>
      <c r="AQ544" s="160" t="s">
        <v>398</v>
      </c>
    </row>
    <row r="545" spans="1:43" ht="30" customHeight="1" x14ac:dyDescent="0.45">
      <c r="A545" s="395">
        <v>533</v>
      </c>
      <c r="B545" s="155"/>
      <c r="C545" s="154"/>
      <c r="D545" s="154"/>
      <c r="E545" s="361"/>
      <c r="F545" s="362"/>
      <c r="G545" s="362"/>
      <c r="H545" s="368"/>
      <c r="I545" s="367" t="str">
        <f t="shared" si="99"/>
        <v/>
      </c>
      <c r="J545" s="365"/>
      <c r="K545" s="365"/>
      <c r="L545" s="365"/>
      <c r="O545" s="25" t="str">
        <f>IF(AND(SUM($U545:$Z545)&lt;&gt;0,SUM($U545:$Z545)&lt;&gt;6), IF($B545&lt;&gt;'SOC priorities'!$E$11,$AG545,$AH545),"")</f>
        <v/>
      </c>
      <c r="P545" s="25" t="str">
        <f>IF(AND(SUM(U545:AA545)&lt;&gt;0,SUM(U545:AA545)&lt;&gt;7),IF(B545='SOC priorities'!$E$11,IF(ISBLANK(H545),$AI545,""),""),"")</f>
        <v/>
      </c>
      <c r="Q545" s="25" t="str">
        <f t="shared" si="100"/>
        <v/>
      </c>
      <c r="R545" s="25" t="str">
        <f t="shared" si="97"/>
        <v/>
      </c>
      <c r="S545" s="25" t="str">
        <f t="shared" si="98"/>
        <v/>
      </c>
      <c r="U545" s="159">
        <f t="shared" si="101"/>
        <v>0</v>
      </c>
      <c r="V545" s="25">
        <f t="shared" si="102"/>
        <v>0</v>
      </c>
      <c r="W545" s="25">
        <f t="shared" si="103"/>
        <v>0</v>
      </c>
      <c r="X545" s="25">
        <f t="shared" si="104"/>
        <v>0</v>
      </c>
      <c r="Y545" s="25">
        <f t="shared" si="105"/>
        <v>0</v>
      </c>
      <c r="Z545" s="25">
        <f t="shared" si="106"/>
        <v>0</v>
      </c>
      <c r="AA545" s="25">
        <f t="shared" si="107"/>
        <v>0</v>
      </c>
      <c r="AC545" s="25">
        <f t="shared" si="108"/>
        <v>0</v>
      </c>
      <c r="AG545" s="25" t="s">
        <v>393</v>
      </c>
      <c r="AH545" s="25" t="s">
        <v>394</v>
      </c>
      <c r="AI545" s="160" t="s">
        <v>395</v>
      </c>
      <c r="AK545" s="25">
        <f>IF(COUNTIFS('SOC priorities'!$E$4:$E$12,$B545)&lt;&gt;1,1,0)</f>
        <v>1</v>
      </c>
      <c r="AL545" s="25" cm="1">
        <f t="array" ref="AL545">_xlfn.IFNA(IF(ISBLANK(C545),0,_xlfn.IFNA(IF(NOT(OR(_xlfn.XLOOKUP(VLOOKUP(B545,'SOC priorities'!$E$4:$F$12,2),'SOC priorities'!$H$1:$P$1,'SOC priorities'!$H$1:$P$413)=C545)),1,0),1)),1)</f>
        <v>0</v>
      </c>
      <c r="AM545" s="25" cm="1">
        <f t="array" ref="AM545">_xlfn.IFNA(IF(ISBLANK(D545),0,IF(NOT(OR(_xlfn.XLOOKUP(VLOOKUP(B545,'SSA DD'!$E$32:$F$40,2),'SSA DD'!$E$1:$M$1,'SSA DD'!$E$1:$M$22)=D545)),1,0)),0)</f>
        <v>0</v>
      </c>
      <c r="AO545" t="s">
        <v>396</v>
      </c>
      <c r="AP545" s="25" t="s">
        <v>397</v>
      </c>
      <c r="AQ545" s="160" t="s">
        <v>398</v>
      </c>
    </row>
    <row r="546" spans="1:43" ht="30" customHeight="1" x14ac:dyDescent="0.45">
      <c r="A546" s="395">
        <v>534</v>
      </c>
      <c r="B546" s="155"/>
      <c r="C546" s="154"/>
      <c r="D546" s="154"/>
      <c r="E546" s="361"/>
      <c r="F546" s="362"/>
      <c r="G546" s="362"/>
      <c r="H546" s="368"/>
      <c r="I546" s="367" t="str">
        <f t="shared" si="99"/>
        <v/>
      </c>
      <c r="J546" s="365"/>
      <c r="K546" s="365"/>
      <c r="L546" s="365"/>
      <c r="O546" s="25" t="str">
        <f>IF(AND(SUM($U546:$Z546)&lt;&gt;0,SUM($U546:$Z546)&lt;&gt;6), IF($B546&lt;&gt;'SOC priorities'!$E$11,$AG546,$AH546),"")</f>
        <v/>
      </c>
      <c r="P546" s="25" t="str">
        <f>IF(AND(SUM(U546:AA546)&lt;&gt;0,SUM(U546:AA546)&lt;&gt;7),IF(B546='SOC priorities'!$E$11,IF(ISBLANK(H546),$AI546,""),""),"")</f>
        <v/>
      </c>
      <c r="Q546" s="25" t="str">
        <f t="shared" si="100"/>
        <v/>
      </c>
      <c r="R546" s="25" t="str">
        <f t="shared" si="97"/>
        <v/>
      </c>
      <c r="S546" s="25" t="str">
        <f t="shared" si="98"/>
        <v/>
      </c>
      <c r="U546" s="159">
        <f t="shared" si="101"/>
        <v>0</v>
      </c>
      <c r="V546" s="25">
        <f t="shared" si="102"/>
        <v>0</v>
      </c>
      <c r="W546" s="25">
        <f t="shared" si="103"/>
        <v>0</v>
      </c>
      <c r="X546" s="25">
        <f t="shared" si="104"/>
        <v>0</v>
      </c>
      <c r="Y546" s="25">
        <f t="shared" si="105"/>
        <v>0</v>
      </c>
      <c r="Z546" s="25">
        <f t="shared" si="106"/>
        <v>0</v>
      </c>
      <c r="AA546" s="25">
        <f t="shared" si="107"/>
        <v>0</v>
      </c>
      <c r="AC546" s="25">
        <f t="shared" si="108"/>
        <v>0</v>
      </c>
      <c r="AG546" s="25" t="s">
        <v>393</v>
      </c>
      <c r="AH546" s="25" t="s">
        <v>394</v>
      </c>
      <c r="AI546" s="160" t="s">
        <v>395</v>
      </c>
      <c r="AK546" s="25">
        <f>IF(COUNTIFS('SOC priorities'!$E$4:$E$12,$B546)&lt;&gt;1,1,0)</f>
        <v>1</v>
      </c>
      <c r="AL546" s="25" cm="1">
        <f t="array" ref="AL546">_xlfn.IFNA(IF(ISBLANK(C546),0,_xlfn.IFNA(IF(NOT(OR(_xlfn.XLOOKUP(VLOOKUP(B546,'SOC priorities'!$E$4:$F$12,2),'SOC priorities'!$H$1:$P$1,'SOC priorities'!$H$1:$P$413)=C546)),1,0),1)),1)</f>
        <v>0</v>
      </c>
      <c r="AM546" s="25" cm="1">
        <f t="array" ref="AM546">_xlfn.IFNA(IF(ISBLANK(D546),0,IF(NOT(OR(_xlfn.XLOOKUP(VLOOKUP(B546,'SSA DD'!$E$32:$F$40,2),'SSA DD'!$E$1:$M$1,'SSA DD'!$E$1:$M$22)=D546)),1,0)),0)</f>
        <v>0</v>
      </c>
      <c r="AO546" t="s">
        <v>396</v>
      </c>
      <c r="AP546" s="25" t="s">
        <v>397</v>
      </c>
      <c r="AQ546" s="160" t="s">
        <v>398</v>
      </c>
    </row>
    <row r="547" spans="1:43" ht="30" customHeight="1" x14ac:dyDescent="0.45">
      <c r="A547" s="395">
        <v>535</v>
      </c>
      <c r="B547" s="155"/>
      <c r="C547" s="154"/>
      <c r="D547" s="154"/>
      <c r="E547" s="361"/>
      <c r="F547" s="362"/>
      <c r="G547" s="362"/>
      <c r="H547" s="368"/>
      <c r="I547" s="367" t="str">
        <f t="shared" si="99"/>
        <v/>
      </c>
      <c r="J547" s="365"/>
      <c r="K547" s="365"/>
      <c r="L547" s="365"/>
      <c r="O547" s="25" t="str">
        <f>IF(AND(SUM($U547:$Z547)&lt;&gt;0,SUM($U547:$Z547)&lt;&gt;6), IF($B547&lt;&gt;'SOC priorities'!$E$11,$AG547,$AH547),"")</f>
        <v/>
      </c>
      <c r="P547" s="25" t="str">
        <f>IF(AND(SUM(U547:AA547)&lt;&gt;0,SUM(U547:AA547)&lt;&gt;7),IF(B547='SOC priorities'!$E$11,IF(ISBLANK(H547),$AI547,""),""),"")</f>
        <v/>
      </c>
      <c r="Q547" s="25" t="str">
        <f t="shared" si="100"/>
        <v/>
      </c>
      <c r="R547" s="25" t="str">
        <f t="shared" si="97"/>
        <v/>
      </c>
      <c r="S547" s="25" t="str">
        <f t="shared" si="98"/>
        <v/>
      </c>
      <c r="U547" s="159">
        <f t="shared" si="101"/>
        <v>0</v>
      </c>
      <c r="V547" s="25">
        <f t="shared" si="102"/>
        <v>0</v>
      </c>
      <c r="W547" s="25">
        <f t="shared" si="103"/>
        <v>0</v>
      </c>
      <c r="X547" s="25">
        <f t="shared" si="104"/>
        <v>0</v>
      </c>
      <c r="Y547" s="25">
        <f t="shared" si="105"/>
        <v>0</v>
      </c>
      <c r="Z547" s="25">
        <f t="shared" si="106"/>
        <v>0</v>
      </c>
      <c r="AA547" s="25">
        <f t="shared" si="107"/>
        <v>0</v>
      </c>
      <c r="AC547" s="25">
        <f t="shared" si="108"/>
        <v>0</v>
      </c>
      <c r="AG547" s="25" t="s">
        <v>393</v>
      </c>
      <c r="AH547" s="25" t="s">
        <v>394</v>
      </c>
      <c r="AI547" s="160" t="s">
        <v>395</v>
      </c>
      <c r="AK547" s="25">
        <f>IF(COUNTIFS('SOC priorities'!$E$4:$E$12,$B547)&lt;&gt;1,1,0)</f>
        <v>1</v>
      </c>
      <c r="AL547" s="25" cm="1">
        <f t="array" ref="AL547">_xlfn.IFNA(IF(ISBLANK(C547),0,_xlfn.IFNA(IF(NOT(OR(_xlfn.XLOOKUP(VLOOKUP(B547,'SOC priorities'!$E$4:$F$12,2),'SOC priorities'!$H$1:$P$1,'SOC priorities'!$H$1:$P$413)=C547)),1,0),1)),1)</f>
        <v>0</v>
      </c>
      <c r="AM547" s="25" cm="1">
        <f t="array" ref="AM547">_xlfn.IFNA(IF(ISBLANK(D547),0,IF(NOT(OR(_xlfn.XLOOKUP(VLOOKUP(B547,'SSA DD'!$E$32:$F$40,2),'SSA DD'!$E$1:$M$1,'SSA DD'!$E$1:$M$22)=D547)),1,0)),0)</f>
        <v>0</v>
      </c>
      <c r="AO547" t="s">
        <v>396</v>
      </c>
      <c r="AP547" s="25" t="s">
        <v>397</v>
      </c>
      <c r="AQ547" s="160" t="s">
        <v>398</v>
      </c>
    </row>
    <row r="548" spans="1:43" ht="30" customHeight="1" x14ac:dyDescent="0.45">
      <c r="A548" s="395">
        <v>536</v>
      </c>
      <c r="B548" s="155"/>
      <c r="C548" s="154"/>
      <c r="D548" s="154"/>
      <c r="E548" s="361"/>
      <c r="F548" s="362"/>
      <c r="G548" s="362"/>
      <c r="H548" s="368"/>
      <c r="I548" s="367" t="str">
        <f t="shared" si="99"/>
        <v/>
      </c>
      <c r="J548" s="365"/>
      <c r="K548" s="365"/>
      <c r="L548" s="365"/>
      <c r="O548" s="25" t="str">
        <f>IF(AND(SUM($U548:$Z548)&lt;&gt;0,SUM($U548:$Z548)&lt;&gt;6), IF($B548&lt;&gt;'SOC priorities'!$E$11,$AG548,$AH548),"")</f>
        <v/>
      </c>
      <c r="P548" s="25" t="str">
        <f>IF(AND(SUM(U548:AA548)&lt;&gt;0,SUM(U548:AA548)&lt;&gt;7),IF(B548='SOC priorities'!$E$11,IF(ISBLANK(H548),$AI548,""),""),"")</f>
        <v/>
      </c>
      <c r="Q548" s="25" t="str">
        <f t="shared" si="100"/>
        <v/>
      </c>
      <c r="R548" s="25" t="str">
        <f t="shared" si="97"/>
        <v/>
      </c>
      <c r="S548" s="25" t="str">
        <f t="shared" si="98"/>
        <v/>
      </c>
      <c r="U548" s="159">
        <f t="shared" si="101"/>
        <v>0</v>
      </c>
      <c r="V548" s="25">
        <f t="shared" si="102"/>
        <v>0</v>
      </c>
      <c r="W548" s="25">
        <f t="shared" si="103"/>
        <v>0</v>
      </c>
      <c r="X548" s="25">
        <f t="shared" si="104"/>
        <v>0</v>
      </c>
      <c r="Y548" s="25">
        <f t="shared" si="105"/>
        <v>0</v>
      </c>
      <c r="Z548" s="25">
        <f t="shared" si="106"/>
        <v>0</v>
      </c>
      <c r="AA548" s="25">
        <f t="shared" si="107"/>
        <v>0</v>
      </c>
      <c r="AC548" s="25">
        <f t="shared" si="108"/>
        <v>0</v>
      </c>
      <c r="AG548" s="25" t="s">
        <v>393</v>
      </c>
      <c r="AH548" s="25" t="s">
        <v>394</v>
      </c>
      <c r="AI548" s="160" t="s">
        <v>395</v>
      </c>
      <c r="AK548" s="25">
        <f>IF(COUNTIFS('SOC priorities'!$E$4:$E$12,$B548)&lt;&gt;1,1,0)</f>
        <v>1</v>
      </c>
      <c r="AL548" s="25" cm="1">
        <f t="array" ref="AL548">_xlfn.IFNA(IF(ISBLANK(C548),0,_xlfn.IFNA(IF(NOT(OR(_xlfn.XLOOKUP(VLOOKUP(B548,'SOC priorities'!$E$4:$F$12,2),'SOC priorities'!$H$1:$P$1,'SOC priorities'!$H$1:$P$413)=C548)),1,0),1)),1)</f>
        <v>0</v>
      </c>
      <c r="AM548" s="25" cm="1">
        <f t="array" ref="AM548">_xlfn.IFNA(IF(ISBLANK(D548),0,IF(NOT(OR(_xlfn.XLOOKUP(VLOOKUP(B548,'SSA DD'!$E$32:$F$40,2),'SSA DD'!$E$1:$M$1,'SSA DD'!$E$1:$M$22)=D548)),1,0)),0)</f>
        <v>0</v>
      </c>
      <c r="AO548" t="s">
        <v>396</v>
      </c>
      <c r="AP548" s="25" t="s">
        <v>397</v>
      </c>
      <c r="AQ548" s="160" t="s">
        <v>398</v>
      </c>
    </row>
    <row r="549" spans="1:43" ht="30" customHeight="1" x14ac:dyDescent="0.45">
      <c r="A549" s="395">
        <v>537</v>
      </c>
      <c r="B549" s="155"/>
      <c r="C549" s="154"/>
      <c r="D549" s="154"/>
      <c r="E549" s="361"/>
      <c r="F549" s="362"/>
      <c r="G549" s="362"/>
      <c r="H549" s="368"/>
      <c r="I549" s="367" t="str">
        <f t="shared" si="99"/>
        <v/>
      </c>
      <c r="J549" s="365"/>
      <c r="K549" s="365"/>
      <c r="L549" s="365"/>
      <c r="O549" s="25" t="str">
        <f>IF(AND(SUM($U549:$Z549)&lt;&gt;0,SUM($U549:$Z549)&lt;&gt;6), IF($B549&lt;&gt;'SOC priorities'!$E$11,$AG549,$AH549),"")</f>
        <v/>
      </c>
      <c r="P549" s="25" t="str">
        <f>IF(AND(SUM(U549:AA549)&lt;&gt;0,SUM(U549:AA549)&lt;&gt;7),IF(B549='SOC priorities'!$E$11,IF(ISBLANK(H549),$AI549,""),""),"")</f>
        <v/>
      </c>
      <c r="Q549" s="25" t="str">
        <f t="shared" si="100"/>
        <v/>
      </c>
      <c r="R549" s="25" t="str">
        <f t="shared" si="97"/>
        <v/>
      </c>
      <c r="S549" s="25" t="str">
        <f t="shared" si="98"/>
        <v/>
      </c>
      <c r="U549" s="159">
        <f t="shared" si="101"/>
        <v>0</v>
      </c>
      <c r="V549" s="25">
        <f t="shared" si="102"/>
        <v>0</v>
      </c>
      <c r="W549" s="25">
        <f t="shared" si="103"/>
        <v>0</v>
      </c>
      <c r="X549" s="25">
        <f t="shared" si="104"/>
        <v>0</v>
      </c>
      <c r="Y549" s="25">
        <f t="shared" si="105"/>
        <v>0</v>
      </c>
      <c r="Z549" s="25">
        <f t="shared" si="106"/>
        <v>0</v>
      </c>
      <c r="AA549" s="25">
        <f t="shared" si="107"/>
        <v>0</v>
      </c>
      <c r="AC549" s="25">
        <f t="shared" si="108"/>
        <v>0</v>
      </c>
      <c r="AG549" s="25" t="s">
        <v>393</v>
      </c>
      <c r="AH549" s="25" t="s">
        <v>394</v>
      </c>
      <c r="AI549" s="160" t="s">
        <v>395</v>
      </c>
      <c r="AK549" s="25">
        <f>IF(COUNTIFS('SOC priorities'!$E$4:$E$12,$B549)&lt;&gt;1,1,0)</f>
        <v>1</v>
      </c>
      <c r="AL549" s="25" cm="1">
        <f t="array" ref="AL549">_xlfn.IFNA(IF(ISBLANK(C549),0,_xlfn.IFNA(IF(NOT(OR(_xlfn.XLOOKUP(VLOOKUP(B549,'SOC priorities'!$E$4:$F$12,2),'SOC priorities'!$H$1:$P$1,'SOC priorities'!$H$1:$P$413)=C549)),1,0),1)),1)</f>
        <v>0</v>
      </c>
      <c r="AM549" s="25" cm="1">
        <f t="array" ref="AM549">_xlfn.IFNA(IF(ISBLANK(D549),0,IF(NOT(OR(_xlfn.XLOOKUP(VLOOKUP(B549,'SSA DD'!$E$32:$F$40,2),'SSA DD'!$E$1:$M$1,'SSA DD'!$E$1:$M$22)=D549)),1,0)),0)</f>
        <v>0</v>
      </c>
      <c r="AO549" t="s">
        <v>396</v>
      </c>
      <c r="AP549" s="25" t="s">
        <v>397</v>
      </c>
      <c r="AQ549" s="160" t="s">
        <v>398</v>
      </c>
    </row>
    <row r="550" spans="1:43" ht="30" customHeight="1" x14ac:dyDescent="0.45">
      <c r="A550" s="395">
        <v>538</v>
      </c>
      <c r="B550" s="155"/>
      <c r="C550" s="154"/>
      <c r="D550" s="154"/>
      <c r="E550" s="361"/>
      <c r="F550" s="362"/>
      <c r="G550" s="362"/>
      <c r="H550" s="368"/>
      <c r="I550" s="367" t="str">
        <f t="shared" si="99"/>
        <v/>
      </c>
      <c r="J550" s="365"/>
      <c r="K550" s="365"/>
      <c r="L550" s="365"/>
      <c r="O550" s="25" t="str">
        <f>IF(AND(SUM($U550:$Z550)&lt;&gt;0,SUM($U550:$Z550)&lt;&gt;6), IF($B550&lt;&gt;'SOC priorities'!$E$11,$AG550,$AH550),"")</f>
        <v/>
      </c>
      <c r="P550" s="25" t="str">
        <f>IF(AND(SUM(U550:AA550)&lt;&gt;0,SUM(U550:AA550)&lt;&gt;7),IF(B550='SOC priorities'!$E$11,IF(ISBLANK(H550),$AI550,""),""),"")</f>
        <v/>
      </c>
      <c r="Q550" s="25" t="str">
        <f t="shared" si="100"/>
        <v/>
      </c>
      <c r="R550" s="25" t="str">
        <f t="shared" si="97"/>
        <v/>
      </c>
      <c r="S550" s="25" t="str">
        <f t="shared" si="98"/>
        <v/>
      </c>
      <c r="U550" s="159">
        <f t="shared" si="101"/>
        <v>0</v>
      </c>
      <c r="V550" s="25">
        <f t="shared" si="102"/>
        <v>0</v>
      </c>
      <c r="W550" s="25">
        <f t="shared" si="103"/>
        <v>0</v>
      </c>
      <c r="X550" s="25">
        <f t="shared" si="104"/>
        <v>0</v>
      </c>
      <c r="Y550" s="25">
        <f t="shared" si="105"/>
        <v>0</v>
      </c>
      <c r="Z550" s="25">
        <f t="shared" si="106"/>
        <v>0</v>
      </c>
      <c r="AA550" s="25">
        <f t="shared" si="107"/>
        <v>0</v>
      </c>
      <c r="AC550" s="25">
        <f t="shared" si="108"/>
        <v>0</v>
      </c>
      <c r="AG550" s="25" t="s">
        <v>393</v>
      </c>
      <c r="AH550" s="25" t="s">
        <v>394</v>
      </c>
      <c r="AI550" s="160" t="s">
        <v>395</v>
      </c>
      <c r="AK550" s="25">
        <f>IF(COUNTIFS('SOC priorities'!$E$4:$E$12,$B550)&lt;&gt;1,1,0)</f>
        <v>1</v>
      </c>
      <c r="AL550" s="25" cm="1">
        <f t="array" ref="AL550">_xlfn.IFNA(IF(ISBLANK(C550),0,_xlfn.IFNA(IF(NOT(OR(_xlfn.XLOOKUP(VLOOKUP(B550,'SOC priorities'!$E$4:$F$12,2),'SOC priorities'!$H$1:$P$1,'SOC priorities'!$H$1:$P$413)=C550)),1,0),1)),1)</f>
        <v>0</v>
      </c>
      <c r="AM550" s="25" cm="1">
        <f t="array" ref="AM550">_xlfn.IFNA(IF(ISBLANK(D550),0,IF(NOT(OR(_xlfn.XLOOKUP(VLOOKUP(B550,'SSA DD'!$E$32:$F$40,2),'SSA DD'!$E$1:$M$1,'SSA DD'!$E$1:$M$22)=D550)),1,0)),0)</f>
        <v>0</v>
      </c>
      <c r="AO550" t="s">
        <v>396</v>
      </c>
      <c r="AP550" s="25" t="s">
        <v>397</v>
      </c>
      <c r="AQ550" s="160" t="s">
        <v>398</v>
      </c>
    </row>
    <row r="551" spans="1:43" ht="30" customHeight="1" x14ac:dyDescent="0.45">
      <c r="A551" s="395">
        <v>539</v>
      </c>
      <c r="B551" s="155"/>
      <c r="C551" s="154"/>
      <c r="D551" s="154"/>
      <c r="E551" s="361"/>
      <c r="F551" s="362"/>
      <c r="G551" s="362"/>
      <c r="H551" s="368"/>
      <c r="I551" s="367" t="str">
        <f t="shared" si="99"/>
        <v/>
      </c>
      <c r="J551" s="365"/>
      <c r="K551" s="365"/>
      <c r="L551" s="365"/>
      <c r="O551" s="25" t="str">
        <f>IF(AND(SUM($U551:$Z551)&lt;&gt;0,SUM($U551:$Z551)&lt;&gt;6), IF($B551&lt;&gt;'SOC priorities'!$E$11,$AG551,$AH551),"")</f>
        <v/>
      </c>
      <c r="P551" s="25" t="str">
        <f>IF(AND(SUM(U551:AA551)&lt;&gt;0,SUM(U551:AA551)&lt;&gt;7),IF(B551='SOC priorities'!$E$11,IF(ISBLANK(H551),$AI551,""),""),"")</f>
        <v/>
      </c>
      <c r="Q551" s="25" t="str">
        <f t="shared" si="100"/>
        <v/>
      </c>
      <c r="R551" s="25" t="str">
        <f t="shared" si="97"/>
        <v/>
      </c>
      <c r="S551" s="25" t="str">
        <f t="shared" si="98"/>
        <v/>
      </c>
      <c r="U551" s="159">
        <f t="shared" si="101"/>
        <v>0</v>
      </c>
      <c r="V551" s="25">
        <f t="shared" si="102"/>
        <v>0</v>
      </c>
      <c r="W551" s="25">
        <f t="shared" si="103"/>
        <v>0</v>
      </c>
      <c r="X551" s="25">
        <f t="shared" si="104"/>
        <v>0</v>
      </c>
      <c r="Y551" s="25">
        <f t="shared" si="105"/>
        <v>0</v>
      </c>
      <c r="Z551" s="25">
        <f t="shared" si="106"/>
        <v>0</v>
      </c>
      <c r="AA551" s="25">
        <f t="shared" si="107"/>
        <v>0</v>
      </c>
      <c r="AC551" s="25">
        <f t="shared" si="108"/>
        <v>0</v>
      </c>
      <c r="AG551" s="25" t="s">
        <v>393</v>
      </c>
      <c r="AH551" s="25" t="s">
        <v>394</v>
      </c>
      <c r="AI551" s="160" t="s">
        <v>395</v>
      </c>
      <c r="AK551" s="25">
        <f>IF(COUNTIFS('SOC priorities'!$E$4:$E$12,$B551)&lt;&gt;1,1,0)</f>
        <v>1</v>
      </c>
      <c r="AL551" s="25" cm="1">
        <f t="array" ref="AL551">_xlfn.IFNA(IF(ISBLANK(C551),0,_xlfn.IFNA(IF(NOT(OR(_xlfn.XLOOKUP(VLOOKUP(B551,'SOC priorities'!$E$4:$F$12,2),'SOC priorities'!$H$1:$P$1,'SOC priorities'!$H$1:$P$413)=C551)),1,0),1)),1)</f>
        <v>0</v>
      </c>
      <c r="AM551" s="25" cm="1">
        <f t="array" ref="AM551">_xlfn.IFNA(IF(ISBLANK(D551),0,IF(NOT(OR(_xlfn.XLOOKUP(VLOOKUP(B551,'SSA DD'!$E$32:$F$40,2),'SSA DD'!$E$1:$M$1,'SSA DD'!$E$1:$M$22)=D551)),1,0)),0)</f>
        <v>0</v>
      </c>
      <c r="AO551" t="s">
        <v>396</v>
      </c>
      <c r="AP551" s="25" t="s">
        <v>397</v>
      </c>
      <c r="AQ551" s="160" t="s">
        <v>398</v>
      </c>
    </row>
    <row r="552" spans="1:43" ht="30" customHeight="1" x14ac:dyDescent="0.45">
      <c r="A552" s="395">
        <v>540</v>
      </c>
      <c r="B552" s="155"/>
      <c r="C552" s="154"/>
      <c r="D552" s="154"/>
      <c r="E552" s="361"/>
      <c r="F552" s="362"/>
      <c r="G552" s="362"/>
      <c r="H552" s="368"/>
      <c r="I552" s="367" t="str">
        <f t="shared" si="99"/>
        <v/>
      </c>
      <c r="J552" s="365"/>
      <c r="K552" s="365"/>
      <c r="L552" s="365"/>
      <c r="O552" s="25" t="str">
        <f>IF(AND(SUM($U552:$Z552)&lt;&gt;0,SUM($U552:$Z552)&lt;&gt;6), IF($B552&lt;&gt;'SOC priorities'!$E$11,$AG552,$AH552),"")</f>
        <v/>
      </c>
      <c r="P552" s="25" t="str">
        <f>IF(AND(SUM(U552:AA552)&lt;&gt;0,SUM(U552:AA552)&lt;&gt;7),IF(B552='SOC priorities'!$E$11,IF(ISBLANK(H552),$AI552,""),""),"")</f>
        <v/>
      </c>
      <c r="Q552" s="25" t="str">
        <f t="shared" si="100"/>
        <v/>
      </c>
      <c r="R552" s="25" t="str">
        <f t="shared" si="97"/>
        <v/>
      </c>
      <c r="S552" s="25" t="str">
        <f t="shared" si="98"/>
        <v/>
      </c>
      <c r="U552" s="159">
        <f t="shared" si="101"/>
        <v>0</v>
      </c>
      <c r="V552" s="25">
        <f t="shared" si="102"/>
        <v>0</v>
      </c>
      <c r="W552" s="25">
        <f t="shared" si="103"/>
        <v>0</v>
      </c>
      <c r="X552" s="25">
        <f t="shared" si="104"/>
        <v>0</v>
      </c>
      <c r="Y552" s="25">
        <f t="shared" si="105"/>
        <v>0</v>
      </c>
      <c r="Z552" s="25">
        <f t="shared" si="106"/>
        <v>0</v>
      </c>
      <c r="AA552" s="25">
        <f t="shared" si="107"/>
        <v>0</v>
      </c>
      <c r="AC552" s="25">
        <f t="shared" si="108"/>
        <v>0</v>
      </c>
      <c r="AG552" s="25" t="s">
        <v>393</v>
      </c>
      <c r="AH552" s="25" t="s">
        <v>394</v>
      </c>
      <c r="AI552" s="160" t="s">
        <v>395</v>
      </c>
      <c r="AK552" s="25">
        <f>IF(COUNTIFS('SOC priorities'!$E$4:$E$12,$B552)&lt;&gt;1,1,0)</f>
        <v>1</v>
      </c>
      <c r="AL552" s="25" cm="1">
        <f t="array" ref="AL552">_xlfn.IFNA(IF(ISBLANK(C552),0,_xlfn.IFNA(IF(NOT(OR(_xlfn.XLOOKUP(VLOOKUP(B552,'SOC priorities'!$E$4:$F$12,2),'SOC priorities'!$H$1:$P$1,'SOC priorities'!$H$1:$P$413)=C552)),1,0),1)),1)</f>
        <v>0</v>
      </c>
      <c r="AM552" s="25" cm="1">
        <f t="array" ref="AM552">_xlfn.IFNA(IF(ISBLANK(D552),0,IF(NOT(OR(_xlfn.XLOOKUP(VLOOKUP(B552,'SSA DD'!$E$32:$F$40,2),'SSA DD'!$E$1:$M$1,'SSA DD'!$E$1:$M$22)=D552)),1,0)),0)</f>
        <v>0</v>
      </c>
      <c r="AO552" t="s">
        <v>396</v>
      </c>
      <c r="AP552" s="25" t="s">
        <v>397</v>
      </c>
      <c r="AQ552" s="160" t="s">
        <v>398</v>
      </c>
    </row>
    <row r="553" spans="1:43" ht="30" customHeight="1" x14ac:dyDescent="0.45">
      <c r="A553" s="395">
        <v>541</v>
      </c>
      <c r="B553" s="155"/>
      <c r="C553" s="154"/>
      <c r="D553" s="154"/>
      <c r="E553" s="361"/>
      <c r="F553" s="362"/>
      <c r="G553" s="362"/>
      <c r="H553" s="368"/>
      <c r="I553" s="367" t="str">
        <f t="shared" si="99"/>
        <v/>
      </c>
      <c r="J553" s="365"/>
      <c r="K553" s="365"/>
      <c r="L553" s="365"/>
      <c r="O553" s="25" t="str">
        <f>IF(AND(SUM($U553:$Z553)&lt;&gt;0,SUM($U553:$Z553)&lt;&gt;6), IF($B553&lt;&gt;'SOC priorities'!$E$11,$AG553,$AH553),"")</f>
        <v/>
      </c>
      <c r="P553" s="25" t="str">
        <f>IF(AND(SUM(U553:AA553)&lt;&gt;0,SUM(U553:AA553)&lt;&gt;7),IF(B553='SOC priorities'!$E$11,IF(ISBLANK(H553),$AI553,""),""),"")</f>
        <v/>
      </c>
      <c r="Q553" s="25" t="str">
        <f t="shared" si="100"/>
        <v/>
      </c>
      <c r="R553" s="25" t="str">
        <f t="shared" si="97"/>
        <v/>
      </c>
      <c r="S553" s="25" t="str">
        <f t="shared" si="98"/>
        <v/>
      </c>
      <c r="U553" s="159">
        <f t="shared" si="101"/>
        <v>0</v>
      </c>
      <c r="V553" s="25">
        <f t="shared" si="102"/>
        <v>0</v>
      </c>
      <c r="W553" s="25">
        <f t="shared" si="103"/>
        <v>0</v>
      </c>
      <c r="X553" s="25">
        <f t="shared" si="104"/>
        <v>0</v>
      </c>
      <c r="Y553" s="25">
        <f t="shared" si="105"/>
        <v>0</v>
      </c>
      <c r="Z553" s="25">
        <f t="shared" si="106"/>
        <v>0</v>
      </c>
      <c r="AA553" s="25">
        <f t="shared" si="107"/>
        <v>0</v>
      </c>
      <c r="AC553" s="25">
        <f t="shared" si="108"/>
        <v>0</v>
      </c>
      <c r="AG553" s="25" t="s">
        <v>393</v>
      </c>
      <c r="AH553" s="25" t="s">
        <v>394</v>
      </c>
      <c r="AI553" s="160" t="s">
        <v>395</v>
      </c>
      <c r="AK553" s="25">
        <f>IF(COUNTIFS('SOC priorities'!$E$4:$E$12,$B553)&lt;&gt;1,1,0)</f>
        <v>1</v>
      </c>
      <c r="AL553" s="25" cm="1">
        <f t="array" ref="AL553">_xlfn.IFNA(IF(ISBLANK(C553),0,_xlfn.IFNA(IF(NOT(OR(_xlfn.XLOOKUP(VLOOKUP(B553,'SOC priorities'!$E$4:$F$12,2),'SOC priorities'!$H$1:$P$1,'SOC priorities'!$H$1:$P$413)=C553)),1,0),1)),1)</f>
        <v>0</v>
      </c>
      <c r="AM553" s="25" cm="1">
        <f t="array" ref="AM553">_xlfn.IFNA(IF(ISBLANK(D553),0,IF(NOT(OR(_xlfn.XLOOKUP(VLOOKUP(B553,'SSA DD'!$E$32:$F$40,2),'SSA DD'!$E$1:$M$1,'SSA DD'!$E$1:$M$22)=D553)),1,0)),0)</f>
        <v>0</v>
      </c>
      <c r="AO553" t="s">
        <v>396</v>
      </c>
      <c r="AP553" s="25" t="s">
        <v>397</v>
      </c>
      <c r="AQ553" s="160" t="s">
        <v>398</v>
      </c>
    </row>
    <row r="554" spans="1:43" ht="30" customHeight="1" x14ac:dyDescent="0.45">
      <c r="A554" s="395">
        <v>542</v>
      </c>
      <c r="B554" s="155"/>
      <c r="C554" s="154"/>
      <c r="D554" s="154"/>
      <c r="E554" s="361"/>
      <c r="F554" s="362"/>
      <c r="G554" s="362"/>
      <c r="H554" s="368"/>
      <c r="I554" s="367" t="str">
        <f t="shared" si="99"/>
        <v/>
      </c>
      <c r="J554" s="365"/>
      <c r="K554" s="365"/>
      <c r="L554" s="365"/>
      <c r="O554" s="25" t="str">
        <f>IF(AND(SUM($U554:$Z554)&lt;&gt;0,SUM($U554:$Z554)&lt;&gt;6), IF($B554&lt;&gt;'SOC priorities'!$E$11,$AG554,$AH554),"")</f>
        <v/>
      </c>
      <c r="P554" s="25" t="str">
        <f>IF(AND(SUM(U554:AA554)&lt;&gt;0,SUM(U554:AA554)&lt;&gt;7),IF(B554='SOC priorities'!$E$11,IF(ISBLANK(H554),$AI554,""),""),"")</f>
        <v/>
      </c>
      <c r="Q554" s="25" t="str">
        <f t="shared" si="100"/>
        <v/>
      </c>
      <c r="R554" s="25" t="str">
        <f t="shared" si="97"/>
        <v/>
      </c>
      <c r="S554" s="25" t="str">
        <f t="shared" si="98"/>
        <v/>
      </c>
      <c r="U554" s="159">
        <f t="shared" si="101"/>
        <v>0</v>
      </c>
      <c r="V554" s="25">
        <f t="shared" si="102"/>
        <v>0</v>
      </c>
      <c r="W554" s="25">
        <f t="shared" si="103"/>
        <v>0</v>
      </c>
      <c r="X554" s="25">
        <f t="shared" si="104"/>
        <v>0</v>
      </c>
      <c r="Y554" s="25">
        <f t="shared" si="105"/>
        <v>0</v>
      </c>
      <c r="Z554" s="25">
        <f t="shared" si="106"/>
        <v>0</v>
      </c>
      <c r="AA554" s="25">
        <f t="shared" si="107"/>
        <v>0</v>
      </c>
      <c r="AC554" s="25">
        <f t="shared" si="108"/>
        <v>0</v>
      </c>
      <c r="AG554" s="25" t="s">
        <v>393</v>
      </c>
      <c r="AH554" s="25" t="s">
        <v>394</v>
      </c>
      <c r="AI554" s="160" t="s">
        <v>395</v>
      </c>
      <c r="AK554" s="25">
        <f>IF(COUNTIFS('SOC priorities'!$E$4:$E$12,$B554)&lt;&gt;1,1,0)</f>
        <v>1</v>
      </c>
      <c r="AL554" s="25" cm="1">
        <f t="array" ref="AL554">_xlfn.IFNA(IF(ISBLANK(C554),0,_xlfn.IFNA(IF(NOT(OR(_xlfn.XLOOKUP(VLOOKUP(B554,'SOC priorities'!$E$4:$F$12,2),'SOC priorities'!$H$1:$P$1,'SOC priorities'!$H$1:$P$413)=C554)),1,0),1)),1)</f>
        <v>0</v>
      </c>
      <c r="AM554" s="25" cm="1">
        <f t="array" ref="AM554">_xlfn.IFNA(IF(ISBLANK(D554),0,IF(NOT(OR(_xlfn.XLOOKUP(VLOOKUP(B554,'SSA DD'!$E$32:$F$40,2),'SSA DD'!$E$1:$M$1,'SSA DD'!$E$1:$M$22)=D554)),1,0)),0)</f>
        <v>0</v>
      </c>
      <c r="AO554" t="s">
        <v>396</v>
      </c>
      <c r="AP554" s="25" t="s">
        <v>397</v>
      </c>
      <c r="AQ554" s="160" t="s">
        <v>398</v>
      </c>
    </row>
    <row r="555" spans="1:43" ht="30" customHeight="1" x14ac:dyDescent="0.45">
      <c r="A555" s="395">
        <v>543</v>
      </c>
      <c r="B555" s="155"/>
      <c r="C555" s="154"/>
      <c r="D555" s="154"/>
      <c r="E555" s="361"/>
      <c r="F555" s="362"/>
      <c r="G555" s="362"/>
      <c r="H555" s="368"/>
      <c r="I555" s="367" t="str">
        <f t="shared" si="99"/>
        <v/>
      </c>
      <c r="J555" s="365"/>
      <c r="K555" s="365"/>
      <c r="L555" s="365"/>
      <c r="O555" s="25" t="str">
        <f>IF(AND(SUM($U555:$Z555)&lt;&gt;0,SUM($U555:$Z555)&lt;&gt;6), IF($B555&lt;&gt;'SOC priorities'!$E$11,$AG555,$AH555),"")</f>
        <v/>
      </c>
      <c r="P555" s="25" t="str">
        <f>IF(AND(SUM(U555:AA555)&lt;&gt;0,SUM(U555:AA555)&lt;&gt;7),IF(B555='SOC priorities'!$E$11,IF(ISBLANK(H555),$AI555,""),""),"")</f>
        <v/>
      </c>
      <c r="Q555" s="25" t="str">
        <f t="shared" si="100"/>
        <v/>
      </c>
      <c r="R555" s="25" t="str">
        <f t="shared" si="97"/>
        <v/>
      </c>
      <c r="S555" s="25" t="str">
        <f t="shared" si="98"/>
        <v/>
      </c>
      <c r="U555" s="159">
        <f t="shared" si="101"/>
        <v>0</v>
      </c>
      <c r="V555" s="25">
        <f t="shared" si="102"/>
        <v>0</v>
      </c>
      <c r="W555" s="25">
        <f t="shared" si="103"/>
        <v>0</v>
      </c>
      <c r="X555" s="25">
        <f t="shared" si="104"/>
        <v>0</v>
      </c>
      <c r="Y555" s="25">
        <f t="shared" si="105"/>
        <v>0</v>
      </c>
      <c r="Z555" s="25">
        <f t="shared" si="106"/>
        <v>0</v>
      </c>
      <c r="AA555" s="25">
        <f t="shared" si="107"/>
        <v>0</v>
      </c>
      <c r="AC555" s="25">
        <f t="shared" si="108"/>
        <v>0</v>
      </c>
      <c r="AG555" s="25" t="s">
        <v>393</v>
      </c>
      <c r="AH555" s="25" t="s">
        <v>394</v>
      </c>
      <c r="AI555" s="160" t="s">
        <v>395</v>
      </c>
      <c r="AK555" s="25">
        <f>IF(COUNTIFS('SOC priorities'!$E$4:$E$12,$B555)&lt;&gt;1,1,0)</f>
        <v>1</v>
      </c>
      <c r="AL555" s="25" cm="1">
        <f t="array" ref="AL555">_xlfn.IFNA(IF(ISBLANK(C555),0,_xlfn.IFNA(IF(NOT(OR(_xlfn.XLOOKUP(VLOOKUP(B555,'SOC priorities'!$E$4:$F$12,2),'SOC priorities'!$H$1:$P$1,'SOC priorities'!$H$1:$P$413)=C555)),1,0),1)),1)</f>
        <v>0</v>
      </c>
      <c r="AM555" s="25" cm="1">
        <f t="array" ref="AM555">_xlfn.IFNA(IF(ISBLANK(D555),0,IF(NOT(OR(_xlfn.XLOOKUP(VLOOKUP(B555,'SSA DD'!$E$32:$F$40,2),'SSA DD'!$E$1:$M$1,'SSA DD'!$E$1:$M$22)=D555)),1,0)),0)</f>
        <v>0</v>
      </c>
      <c r="AO555" t="s">
        <v>396</v>
      </c>
      <c r="AP555" s="25" t="s">
        <v>397</v>
      </c>
      <c r="AQ555" s="160" t="s">
        <v>398</v>
      </c>
    </row>
    <row r="556" spans="1:43" ht="30" customHeight="1" x14ac:dyDescent="0.45">
      <c r="A556" s="395">
        <v>544</v>
      </c>
      <c r="B556" s="155"/>
      <c r="C556" s="154"/>
      <c r="D556" s="154"/>
      <c r="E556" s="361"/>
      <c r="F556" s="362"/>
      <c r="G556" s="362"/>
      <c r="H556" s="368"/>
      <c r="I556" s="367" t="str">
        <f t="shared" si="99"/>
        <v/>
      </c>
      <c r="J556" s="365"/>
      <c r="K556" s="365"/>
      <c r="L556" s="365"/>
      <c r="O556" s="25" t="str">
        <f>IF(AND(SUM($U556:$Z556)&lt;&gt;0,SUM($U556:$Z556)&lt;&gt;6), IF($B556&lt;&gt;'SOC priorities'!$E$11,$AG556,$AH556),"")</f>
        <v/>
      </c>
      <c r="P556" s="25" t="str">
        <f>IF(AND(SUM(U556:AA556)&lt;&gt;0,SUM(U556:AA556)&lt;&gt;7),IF(B556='SOC priorities'!$E$11,IF(ISBLANK(H556),$AI556,""),""),"")</f>
        <v/>
      </c>
      <c r="Q556" s="25" t="str">
        <f t="shared" si="100"/>
        <v/>
      </c>
      <c r="R556" s="25" t="str">
        <f t="shared" si="97"/>
        <v/>
      </c>
      <c r="S556" s="25" t="str">
        <f t="shared" si="98"/>
        <v/>
      </c>
      <c r="U556" s="159">
        <f t="shared" si="101"/>
        <v>0</v>
      </c>
      <c r="V556" s="25">
        <f t="shared" si="102"/>
        <v>0</v>
      </c>
      <c r="W556" s="25">
        <f t="shared" si="103"/>
        <v>0</v>
      </c>
      <c r="X556" s="25">
        <f t="shared" si="104"/>
        <v>0</v>
      </c>
      <c r="Y556" s="25">
        <f t="shared" si="105"/>
        <v>0</v>
      </c>
      <c r="Z556" s="25">
        <f t="shared" si="106"/>
        <v>0</v>
      </c>
      <c r="AA556" s="25">
        <f t="shared" si="107"/>
        <v>0</v>
      </c>
      <c r="AC556" s="25">
        <f t="shared" si="108"/>
        <v>0</v>
      </c>
      <c r="AG556" s="25" t="s">
        <v>393</v>
      </c>
      <c r="AH556" s="25" t="s">
        <v>394</v>
      </c>
      <c r="AI556" s="160" t="s">
        <v>395</v>
      </c>
      <c r="AK556" s="25">
        <f>IF(COUNTIFS('SOC priorities'!$E$4:$E$12,$B556)&lt;&gt;1,1,0)</f>
        <v>1</v>
      </c>
      <c r="AL556" s="25" cm="1">
        <f t="array" ref="AL556">_xlfn.IFNA(IF(ISBLANK(C556),0,_xlfn.IFNA(IF(NOT(OR(_xlfn.XLOOKUP(VLOOKUP(B556,'SOC priorities'!$E$4:$F$12,2),'SOC priorities'!$H$1:$P$1,'SOC priorities'!$H$1:$P$413)=C556)),1,0),1)),1)</f>
        <v>0</v>
      </c>
      <c r="AM556" s="25" cm="1">
        <f t="array" ref="AM556">_xlfn.IFNA(IF(ISBLANK(D556),0,IF(NOT(OR(_xlfn.XLOOKUP(VLOOKUP(B556,'SSA DD'!$E$32:$F$40,2),'SSA DD'!$E$1:$M$1,'SSA DD'!$E$1:$M$22)=D556)),1,0)),0)</f>
        <v>0</v>
      </c>
      <c r="AO556" t="s">
        <v>396</v>
      </c>
      <c r="AP556" s="25" t="s">
        <v>397</v>
      </c>
      <c r="AQ556" s="160" t="s">
        <v>398</v>
      </c>
    </row>
    <row r="557" spans="1:43" ht="30" customHeight="1" x14ac:dyDescent="0.45">
      <c r="A557" s="395">
        <v>545</v>
      </c>
      <c r="B557" s="155"/>
      <c r="C557" s="154"/>
      <c r="D557" s="154"/>
      <c r="E557" s="361"/>
      <c r="F557" s="362"/>
      <c r="G557" s="362"/>
      <c r="H557" s="368"/>
      <c r="I557" s="367" t="str">
        <f t="shared" si="99"/>
        <v/>
      </c>
      <c r="J557" s="365"/>
      <c r="K557" s="365"/>
      <c r="L557" s="365"/>
      <c r="O557" s="25" t="str">
        <f>IF(AND(SUM($U557:$Z557)&lt;&gt;0,SUM($U557:$Z557)&lt;&gt;6), IF($B557&lt;&gt;'SOC priorities'!$E$11,$AG557,$AH557),"")</f>
        <v/>
      </c>
      <c r="P557" s="25" t="str">
        <f>IF(AND(SUM(U557:AA557)&lt;&gt;0,SUM(U557:AA557)&lt;&gt;7),IF(B557='SOC priorities'!$E$11,IF(ISBLANK(H557),$AI557,""),""),"")</f>
        <v/>
      </c>
      <c r="Q557" s="25" t="str">
        <f t="shared" si="100"/>
        <v/>
      </c>
      <c r="R557" s="25" t="str">
        <f t="shared" si="97"/>
        <v/>
      </c>
      <c r="S557" s="25" t="str">
        <f t="shared" si="98"/>
        <v/>
      </c>
      <c r="U557" s="159">
        <f t="shared" si="101"/>
        <v>0</v>
      </c>
      <c r="V557" s="25">
        <f t="shared" si="102"/>
        <v>0</v>
      </c>
      <c r="W557" s="25">
        <f t="shared" si="103"/>
        <v>0</v>
      </c>
      <c r="X557" s="25">
        <f t="shared" si="104"/>
        <v>0</v>
      </c>
      <c r="Y557" s="25">
        <f t="shared" si="105"/>
        <v>0</v>
      </c>
      <c r="Z557" s="25">
        <f t="shared" si="106"/>
        <v>0</v>
      </c>
      <c r="AA557" s="25">
        <f t="shared" si="107"/>
        <v>0</v>
      </c>
      <c r="AC557" s="25">
        <f t="shared" si="108"/>
        <v>0</v>
      </c>
      <c r="AG557" s="25" t="s">
        <v>393</v>
      </c>
      <c r="AH557" s="25" t="s">
        <v>394</v>
      </c>
      <c r="AI557" s="160" t="s">
        <v>395</v>
      </c>
      <c r="AK557" s="25">
        <f>IF(COUNTIFS('SOC priorities'!$E$4:$E$12,$B557)&lt;&gt;1,1,0)</f>
        <v>1</v>
      </c>
      <c r="AL557" s="25" cm="1">
        <f t="array" ref="AL557">_xlfn.IFNA(IF(ISBLANK(C557),0,_xlfn.IFNA(IF(NOT(OR(_xlfn.XLOOKUP(VLOOKUP(B557,'SOC priorities'!$E$4:$F$12,2),'SOC priorities'!$H$1:$P$1,'SOC priorities'!$H$1:$P$413)=C557)),1,0),1)),1)</f>
        <v>0</v>
      </c>
      <c r="AM557" s="25" cm="1">
        <f t="array" ref="AM557">_xlfn.IFNA(IF(ISBLANK(D557),0,IF(NOT(OR(_xlfn.XLOOKUP(VLOOKUP(B557,'SSA DD'!$E$32:$F$40,2),'SSA DD'!$E$1:$M$1,'SSA DD'!$E$1:$M$22)=D557)),1,0)),0)</f>
        <v>0</v>
      </c>
      <c r="AO557" t="s">
        <v>396</v>
      </c>
      <c r="AP557" s="25" t="s">
        <v>397</v>
      </c>
      <c r="AQ557" s="160" t="s">
        <v>398</v>
      </c>
    </row>
    <row r="558" spans="1:43" ht="30" customHeight="1" x14ac:dyDescent="0.45">
      <c r="A558" s="395">
        <v>546</v>
      </c>
      <c r="B558" s="155"/>
      <c r="C558" s="154"/>
      <c r="D558" s="154"/>
      <c r="E558" s="361"/>
      <c r="F558" s="362"/>
      <c r="G558" s="362"/>
      <c r="H558" s="368"/>
      <c r="I558" s="367" t="str">
        <f t="shared" si="99"/>
        <v/>
      </c>
      <c r="J558" s="365"/>
      <c r="K558" s="365"/>
      <c r="L558" s="365"/>
      <c r="O558" s="25" t="str">
        <f>IF(AND(SUM($U558:$Z558)&lt;&gt;0,SUM($U558:$Z558)&lt;&gt;6), IF($B558&lt;&gt;'SOC priorities'!$E$11,$AG558,$AH558),"")</f>
        <v/>
      </c>
      <c r="P558" s="25" t="str">
        <f>IF(AND(SUM(U558:AA558)&lt;&gt;0,SUM(U558:AA558)&lt;&gt;7),IF(B558='SOC priorities'!$E$11,IF(ISBLANK(H558),$AI558,""),""),"")</f>
        <v/>
      </c>
      <c r="Q558" s="25" t="str">
        <f t="shared" si="100"/>
        <v/>
      </c>
      <c r="R558" s="25" t="str">
        <f t="shared" si="97"/>
        <v/>
      </c>
      <c r="S558" s="25" t="str">
        <f t="shared" si="98"/>
        <v/>
      </c>
      <c r="U558" s="159">
        <f t="shared" si="101"/>
        <v>0</v>
      </c>
      <c r="V558" s="25">
        <f t="shared" si="102"/>
        <v>0</v>
      </c>
      <c r="W558" s="25">
        <f t="shared" si="103"/>
        <v>0</v>
      </c>
      <c r="X558" s="25">
        <f t="shared" si="104"/>
        <v>0</v>
      </c>
      <c r="Y558" s="25">
        <f t="shared" si="105"/>
        <v>0</v>
      </c>
      <c r="Z558" s="25">
        <f t="shared" si="106"/>
        <v>0</v>
      </c>
      <c r="AA558" s="25">
        <f t="shared" si="107"/>
        <v>0</v>
      </c>
      <c r="AC558" s="25">
        <f t="shared" si="108"/>
        <v>0</v>
      </c>
      <c r="AG558" s="25" t="s">
        <v>393</v>
      </c>
      <c r="AH558" s="25" t="s">
        <v>394</v>
      </c>
      <c r="AI558" s="160" t="s">
        <v>395</v>
      </c>
      <c r="AK558" s="25">
        <f>IF(COUNTIFS('SOC priorities'!$E$4:$E$12,$B558)&lt;&gt;1,1,0)</f>
        <v>1</v>
      </c>
      <c r="AL558" s="25" cm="1">
        <f t="array" ref="AL558">_xlfn.IFNA(IF(ISBLANK(C558),0,_xlfn.IFNA(IF(NOT(OR(_xlfn.XLOOKUP(VLOOKUP(B558,'SOC priorities'!$E$4:$F$12,2),'SOC priorities'!$H$1:$P$1,'SOC priorities'!$H$1:$P$413)=C558)),1,0),1)),1)</f>
        <v>0</v>
      </c>
      <c r="AM558" s="25" cm="1">
        <f t="array" ref="AM558">_xlfn.IFNA(IF(ISBLANK(D558),0,IF(NOT(OR(_xlfn.XLOOKUP(VLOOKUP(B558,'SSA DD'!$E$32:$F$40,2),'SSA DD'!$E$1:$M$1,'SSA DD'!$E$1:$M$22)=D558)),1,0)),0)</f>
        <v>0</v>
      </c>
      <c r="AO558" t="s">
        <v>396</v>
      </c>
      <c r="AP558" s="25" t="s">
        <v>397</v>
      </c>
      <c r="AQ558" s="160" t="s">
        <v>398</v>
      </c>
    </row>
    <row r="559" spans="1:43" ht="30" customHeight="1" x14ac:dyDescent="0.45">
      <c r="A559" s="395">
        <v>547</v>
      </c>
      <c r="B559" s="155"/>
      <c r="C559" s="154"/>
      <c r="D559" s="154"/>
      <c r="E559" s="361"/>
      <c r="F559" s="362"/>
      <c r="G559" s="362"/>
      <c r="H559" s="368"/>
      <c r="I559" s="367" t="str">
        <f t="shared" si="99"/>
        <v/>
      </c>
      <c r="J559" s="365"/>
      <c r="K559" s="365"/>
      <c r="L559" s="365"/>
      <c r="O559" s="25" t="str">
        <f>IF(AND(SUM($U559:$Z559)&lt;&gt;0,SUM($U559:$Z559)&lt;&gt;6), IF($B559&lt;&gt;'SOC priorities'!$E$11,$AG559,$AH559),"")</f>
        <v/>
      </c>
      <c r="P559" s="25" t="str">
        <f>IF(AND(SUM(U559:AA559)&lt;&gt;0,SUM(U559:AA559)&lt;&gt;7),IF(B559='SOC priorities'!$E$11,IF(ISBLANK(H559),$AI559,""),""),"")</f>
        <v/>
      </c>
      <c r="Q559" s="25" t="str">
        <f t="shared" si="100"/>
        <v/>
      </c>
      <c r="R559" s="25" t="str">
        <f t="shared" si="97"/>
        <v/>
      </c>
      <c r="S559" s="25" t="str">
        <f t="shared" si="98"/>
        <v/>
      </c>
      <c r="U559" s="159">
        <f t="shared" si="101"/>
        <v>0</v>
      </c>
      <c r="V559" s="25">
        <f t="shared" si="102"/>
        <v>0</v>
      </c>
      <c r="W559" s="25">
        <f t="shared" si="103"/>
        <v>0</v>
      </c>
      <c r="X559" s="25">
        <f t="shared" si="104"/>
        <v>0</v>
      </c>
      <c r="Y559" s="25">
        <f t="shared" si="105"/>
        <v>0</v>
      </c>
      <c r="Z559" s="25">
        <f t="shared" si="106"/>
        <v>0</v>
      </c>
      <c r="AA559" s="25">
        <f t="shared" si="107"/>
        <v>0</v>
      </c>
      <c r="AC559" s="25">
        <f t="shared" si="108"/>
        <v>0</v>
      </c>
      <c r="AG559" s="25" t="s">
        <v>393</v>
      </c>
      <c r="AH559" s="25" t="s">
        <v>394</v>
      </c>
      <c r="AI559" s="160" t="s">
        <v>395</v>
      </c>
      <c r="AK559" s="25">
        <f>IF(COUNTIFS('SOC priorities'!$E$4:$E$12,$B559)&lt;&gt;1,1,0)</f>
        <v>1</v>
      </c>
      <c r="AL559" s="25" cm="1">
        <f t="array" ref="AL559">_xlfn.IFNA(IF(ISBLANK(C559),0,_xlfn.IFNA(IF(NOT(OR(_xlfn.XLOOKUP(VLOOKUP(B559,'SOC priorities'!$E$4:$F$12,2),'SOC priorities'!$H$1:$P$1,'SOC priorities'!$H$1:$P$413)=C559)),1,0),1)),1)</f>
        <v>0</v>
      </c>
      <c r="AM559" s="25" cm="1">
        <f t="array" ref="AM559">_xlfn.IFNA(IF(ISBLANK(D559),0,IF(NOT(OR(_xlfn.XLOOKUP(VLOOKUP(B559,'SSA DD'!$E$32:$F$40,2),'SSA DD'!$E$1:$M$1,'SSA DD'!$E$1:$M$22)=D559)),1,0)),0)</f>
        <v>0</v>
      </c>
      <c r="AO559" t="s">
        <v>396</v>
      </c>
      <c r="AP559" s="25" t="s">
        <v>397</v>
      </c>
      <c r="AQ559" s="160" t="s">
        <v>398</v>
      </c>
    </row>
    <row r="560" spans="1:43" ht="30" customHeight="1" x14ac:dyDescent="0.45">
      <c r="A560" s="395">
        <v>548</v>
      </c>
      <c r="B560" s="155"/>
      <c r="C560" s="154"/>
      <c r="D560" s="154"/>
      <c r="E560" s="361"/>
      <c r="F560" s="362"/>
      <c r="G560" s="362"/>
      <c r="H560" s="368"/>
      <c r="I560" s="367" t="str">
        <f t="shared" si="99"/>
        <v/>
      </c>
      <c r="J560" s="365"/>
      <c r="K560" s="365"/>
      <c r="L560" s="365"/>
      <c r="O560" s="25" t="str">
        <f>IF(AND(SUM($U560:$Z560)&lt;&gt;0,SUM($U560:$Z560)&lt;&gt;6), IF($B560&lt;&gt;'SOC priorities'!$E$11,$AG560,$AH560),"")</f>
        <v/>
      </c>
      <c r="P560" s="25" t="str">
        <f>IF(AND(SUM(U560:AA560)&lt;&gt;0,SUM(U560:AA560)&lt;&gt;7),IF(B560='SOC priorities'!$E$11,IF(ISBLANK(H560),$AI560,""),""),"")</f>
        <v/>
      </c>
      <c r="Q560" s="25" t="str">
        <f t="shared" si="100"/>
        <v/>
      </c>
      <c r="R560" s="25" t="str">
        <f t="shared" si="97"/>
        <v/>
      </c>
      <c r="S560" s="25" t="str">
        <f t="shared" si="98"/>
        <v/>
      </c>
      <c r="U560" s="159">
        <f t="shared" si="101"/>
        <v>0</v>
      </c>
      <c r="V560" s="25">
        <f t="shared" si="102"/>
        <v>0</v>
      </c>
      <c r="W560" s="25">
        <f t="shared" si="103"/>
        <v>0</v>
      </c>
      <c r="X560" s="25">
        <f t="shared" si="104"/>
        <v>0</v>
      </c>
      <c r="Y560" s="25">
        <f t="shared" si="105"/>
        <v>0</v>
      </c>
      <c r="Z560" s="25">
        <f t="shared" si="106"/>
        <v>0</v>
      </c>
      <c r="AA560" s="25">
        <f t="shared" si="107"/>
        <v>0</v>
      </c>
      <c r="AC560" s="25">
        <f t="shared" si="108"/>
        <v>0</v>
      </c>
      <c r="AG560" s="25" t="s">
        <v>393</v>
      </c>
      <c r="AH560" s="25" t="s">
        <v>394</v>
      </c>
      <c r="AI560" s="160" t="s">
        <v>395</v>
      </c>
      <c r="AK560" s="25">
        <f>IF(COUNTIFS('SOC priorities'!$E$4:$E$12,$B560)&lt;&gt;1,1,0)</f>
        <v>1</v>
      </c>
      <c r="AL560" s="25" cm="1">
        <f t="array" ref="AL560">_xlfn.IFNA(IF(ISBLANK(C560),0,_xlfn.IFNA(IF(NOT(OR(_xlfn.XLOOKUP(VLOOKUP(B560,'SOC priorities'!$E$4:$F$12,2),'SOC priorities'!$H$1:$P$1,'SOC priorities'!$H$1:$P$413)=C560)),1,0),1)),1)</f>
        <v>0</v>
      </c>
      <c r="AM560" s="25" cm="1">
        <f t="array" ref="AM560">_xlfn.IFNA(IF(ISBLANK(D560),0,IF(NOT(OR(_xlfn.XLOOKUP(VLOOKUP(B560,'SSA DD'!$E$32:$F$40,2),'SSA DD'!$E$1:$M$1,'SSA DD'!$E$1:$M$22)=D560)),1,0)),0)</f>
        <v>0</v>
      </c>
      <c r="AO560" t="s">
        <v>396</v>
      </c>
      <c r="AP560" s="25" t="s">
        <v>397</v>
      </c>
      <c r="AQ560" s="160" t="s">
        <v>398</v>
      </c>
    </row>
    <row r="561" spans="1:43" ht="30" customHeight="1" x14ac:dyDescent="0.45">
      <c r="A561" s="395">
        <v>549</v>
      </c>
      <c r="B561" s="155"/>
      <c r="C561" s="154"/>
      <c r="D561" s="154"/>
      <c r="E561" s="361"/>
      <c r="F561" s="362"/>
      <c r="G561" s="362"/>
      <c r="H561" s="368"/>
      <c r="I561" s="367" t="str">
        <f t="shared" si="99"/>
        <v/>
      </c>
      <c r="J561" s="365"/>
      <c r="K561" s="365"/>
      <c r="L561" s="365"/>
      <c r="O561" s="25" t="str">
        <f>IF(AND(SUM($U561:$Z561)&lt;&gt;0,SUM($U561:$Z561)&lt;&gt;6), IF($B561&lt;&gt;'SOC priorities'!$E$11,$AG561,$AH561),"")</f>
        <v/>
      </c>
      <c r="P561" s="25" t="str">
        <f>IF(AND(SUM(U561:AA561)&lt;&gt;0,SUM(U561:AA561)&lt;&gt;7),IF(B561='SOC priorities'!$E$11,IF(ISBLANK(H561),$AI561,""),""),"")</f>
        <v/>
      </c>
      <c r="Q561" s="25" t="str">
        <f t="shared" si="100"/>
        <v/>
      </c>
      <c r="R561" s="25" t="str">
        <f t="shared" si="97"/>
        <v/>
      </c>
      <c r="S561" s="25" t="str">
        <f t="shared" si="98"/>
        <v/>
      </c>
      <c r="U561" s="159">
        <f t="shared" si="101"/>
        <v>0</v>
      </c>
      <c r="V561" s="25">
        <f t="shared" si="102"/>
        <v>0</v>
      </c>
      <c r="W561" s="25">
        <f t="shared" si="103"/>
        <v>0</v>
      </c>
      <c r="X561" s="25">
        <f t="shared" si="104"/>
        <v>0</v>
      </c>
      <c r="Y561" s="25">
        <f t="shared" si="105"/>
        <v>0</v>
      </c>
      <c r="Z561" s="25">
        <f t="shared" si="106"/>
        <v>0</v>
      </c>
      <c r="AA561" s="25">
        <f t="shared" si="107"/>
        <v>0</v>
      </c>
      <c r="AC561" s="25">
        <f t="shared" si="108"/>
        <v>0</v>
      </c>
      <c r="AG561" s="25" t="s">
        <v>393</v>
      </c>
      <c r="AH561" s="25" t="s">
        <v>394</v>
      </c>
      <c r="AI561" s="160" t="s">
        <v>395</v>
      </c>
      <c r="AK561" s="25">
        <f>IF(COUNTIFS('SOC priorities'!$E$4:$E$12,$B561)&lt;&gt;1,1,0)</f>
        <v>1</v>
      </c>
      <c r="AL561" s="25" cm="1">
        <f t="array" ref="AL561">_xlfn.IFNA(IF(ISBLANK(C561),0,_xlfn.IFNA(IF(NOT(OR(_xlfn.XLOOKUP(VLOOKUP(B561,'SOC priorities'!$E$4:$F$12,2),'SOC priorities'!$H$1:$P$1,'SOC priorities'!$H$1:$P$413)=C561)),1,0),1)),1)</f>
        <v>0</v>
      </c>
      <c r="AM561" s="25" cm="1">
        <f t="array" ref="AM561">_xlfn.IFNA(IF(ISBLANK(D561),0,IF(NOT(OR(_xlfn.XLOOKUP(VLOOKUP(B561,'SSA DD'!$E$32:$F$40,2),'SSA DD'!$E$1:$M$1,'SSA DD'!$E$1:$M$22)=D561)),1,0)),0)</f>
        <v>0</v>
      </c>
      <c r="AO561" t="s">
        <v>396</v>
      </c>
      <c r="AP561" s="25" t="s">
        <v>397</v>
      </c>
      <c r="AQ561" s="160" t="s">
        <v>398</v>
      </c>
    </row>
    <row r="562" spans="1:43" ht="30" customHeight="1" x14ac:dyDescent="0.45">
      <c r="A562" s="395">
        <v>550</v>
      </c>
      <c r="B562" s="155"/>
      <c r="C562" s="154"/>
      <c r="D562" s="154"/>
      <c r="E562" s="361"/>
      <c r="F562" s="362"/>
      <c r="G562" s="362"/>
      <c r="H562" s="368"/>
      <c r="I562" s="367" t="str">
        <f t="shared" si="99"/>
        <v/>
      </c>
      <c r="J562" s="365"/>
      <c r="K562" s="365"/>
      <c r="L562" s="365"/>
      <c r="O562" s="25" t="str">
        <f>IF(AND(SUM($U562:$Z562)&lt;&gt;0,SUM($U562:$Z562)&lt;&gt;6), IF($B562&lt;&gt;'SOC priorities'!$E$11,$AG562,$AH562),"")</f>
        <v/>
      </c>
      <c r="P562" s="25" t="str">
        <f>IF(AND(SUM(U562:AA562)&lt;&gt;0,SUM(U562:AA562)&lt;&gt;7),IF(B562='SOC priorities'!$E$11,IF(ISBLANK(H562),$AI562,""),""),"")</f>
        <v/>
      </c>
      <c r="Q562" s="25" t="str">
        <f t="shared" si="100"/>
        <v/>
      </c>
      <c r="R562" s="25" t="str">
        <f t="shared" si="97"/>
        <v/>
      </c>
      <c r="S562" s="25" t="str">
        <f t="shared" si="98"/>
        <v/>
      </c>
      <c r="U562" s="159">
        <f t="shared" si="101"/>
        <v>0</v>
      </c>
      <c r="V562" s="25">
        <f t="shared" si="102"/>
        <v>0</v>
      </c>
      <c r="W562" s="25">
        <f t="shared" si="103"/>
        <v>0</v>
      </c>
      <c r="X562" s="25">
        <f t="shared" si="104"/>
        <v>0</v>
      </c>
      <c r="Y562" s="25">
        <f t="shared" si="105"/>
        <v>0</v>
      </c>
      <c r="Z562" s="25">
        <f t="shared" si="106"/>
        <v>0</v>
      </c>
      <c r="AA562" s="25">
        <f t="shared" si="107"/>
        <v>0</v>
      </c>
      <c r="AC562" s="25">
        <f t="shared" si="108"/>
        <v>0</v>
      </c>
      <c r="AG562" s="25" t="s">
        <v>393</v>
      </c>
      <c r="AH562" s="25" t="s">
        <v>394</v>
      </c>
      <c r="AI562" s="160" t="s">
        <v>395</v>
      </c>
      <c r="AK562" s="25">
        <f>IF(COUNTIFS('SOC priorities'!$E$4:$E$12,$B562)&lt;&gt;1,1,0)</f>
        <v>1</v>
      </c>
      <c r="AL562" s="25" cm="1">
        <f t="array" ref="AL562">_xlfn.IFNA(IF(ISBLANK(C562),0,_xlfn.IFNA(IF(NOT(OR(_xlfn.XLOOKUP(VLOOKUP(B562,'SOC priorities'!$E$4:$F$12,2),'SOC priorities'!$H$1:$P$1,'SOC priorities'!$H$1:$P$413)=C562)),1,0),1)),1)</f>
        <v>0</v>
      </c>
      <c r="AM562" s="25" cm="1">
        <f t="array" ref="AM562">_xlfn.IFNA(IF(ISBLANK(D562),0,IF(NOT(OR(_xlfn.XLOOKUP(VLOOKUP(B562,'SSA DD'!$E$32:$F$40,2),'SSA DD'!$E$1:$M$1,'SSA DD'!$E$1:$M$22)=D562)),1,0)),0)</f>
        <v>0</v>
      </c>
      <c r="AO562" t="s">
        <v>396</v>
      </c>
      <c r="AP562" s="25" t="s">
        <v>397</v>
      </c>
      <c r="AQ562" s="160" t="s">
        <v>398</v>
      </c>
    </row>
    <row r="563" spans="1:43" ht="30" customHeight="1" x14ac:dyDescent="0.45">
      <c r="A563" s="395">
        <v>551</v>
      </c>
      <c r="B563" s="155"/>
      <c r="C563" s="154"/>
      <c r="D563" s="154"/>
      <c r="E563" s="361"/>
      <c r="F563" s="362"/>
      <c r="G563" s="362"/>
      <c r="H563" s="368"/>
      <c r="I563" s="367" t="str">
        <f t="shared" si="99"/>
        <v/>
      </c>
      <c r="J563" s="365"/>
      <c r="K563" s="365"/>
      <c r="L563" s="365"/>
      <c r="O563" s="25" t="str">
        <f>IF(AND(SUM($U563:$Z563)&lt;&gt;0,SUM($U563:$Z563)&lt;&gt;6), IF($B563&lt;&gt;'SOC priorities'!$E$11,$AG563,$AH563),"")</f>
        <v/>
      </c>
      <c r="P563" s="25" t="str">
        <f>IF(AND(SUM(U563:AA563)&lt;&gt;0,SUM(U563:AA563)&lt;&gt;7),IF(B563='SOC priorities'!$E$11,IF(ISBLANK(H563),$AI563,""),""),"")</f>
        <v/>
      </c>
      <c r="Q563" s="25" t="str">
        <f t="shared" si="100"/>
        <v/>
      </c>
      <c r="R563" s="25" t="str">
        <f t="shared" si="97"/>
        <v/>
      </c>
      <c r="S563" s="25" t="str">
        <f t="shared" si="98"/>
        <v/>
      </c>
      <c r="U563" s="159">
        <f t="shared" si="101"/>
        <v>0</v>
      </c>
      <c r="V563" s="25">
        <f t="shared" si="102"/>
        <v>0</v>
      </c>
      <c r="W563" s="25">
        <f t="shared" si="103"/>
        <v>0</v>
      </c>
      <c r="X563" s="25">
        <f t="shared" si="104"/>
        <v>0</v>
      </c>
      <c r="Y563" s="25">
        <f t="shared" si="105"/>
        <v>0</v>
      </c>
      <c r="Z563" s="25">
        <f t="shared" si="106"/>
        <v>0</v>
      </c>
      <c r="AA563" s="25">
        <f t="shared" si="107"/>
        <v>0</v>
      </c>
      <c r="AC563" s="25">
        <f t="shared" si="108"/>
        <v>0</v>
      </c>
      <c r="AG563" s="25" t="s">
        <v>393</v>
      </c>
      <c r="AH563" s="25" t="s">
        <v>394</v>
      </c>
      <c r="AI563" s="160" t="s">
        <v>395</v>
      </c>
      <c r="AK563" s="25">
        <f>IF(COUNTIFS('SOC priorities'!$E$4:$E$12,$B563)&lt;&gt;1,1,0)</f>
        <v>1</v>
      </c>
      <c r="AL563" s="25" cm="1">
        <f t="array" ref="AL563">_xlfn.IFNA(IF(ISBLANK(C563),0,_xlfn.IFNA(IF(NOT(OR(_xlfn.XLOOKUP(VLOOKUP(B563,'SOC priorities'!$E$4:$F$12,2),'SOC priorities'!$H$1:$P$1,'SOC priorities'!$H$1:$P$413)=C563)),1,0),1)),1)</f>
        <v>0</v>
      </c>
      <c r="AM563" s="25" cm="1">
        <f t="array" ref="AM563">_xlfn.IFNA(IF(ISBLANK(D563),0,IF(NOT(OR(_xlfn.XLOOKUP(VLOOKUP(B563,'SSA DD'!$E$32:$F$40,2),'SSA DD'!$E$1:$M$1,'SSA DD'!$E$1:$M$22)=D563)),1,0)),0)</f>
        <v>0</v>
      </c>
      <c r="AO563" t="s">
        <v>396</v>
      </c>
      <c r="AP563" s="25" t="s">
        <v>397</v>
      </c>
      <c r="AQ563" s="160" t="s">
        <v>398</v>
      </c>
    </row>
    <row r="564" spans="1:43" ht="30" customHeight="1" x14ac:dyDescent="0.45">
      <c r="A564" s="395">
        <v>552</v>
      </c>
      <c r="B564" s="155"/>
      <c r="C564" s="154"/>
      <c r="D564" s="154"/>
      <c r="E564" s="361"/>
      <c r="F564" s="362"/>
      <c r="G564" s="362"/>
      <c r="H564" s="368"/>
      <c r="I564" s="367" t="str">
        <f t="shared" si="99"/>
        <v/>
      </c>
      <c r="J564" s="365"/>
      <c r="K564" s="365"/>
      <c r="L564" s="365"/>
      <c r="O564" s="25" t="str">
        <f>IF(AND(SUM($U564:$Z564)&lt;&gt;0,SUM($U564:$Z564)&lt;&gt;6), IF($B564&lt;&gt;'SOC priorities'!$E$11,$AG564,$AH564),"")</f>
        <v/>
      </c>
      <c r="P564" s="25" t="str">
        <f>IF(AND(SUM(U564:AA564)&lt;&gt;0,SUM(U564:AA564)&lt;&gt;7),IF(B564='SOC priorities'!$E$11,IF(ISBLANK(H564),$AI564,""),""),"")</f>
        <v/>
      </c>
      <c r="Q564" s="25" t="str">
        <f t="shared" si="100"/>
        <v/>
      </c>
      <c r="R564" s="25" t="str">
        <f t="shared" si="97"/>
        <v/>
      </c>
      <c r="S564" s="25" t="str">
        <f t="shared" si="98"/>
        <v/>
      </c>
      <c r="U564" s="159">
        <f t="shared" si="101"/>
        <v>0</v>
      </c>
      <c r="V564" s="25">
        <f t="shared" si="102"/>
        <v>0</v>
      </c>
      <c r="W564" s="25">
        <f t="shared" si="103"/>
        <v>0</v>
      </c>
      <c r="X564" s="25">
        <f t="shared" si="104"/>
        <v>0</v>
      </c>
      <c r="Y564" s="25">
        <f t="shared" si="105"/>
        <v>0</v>
      </c>
      <c r="Z564" s="25">
        <f t="shared" si="106"/>
        <v>0</v>
      </c>
      <c r="AA564" s="25">
        <f t="shared" si="107"/>
        <v>0</v>
      </c>
      <c r="AC564" s="25">
        <f t="shared" si="108"/>
        <v>0</v>
      </c>
      <c r="AG564" s="25" t="s">
        <v>393</v>
      </c>
      <c r="AH564" s="25" t="s">
        <v>394</v>
      </c>
      <c r="AI564" s="160" t="s">
        <v>395</v>
      </c>
      <c r="AK564" s="25">
        <f>IF(COUNTIFS('SOC priorities'!$E$4:$E$12,$B564)&lt;&gt;1,1,0)</f>
        <v>1</v>
      </c>
      <c r="AL564" s="25" cm="1">
        <f t="array" ref="AL564">_xlfn.IFNA(IF(ISBLANK(C564),0,_xlfn.IFNA(IF(NOT(OR(_xlfn.XLOOKUP(VLOOKUP(B564,'SOC priorities'!$E$4:$F$12,2),'SOC priorities'!$H$1:$P$1,'SOC priorities'!$H$1:$P$413)=C564)),1,0),1)),1)</f>
        <v>0</v>
      </c>
      <c r="AM564" s="25" cm="1">
        <f t="array" ref="AM564">_xlfn.IFNA(IF(ISBLANK(D564),0,IF(NOT(OR(_xlfn.XLOOKUP(VLOOKUP(B564,'SSA DD'!$E$32:$F$40,2),'SSA DD'!$E$1:$M$1,'SSA DD'!$E$1:$M$22)=D564)),1,0)),0)</f>
        <v>0</v>
      </c>
      <c r="AO564" t="s">
        <v>396</v>
      </c>
      <c r="AP564" s="25" t="s">
        <v>397</v>
      </c>
      <c r="AQ564" s="160" t="s">
        <v>398</v>
      </c>
    </row>
    <row r="565" spans="1:43" ht="30" customHeight="1" x14ac:dyDescent="0.45">
      <c r="A565" s="395">
        <v>553</v>
      </c>
      <c r="B565" s="155"/>
      <c r="C565" s="154"/>
      <c r="D565" s="154"/>
      <c r="E565" s="361"/>
      <c r="F565" s="362"/>
      <c r="G565" s="362"/>
      <c r="H565" s="368"/>
      <c r="I565" s="367" t="str">
        <f t="shared" si="99"/>
        <v/>
      </c>
      <c r="J565" s="365"/>
      <c r="K565" s="365"/>
      <c r="L565" s="365"/>
      <c r="O565" s="25" t="str">
        <f>IF(AND(SUM($U565:$Z565)&lt;&gt;0,SUM($U565:$Z565)&lt;&gt;6), IF($B565&lt;&gt;'SOC priorities'!$E$11,$AG565,$AH565),"")</f>
        <v/>
      </c>
      <c r="P565" s="25" t="str">
        <f>IF(AND(SUM(U565:AA565)&lt;&gt;0,SUM(U565:AA565)&lt;&gt;7),IF(B565='SOC priorities'!$E$11,IF(ISBLANK(H565),$AI565,""),""),"")</f>
        <v/>
      </c>
      <c r="Q565" s="25" t="str">
        <f t="shared" si="100"/>
        <v/>
      </c>
      <c r="R565" s="25" t="str">
        <f t="shared" si="97"/>
        <v/>
      </c>
      <c r="S565" s="25" t="str">
        <f t="shared" si="98"/>
        <v/>
      </c>
      <c r="U565" s="159">
        <f t="shared" si="101"/>
        <v>0</v>
      </c>
      <c r="V565" s="25">
        <f t="shared" si="102"/>
        <v>0</v>
      </c>
      <c r="W565" s="25">
        <f t="shared" si="103"/>
        <v>0</v>
      </c>
      <c r="X565" s="25">
        <f t="shared" si="104"/>
        <v>0</v>
      </c>
      <c r="Y565" s="25">
        <f t="shared" si="105"/>
        <v>0</v>
      </c>
      <c r="Z565" s="25">
        <f t="shared" si="106"/>
        <v>0</v>
      </c>
      <c r="AA565" s="25">
        <f t="shared" si="107"/>
        <v>0</v>
      </c>
      <c r="AC565" s="25">
        <f t="shared" si="108"/>
        <v>0</v>
      </c>
      <c r="AG565" s="25" t="s">
        <v>393</v>
      </c>
      <c r="AH565" s="25" t="s">
        <v>394</v>
      </c>
      <c r="AI565" s="160" t="s">
        <v>395</v>
      </c>
      <c r="AK565" s="25">
        <f>IF(COUNTIFS('SOC priorities'!$E$4:$E$12,$B565)&lt;&gt;1,1,0)</f>
        <v>1</v>
      </c>
      <c r="AL565" s="25" cm="1">
        <f t="array" ref="AL565">_xlfn.IFNA(IF(ISBLANK(C565),0,_xlfn.IFNA(IF(NOT(OR(_xlfn.XLOOKUP(VLOOKUP(B565,'SOC priorities'!$E$4:$F$12,2),'SOC priorities'!$H$1:$P$1,'SOC priorities'!$H$1:$P$413)=C565)),1,0),1)),1)</f>
        <v>0</v>
      </c>
      <c r="AM565" s="25" cm="1">
        <f t="array" ref="AM565">_xlfn.IFNA(IF(ISBLANK(D565),0,IF(NOT(OR(_xlfn.XLOOKUP(VLOOKUP(B565,'SSA DD'!$E$32:$F$40,2),'SSA DD'!$E$1:$M$1,'SSA DD'!$E$1:$M$22)=D565)),1,0)),0)</f>
        <v>0</v>
      </c>
      <c r="AO565" t="s">
        <v>396</v>
      </c>
      <c r="AP565" s="25" t="s">
        <v>397</v>
      </c>
      <c r="AQ565" s="160" t="s">
        <v>398</v>
      </c>
    </row>
    <row r="566" spans="1:43" ht="30" customHeight="1" x14ac:dyDescent="0.45">
      <c r="A566" s="395">
        <v>554</v>
      </c>
      <c r="B566" s="155"/>
      <c r="C566" s="154"/>
      <c r="D566" s="154"/>
      <c r="E566" s="361"/>
      <c r="F566" s="362"/>
      <c r="G566" s="362"/>
      <c r="H566" s="368"/>
      <c r="I566" s="367" t="str">
        <f t="shared" si="99"/>
        <v/>
      </c>
      <c r="J566" s="365"/>
      <c r="K566" s="365"/>
      <c r="L566" s="365"/>
      <c r="O566" s="25" t="str">
        <f>IF(AND(SUM($U566:$Z566)&lt;&gt;0,SUM($U566:$Z566)&lt;&gt;6), IF($B566&lt;&gt;'SOC priorities'!$E$11,$AG566,$AH566),"")</f>
        <v/>
      </c>
      <c r="P566" s="25" t="str">
        <f>IF(AND(SUM(U566:AA566)&lt;&gt;0,SUM(U566:AA566)&lt;&gt;7),IF(B566='SOC priorities'!$E$11,IF(ISBLANK(H566),$AI566,""),""),"")</f>
        <v/>
      </c>
      <c r="Q566" s="25" t="str">
        <f t="shared" si="100"/>
        <v/>
      </c>
      <c r="R566" s="25" t="str">
        <f t="shared" si="97"/>
        <v/>
      </c>
      <c r="S566" s="25" t="str">
        <f t="shared" si="98"/>
        <v/>
      </c>
      <c r="U566" s="159">
        <f t="shared" si="101"/>
        <v>0</v>
      </c>
      <c r="V566" s="25">
        <f t="shared" si="102"/>
        <v>0</v>
      </c>
      <c r="W566" s="25">
        <f t="shared" si="103"/>
        <v>0</v>
      </c>
      <c r="X566" s="25">
        <f t="shared" si="104"/>
        <v>0</v>
      </c>
      <c r="Y566" s="25">
        <f t="shared" si="105"/>
        <v>0</v>
      </c>
      <c r="Z566" s="25">
        <f t="shared" si="106"/>
        <v>0</v>
      </c>
      <c r="AA566" s="25">
        <f t="shared" si="107"/>
        <v>0</v>
      </c>
      <c r="AC566" s="25">
        <f t="shared" si="108"/>
        <v>0</v>
      </c>
      <c r="AG566" s="25" t="s">
        <v>393</v>
      </c>
      <c r="AH566" s="25" t="s">
        <v>394</v>
      </c>
      <c r="AI566" s="160" t="s">
        <v>395</v>
      </c>
      <c r="AK566" s="25">
        <f>IF(COUNTIFS('SOC priorities'!$E$4:$E$12,$B566)&lt;&gt;1,1,0)</f>
        <v>1</v>
      </c>
      <c r="AL566" s="25" cm="1">
        <f t="array" ref="AL566">_xlfn.IFNA(IF(ISBLANK(C566),0,_xlfn.IFNA(IF(NOT(OR(_xlfn.XLOOKUP(VLOOKUP(B566,'SOC priorities'!$E$4:$F$12,2),'SOC priorities'!$H$1:$P$1,'SOC priorities'!$H$1:$P$413)=C566)),1,0),1)),1)</f>
        <v>0</v>
      </c>
      <c r="AM566" s="25" cm="1">
        <f t="array" ref="AM566">_xlfn.IFNA(IF(ISBLANK(D566),0,IF(NOT(OR(_xlfn.XLOOKUP(VLOOKUP(B566,'SSA DD'!$E$32:$F$40,2),'SSA DD'!$E$1:$M$1,'SSA DD'!$E$1:$M$22)=D566)),1,0)),0)</f>
        <v>0</v>
      </c>
      <c r="AO566" t="s">
        <v>396</v>
      </c>
      <c r="AP566" s="25" t="s">
        <v>397</v>
      </c>
      <c r="AQ566" s="160" t="s">
        <v>398</v>
      </c>
    </row>
    <row r="567" spans="1:43" ht="30" customHeight="1" x14ac:dyDescent="0.45">
      <c r="A567" s="395">
        <v>555</v>
      </c>
      <c r="B567" s="155"/>
      <c r="C567" s="154"/>
      <c r="D567" s="154"/>
      <c r="E567" s="361"/>
      <c r="F567" s="362"/>
      <c r="G567" s="362"/>
      <c r="H567" s="368"/>
      <c r="I567" s="367" t="str">
        <f t="shared" si="99"/>
        <v/>
      </c>
      <c r="J567" s="365"/>
      <c r="K567" s="365"/>
      <c r="L567" s="365"/>
      <c r="O567" s="25" t="str">
        <f>IF(AND(SUM($U567:$Z567)&lt;&gt;0,SUM($U567:$Z567)&lt;&gt;6), IF($B567&lt;&gt;'SOC priorities'!$E$11,$AG567,$AH567),"")</f>
        <v/>
      </c>
      <c r="P567" s="25" t="str">
        <f>IF(AND(SUM(U567:AA567)&lt;&gt;0,SUM(U567:AA567)&lt;&gt;7),IF(B567='SOC priorities'!$E$11,IF(ISBLANK(H567),$AI567,""),""),"")</f>
        <v/>
      </c>
      <c r="Q567" s="25" t="str">
        <f t="shared" si="100"/>
        <v/>
      </c>
      <c r="R567" s="25" t="str">
        <f t="shared" si="97"/>
        <v/>
      </c>
      <c r="S567" s="25" t="str">
        <f t="shared" si="98"/>
        <v/>
      </c>
      <c r="U567" s="159">
        <f t="shared" si="101"/>
        <v>0</v>
      </c>
      <c r="V567" s="25">
        <f t="shared" si="102"/>
        <v>0</v>
      </c>
      <c r="W567" s="25">
        <f t="shared" si="103"/>
        <v>0</v>
      </c>
      <c r="X567" s="25">
        <f t="shared" si="104"/>
        <v>0</v>
      </c>
      <c r="Y567" s="25">
        <f t="shared" si="105"/>
        <v>0</v>
      </c>
      <c r="Z567" s="25">
        <f t="shared" si="106"/>
        <v>0</v>
      </c>
      <c r="AA567" s="25">
        <f t="shared" si="107"/>
        <v>0</v>
      </c>
      <c r="AC567" s="25">
        <f t="shared" si="108"/>
        <v>0</v>
      </c>
      <c r="AG567" s="25" t="s">
        <v>393</v>
      </c>
      <c r="AH567" s="25" t="s">
        <v>394</v>
      </c>
      <c r="AI567" s="160" t="s">
        <v>395</v>
      </c>
      <c r="AK567" s="25">
        <f>IF(COUNTIFS('SOC priorities'!$E$4:$E$12,$B567)&lt;&gt;1,1,0)</f>
        <v>1</v>
      </c>
      <c r="AL567" s="25" cm="1">
        <f t="array" ref="AL567">_xlfn.IFNA(IF(ISBLANK(C567),0,_xlfn.IFNA(IF(NOT(OR(_xlfn.XLOOKUP(VLOOKUP(B567,'SOC priorities'!$E$4:$F$12,2),'SOC priorities'!$H$1:$P$1,'SOC priorities'!$H$1:$P$413)=C567)),1,0),1)),1)</f>
        <v>0</v>
      </c>
      <c r="AM567" s="25" cm="1">
        <f t="array" ref="AM567">_xlfn.IFNA(IF(ISBLANK(D567),0,IF(NOT(OR(_xlfn.XLOOKUP(VLOOKUP(B567,'SSA DD'!$E$32:$F$40,2),'SSA DD'!$E$1:$M$1,'SSA DD'!$E$1:$M$22)=D567)),1,0)),0)</f>
        <v>0</v>
      </c>
      <c r="AO567" t="s">
        <v>396</v>
      </c>
      <c r="AP567" s="25" t="s">
        <v>397</v>
      </c>
      <c r="AQ567" s="160" t="s">
        <v>398</v>
      </c>
    </row>
    <row r="568" spans="1:43" ht="30" customHeight="1" x14ac:dyDescent="0.45">
      <c r="A568" s="395">
        <v>556</v>
      </c>
      <c r="B568" s="155"/>
      <c r="C568" s="154"/>
      <c r="D568" s="154"/>
      <c r="E568" s="361"/>
      <c r="F568" s="362"/>
      <c r="G568" s="362"/>
      <c r="H568" s="368"/>
      <c r="I568" s="367" t="str">
        <f t="shared" si="99"/>
        <v/>
      </c>
      <c r="J568" s="365"/>
      <c r="K568" s="365"/>
      <c r="L568" s="365"/>
      <c r="O568" s="25" t="str">
        <f>IF(AND(SUM($U568:$Z568)&lt;&gt;0,SUM($U568:$Z568)&lt;&gt;6), IF($B568&lt;&gt;'SOC priorities'!$E$11,$AG568,$AH568),"")</f>
        <v/>
      </c>
      <c r="P568" s="25" t="str">
        <f>IF(AND(SUM(U568:AA568)&lt;&gt;0,SUM(U568:AA568)&lt;&gt;7),IF(B568='SOC priorities'!$E$11,IF(ISBLANK(H568),$AI568,""),""),"")</f>
        <v/>
      </c>
      <c r="Q568" s="25" t="str">
        <f t="shared" si="100"/>
        <v/>
      </c>
      <c r="R568" s="25" t="str">
        <f t="shared" si="97"/>
        <v/>
      </c>
      <c r="S568" s="25" t="str">
        <f t="shared" si="98"/>
        <v/>
      </c>
      <c r="U568" s="159">
        <f t="shared" si="101"/>
        <v>0</v>
      </c>
      <c r="V568" s="25">
        <f t="shared" si="102"/>
        <v>0</v>
      </c>
      <c r="W568" s="25">
        <f t="shared" si="103"/>
        <v>0</v>
      </c>
      <c r="X568" s="25">
        <f t="shared" si="104"/>
        <v>0</v>
      </c>
      <c r="Y568" s="25">
        <f t="shared" si="105"/>
        <v>0</v>
      </c>
      <c r="Z568" s="25">
        <f t="shared" si="106"/>
        <v>0</v>
      </c>
      <c r="AA568" s="25">
        <f t="shared" si="107"/>
        <v>0</v>
      </c>
      <c r="AC568" s="25">
        <f t="shared" si="108"/>
        <v>0</v>
      </c>
      <c r="AG568" s="25" t="s">
        <v>393</v>
      </c>
      <c r="AH568" s="25" t="s">
        <v>394</v>
      </c>
      <c r="AI568" s="160" t="s">
        <v>395</v>
      </c>
      <c r="AK568" s="25">
        <f>IF(COUNTIFS('SOC priorities'!$E$4:$E$12,$B568)&lt;&gt;1,1,0)</f>
        <v>1</v>
      </c>
      <c r="AL568" s="25" cm="1">
        <f t="array" ref="AL568">_xlfn.IFNA(IF(ISBLANK(C568),0,_xlfn.IFNA(IF(NOT(OR(_xlfn.XLOOKUP(VLOOKUP(B568,'SOC priorities'!$E$4:$F$12,2),'SOC priorities'!$H$1:$P$1,'SOC priorities'!$H$1:$P$413)=C568)),1,0),1)),1)</f>
        <v>0</v>
      </c>
      <c r="AM568" s="25" cm="1">
        <f t="array" ref="AM568">_xlfn.IFNA(IF(ISBLANK(D568),0,IF(NOT(OR(_xlfn.XLOOKUP(VLOOKUP(B568,'SSA DD'!$E$32:$F$40,2),'SSA DD'!$E$1:$M$1,'SSA DD'!$E$1:$M$22)=D568)),1,0)),0)</f>
        <v>0</v>
      </c>
      <c r="AO568" t="s">
        <v>396</v>
      </c>
      <c r="AP568" s="25" t="s">
        <v>397</v>
      </c>
      <c r="AQ568" s="160" t="s">
        <v>398</v>
      </c>
    </row>
    <row r="569" spans="1:43" ht="30" customHeight="1" x14ac:dyDescent="0.45">
      <c r="A569" s="395">
        <v>557</v>
      </c>
      <c r="B569" s="155"/>
      <c r="C569" s="154"/>
      <c r="D569" s="154"/>
      <c r="E569" s="361"/>
      <c r="F569" s="362"/>
      <c r="G569" s="362"/>
      <c r="H569" s="368"/>
      <c r="I569" s="367" t="str">
        <f t="shared" si="99"/>
        <v/>
      </c>
      <c r="J569" s="365"/>
      <c r="K569" s="365"/>
      <c r="L569" s="365"/>
      <c r="O569" s="25" t="str">
        <f>IF(AND(SUM($U569:$Z569)&lt;&gt;0,SUM($U569:$Z569)&lt;&gt;6), IF($B569&lt;&gt;'SOC priorities'!$E$11,$AG569,$AH569),"")</f>
        <v/>
      </c>
      <c r="P569" s="25" t="str">
        <f>IF(AND(SUM(U569:AA569)&lt;&gt;0,SUM(U569:AA569)&lt;&gt;7),IF(B569='SOC priorities'!$E$11,IF(ISBLANK(H569),$AI569,""),""),"")</f>
        <v/>
      </c>
      <c r="Q569" s="25" t="str">
        <f t="shared" si="100"/>
        <v/>
      </c>
      <c r="R569" s="25" t="str">
        <f t="shared" si="97"/>
        <v/>
      </c>
      <c r="S569" s="25" t="str">
        <f t="shared" si="98"/>
        <v/>
      </c>
      <c r="U569" s="159">
        <f t="shared" si="101"/>
        <v>0</v>
      </c>
      <c r="V569" s="25">
        <f t="shared" si="102"/>
        <v>0</v>
      </c>
      <c r="W569" s="25">
        <f t="shared" si="103"/>
        <v>0</v>
      </c>
      <c r="X569" s="25">
        <f t="shared" si="104"/>
        <v>0</v>
      </c>
      <c r="Y569" s="25">
        <f t="shared" si="105"/>
        <v>0</v>
      </c>
      <c r="Z569" s="25">
        <f t="shared" si="106"/>
        <v>0</v>
      </c>
      <c r="AA569" s="25">
        <f t="shared" si="107"/>
        <v>0</v>
      </c>
      <c r="AC569" s="25">
        <f t="shared" si="108"/>
        <v>0</v>
      </c>
      <c r="AG569" s="25" t="s">
        <v>393</v>
      </c>
      <c r="AH569" s="25" t="s">
        <v>394</v>
      </c>
      <c r="AI569" s="160" t="s">
        <v>395</v>
      </c>
      <c r="AK569" s="25">
        <f>IF(COUNTIFS('SOC priorities'!$E$4:$E$12,$B569)&lt;&gt;1,1,0)</f>
        <v>1</v>
      </c>
      <c r="AL569" s="25" cm="1">
        <f t="array" ref="AL569">_xlfn.IFNA(IF(ISBLANK(C569),0,_xlfn.IFNA(IF(NOT(OR(_xlfn.XLOOKUP(VLOOKUP(B569,'SOC priorities'!$E$4:$F$12,2),'SOC priorities'!$H$1:$P$1,'SOC priorities'!$H$1:$P$413)=C569)),1,0),1)),1)</f>
        <v>0</v>
      </c>
      <c r="AM569" s="25" cm="1">
        <f t="array" ref="AM569">_xlfn.IFNA(IF(ISBLANK(D569),0,IF(NOT(OR(_xlfn.XLOOKUP(VLOOKUP(B569,'SSA DD'!$E$32:$F$40,2),'SSA DD'!$E$1:$M$1,'SSA DD'!$E$1:$M$22)=D569)),1,0)),0)</f>
        <v>0</v>
      </c>
      <c r="AO569" t="s">
        <v>396</v>
      </c>
      <c r="AP569" s="25" t="s">
        <v>397</v>
      </c>
      <c r="AQ569" s="160" t="s">
        <v>398</v>
      </c>
    </row>
    <row r="570" spans="1:43" ht="30" customHeight="1" x14ac:dyDescent="0.45">
      <c r="A570" s="395">
        <v>558</v>
      </c>
      <c r="B570" s="155"/>
      <c r="C570" s="154"/>
      <c r="D570" s="154"/>
      <c r="E570" s="361"/>
      <c r="F570" s="362"/>
      <c r="G570" s="362"/>
      <c r="H570" s="368"/>
      <c r="I570" s="367" t="str">
        <f t="shared" si="99"/>
        <v/>
      </c>
      <c r="J570" s="365"/>
      <c r="K570" s="365"/>
      <c r="L570" s="365"/>
      <c r="O570" s="25" t="str">
        <f>IF(AND(SUM($U570:$Z570)&lt;&gt;0,SUM($U570:$Z570)&lt;&gt;6), IF($B570&lt;&gt;'SOC priorities'!$E$11,$AG570,$AH570),"")</f>
        <v/>
      </c>
      <c r="P570" s="25" t="str">
        <f>IF(AND(SUM(U570:AA570)&lt;&gt;0,SUM(U570:AA570)&lt;&gt;7),IF(B570='SOC priorities'!$E$11,IF(ISBLANK(H570),$AI570,""),""),"")</f>
        <v/>
      </c>
      <c r="Q570" s="25" t="str">
        <f t="shared" si="100"/>
        <v/>
      </c>
      <c r="R570" s="25" t="str">
        <f t="shared" si="97"/>
        <v/>
      </c>
      <c r="S570" s="25" t="str">
        <f t="shared" si="98"/>
        <v/>
      </c>
      <c r="U570" s="159">
        <f t="shared" si="101"/>
        <v>0</v>
      </c>
      <c r="V570" s="25">
        <f t="shared" si="102"/>
        <v>0</v>
      </c>
      <c r="W570" s="25">
        <f t="shared" si="103"/>
        <v>0</v>
      </c>
      <c r="X570" s="25">
        <f t="shared" si="104"/>
        <v>0</v>
      </c>
      <c r="Y570" s="25">
        <f t="shared" si="105"/>
        <v>0</v>
      </c>
      <c r="Z570" s="25">
        <f t="shared" si="106"/>
        <v>0</v>
      </c>
      <c r="AA570" s="25">
        <f t="shared" si="107"/>
        <v>0</v>
      </c>
      <c r="AC570" s="25">
        <f t="shared" si="108"/>
        <v>0</v>
      </c>
      <c r="AG570" s="25" t="s">
        <v>393</v>
      </c>
      <c r="AH570" s="25" t="s">
        <v>394</v>
      </c>
      <c r="AI570" s="160" t="s">
        <v>395</v>
      </c>
      <c r="AK570" s="25">
        <f>IF(COUNTIFS('SOC priorities'!$E$4:$E$12,$B570)&lt;&gt;1,1,0)</f>
        <v>1</v>
      </c>
      <c r="AL570" s="25" cm="1">
        <f t="array" ref="AL570">_xlfn.IFNA(IF(ISBLANK(C570),0,_xlfn.IFNA(IF(NOT(OR(_xlfn.XLOOKUP(VLOOKUP(B570,'SOC priorities'!$E$4:$F$12,2),'SOC priorities'!$H$1:$P$1,'SOC priorities'!$H$1:$P$413)=C570)),1,0),1)),1)</f>
        <v>0</v>
      </c>
      <c r="AM570" s="25" cm="1">
        <f t="array" ref="AM570">_xlfn.IFNA(IF(ISBLANK(D570),0,IF(NOT(OR(_xlfn.XLOOKUP(VLOOKUP(B570,'SSA DD'!$E$32:$F$40,2),'SSA DD'!$E$1:$M$1,'SSA DD'!$E$1:$M$22)=D570)),1,0)),0)</f>
        <v>0</v>
      </c>
      <c r="AO570" t="s">
        <v>396</v>
      </c>
      <c r="AP570" s="25" t="s">
        <v>397</v>
      </c>
      <c r="AQ570" s="160" t="s">
        <v>398</v>
      </c>
    </row>
    <row r="571" spans="1:43" ht="30" customHeight="1" x14ac:dyDescent="0.45">
      <c r="A571" s="395">
        <v>559</v>
      </c>
      <c r="B571" s="155"/>
      <c r="C571" s="154"/>
      <c r="D571" s="154"/>
      <c r="E571" s="361"/>
      <c r="F571" s="362"/>
      <c r="G571" s="362"/>
      <c r="H571" s="368"/>
      <c r="I571" s="367" t="str">
        <f t="shared" si="99"/>
        <v/>
      </c>
      <c r="J571" s="365"/>
      <c r="K571" s="365"/>
      <c r="L571" s="365"/>
      <c r="O571" s="25" t="str">
        <f>IF(AND(SUM($U571:$Z571)&lt;&gt;0,SUM($U571:$Z571)&lt;&gt;6), IF($B571&lt;&gt;'SOC priorities'!$E$11,$AG571,$AH571),"")</f>
        <v/>
      </c>
      <c r="P571" s="25" t="str">
        <f>IF(AND(SUM(U571:AA571)&lt;&gt;0,SUM(U571:AA571)&lt;&gt;7),IF(B571='SOC priorities'!$E$11,IF(ISBLANK(H571),$AI571,""),""),"")</f>
        <v/>
      </c>
      <c r="Q571" s="25" t="str">
        <f t="shared" si="100"/>
        <v/>
      </c>
      <c r="R571" s="25" t="str">
        <f t="shared" si="97"/>
        <v/>
      </c>
      <c r="S571" s="25" t="str">
        <f t="shared" si="98"/>
        <v/>
      </c>
      <c r="U571" s="159">
        <f t="shared" si="101"/>
        <v>0</v>
      </c>
      <c r="V571" s="25">
        <f t="shared" si="102"/>
        <v>0</v>
      </c>
      <c r="W571" s="25">
        <f t="shared" si="103"/>
        <v>0</v>
      </c>
      <c r="X571" s="25">
        <f t="shared" si="104"/>
        <v>0</v>
      </c>
      <c r="Y571" s="25">
        <f t="shared" si="105"/>
        <v>0</v>
      </c>
      <c r="Z571" s="25">
        <f t="shared" si="106"/>
        <v>0</v>
      </c>
      <c r="AA571" s="25">
        <f t="shared" si="107"/>
        <v>0</v>
      </c>
      <c r="AC571" s="25">
        <f t="shared" si="108"/>
        <v>0</v>
      </c>
      <c r="AG571" s="25" t="s">
        <v>393</v>
      </c>
      <c r="AH571" s="25" t="s">
        <v>394</v>
      </c>
      <c r="AI571" s="160" t="s">
        <v>395</v>
      </c>
      <c r="AK571" s="25">
        <f>IF(COUNTIFS('SOC priorities'!$E$4:$E$12,$B571)&lt;&gt;1,1,0)</f>
        <v>1</v>
      </c>
      <c r="AL571" s="25" cm="1">
        <f t="array" ref="AL571">_xlfn.IFNA(IF(ISBLANK(C571),0,_xlfn.IFNA(IF(NOT(OR(_xlfn.XLOOKUP(VLOOKUP(B571,'SOC priorities'!$E$4:$F$12,2),'SOC priorities'!$H$1:$P$1,'SOC priorities'!$H$1:$P$413)=C571)),1,0),1)),1)</f>
        <v>0</v>
      </c>
      <c r="AM571" s="25" cm="1">
        <f t="array" ref="AM571">_xlfn.IFNA(IF(ISBLANK(D571),0,IF(NOT(OR(_xlfn.XLOOKUP(VLOOKUP(B571,'SSA DD'!$E$32:$F$40,2),'SSA DD'!$E$1:$M$1,'SSA DD'!$E$1:$M$22)=D571)),1,0)),0)</f>
        <v>0</v>
      </c>
      <c r="AO571" t="s">
        <v>396</v>
      </c>
      <c r="AP571" s="25" t="s">
        <v>397</v>
      </c>
      <c r="AQ571" s="160" t="s">
        <v>398</v>
      </c>
    </row>
    <row r="572" spans="1:43" ht="30" customHeight="1" x14ac:dyDescent="0.45">
      <c r="A572" s="395">
        <v>560</v>
      </c>
      <c r="B572" s="155"/>
      <c r="C572" s="154"/>
      <c r="D572" s="154"/>
      <c r="E572" s="361"/>
      <c r="F572" s="362"/>
      <c r="G572" s="362"/>
      <c r="H572" s="368"/>
      <c r="I572" s="367" t="str">
        <f t="shared" si="99"/>
        <v/>
      </c>
      <c r="J572" s="365"/>
      <c r="K572" s="365"/>
      <c r="L572" s="365"/>
      <c r="O572" s="25" t="str">
        <f>IF(AND(SUM($U572:$Z572)&lt;&gt;0,SUM($U572:$Z572)&lt;&gt;6), IF($B572&lt;&gt;'SOC priorities'!$E$11,$AG572,$AH572),"")</f>
        <v/>
      </c>
      <c r="P572" s="25" t="str">
        <f>IF(AND(SUM(U572:AA572)&lt;&gt;0,SUM(U572:AA572)&lt;&gt;7),IF(B572='SOC priorities'!$E$11,IF(ISBLANK(H572),$AI572,""),""),"")</f>
        <v/>
      </c>
      <c r="Q572" s="25" t="str">
        <f t="shared" si="100"/>
        <v/>
      </c>
      <c r="R572" s="25" t="str">
        <f t="shared" si="97"/>
        <v/>
      </c>
      <c r="S572" s="25" t="str">
        <f t="shared" si="98"/>
        <v/>
      </c>
      <c r="U572" s="159">
        <f t="shared" si="101"/>
        <v>0</v>
      </c>
      <c r="V572" s="25">
        <f t="shared" si="102"/>
        <v>0</v>
      </c>
      <c r="W572" s="25">
        <f t="shared" si="103"/>
        <v>0</v>
      </c>
      <c r="X572" s="25">
        <f t="shared" si="104"/>
        <v>0</v>
      </c>
      <c r="Y572" s="25">
        <f t="shared" si="105"/>
        <v>0</v>
      </c>
      <c r="Z572" s="25">
        <f t="shared" si="106"/>
        <v>0</v>
      </c>
      <c r="AA572" s="25">
        <f t="shared" si="107"/>
        <v>0</v>
      </c>
      <c r="AC572" s="25">
        <f t="shared" si="108"/>
        <v>0</v>
      </c>
      <c r="AG572" s="25" t="s">
        <v>393</v>
      </c>
      <c r="AH572" s="25" t="s">
        <v>394</v>
      </c>
      <c r="AI572" s="160" t="s">
        <v>395</v>
      </c>
      <c r="AK572" s="25">
        <f>IF(COUNTIFS('SOC priorities'!$E$4:$E$12,$B572)&lt;&gt;1,1,0)</f>
        <v>1</v>
      </c>
      <c r="AL572" s="25" cm="1">
        <f t="array" ref="AL572">_xlfn.IFNA(IF(ISBLANK(C572),0,_xlfn.IFNA(IF(NOT(OR(_xlfn.XLOOKUP(VLOOKUP(B572,'SOC priorities'!$E$4:$F$12,2),'SOC priorities'!$H$1:$P$1,'SOC priorities'!$H$1:$P$413)=C572)),1,0),1)),1)</f>
        <v>0</v>
      </c>
      <c r="AM572" s="25" cm="1">
        <f t="array" ref="AM572">_xlfn.IFNA(IF(ISBLANK(D572),0,IF(NOT(OR(_xlfn.XLOOKUP(VLOOKUP(B572,'SSA DD'!$E$32:$F$40,2),'SSA DD'!$E$1:$M$1,'SSA DD'!$E$1:$M$22)=D572)),1,0)),0)</f>
        <v>0</v>
      </c>
      <c r="AO572" t="s">
        <v>396</v>
      </c>
      <c r="AP572" s="25" t="s">
        <v>397</v>
      </c>
      <c r="AQ572" s="160" t="s">
        <v>398</v>
      </c>
    </row>
    <row r="573" spans="1:43" ht="30" customHeight="1" x14ac:dyDescent="0.45">
      <c r="A573" s="395">
        <v>561</v>
      </c>
      <c r="B573" s="155"/>
      <c r="C573" s="154"/>
      <c r="D573" s="154"/>
      <c r="E573" s="361"/>
      <c r="F573" s="362"/>
      <c r="G573" s="362"/>
      <c r="H573" s="368"/>
      <c r="I573" s="367" t="str">
        <f t="shared" si="99"/>
        <v/>
      </c>
      <c r="J573" s="365"/>
      <c r="K573" s="365"/>
      <c r="L573" s="365"/>
      <c r="O573" s="25" t="str">
        <f>IF(AND(SUM($U573:$Z573)&lt;&gt;0,SUM($U573:$Z573)&lt;&gt;6), IF($B573&lt;&gt;'SOC priorities'!$E$11,$AG573,$AH573),"")</f>
        <v/>
      </c>
      <c r="P573" s="25" t="str">
        <f>IF(AND(SUM(U573:AA573)&lt;&gt;0,SUM(U573:AA573)&lt;&gt;7),IF(B573='SOC priorities'!$E$11,IF(ISBLANK(H573),$AI573,""),""),"")</f>
        <v/>
      </c>
      <c r="Q573" s="25" t="str">
        <f t="shared" si="100"/>
        <v/>
      </c>
      <c r="R573" s="25" t="str">
        <f t="shared" si="97"/>
        <v/>
      </c>
      <c r="S573" s="25" t="str">
        <f t="shared" si="98"/>
        <v/>
      </c>
      <c r="U573" s="159">
        <f t="shared" si="101"/>
        <v>0</v>
      </c>
      <c r="V573" s="25">
        <f t="shared" si="102"/>
        <v>0</v>
      </c>
      <c r="W573" s="25">
        <f t="shared" si="103"/>
        <v>0</v>
      </c>
      <c r="X573" s="25">
        <f t="shared" si="104"/>
        <v>0</v>
      </c>
      <c r="Y573" s="25">
        <f t="shared" si="105"/>
        <v>0</v>
      </c>
      <c r="Z573" s="25">
        <f t="shared" si="106"/>
        <v>0</v>
      </c>
      <c r="AA573" s="25">
        <f t="shared" si="107"/>
        <v>0</v>
      </c>
      <c r="AC573" s="25">
        <f t="shared" si="108"/>
        <v>0</v>
      </c>
      <c r="AG573" s="25" t="s">
        <v>393</v>
      </c>
      <c r="AH573" s="25" t="s">
        <v>394</v>
      </c>
      <c r="AI573" s="160" t="s">
        <v>395</v>
      </c>
      <c r="AK573" s="25">
        <f>IF(COUNTIFS('SOC priorities'!$E$4:$E$12,$B573)&lt;&gt;1,1,0)</f>
        <v>1</v>
      </c>
      <c r="AL573" s="25" cm="1">
        <f t="array" ref="AL573">_xlfn.IFNA(IF(ISBLANK(C573),0,_xlfn.IFNA(IF(NOT(OR(_xlfn.XLOOKUP(VLOOKUP(B573,'SOC priorities'!$E$4:$F$12,2),'SOC priorities'!$H$1:$P$1,'SOC priorities'!$H$1:$P$413)=C573)),1,0),1)),1)</f>
        <v>0</v>
      </c>
      <c r="AM573" s="25" cm="1">
        <f t="array" ref="AM573">_xlfn.IFNA(IF(ISBLANK(D573),0,IF(NOT(OR(_xlfn.XLOOKUP(VLOOKUP(B573,'SSA DD'!$E$32:$F$40,2),'SSA DD'!$E$1:$M$1,'SSA DD'!$E$1:$M$22)=D573)),1,0)),0)</f>
        <v>0</v>
      </c>
      <c r="AO573" t="s">
        <v>396</v>
      </c>
      <c r="AP573" s="25" t="s">
        <v>397</v>
      </c>
      <c r="AQ573" s="160" t="s">
        <v>398</v>
      </c>
    </row>
    <row r="574" spans="1:43" ht="30" customHeight="1" x14ac:dyDescent="0.45">
      <c r="A574" s="395">
        <v>562</v>
      </c>
      <c r="B574" s="155"/>
      <c r="C574" s="154"/>
      <c r="D574" s="154"/>
      <c r="E574" s="361"/>
      <c r="F574" s="362"/>
      <c r="G574" s="362"/>
      <c r="H574" s="368"/>
      <c r="I574" s="367" t="str">
        <f t="shared" si="99"/>
        <v/>
      </c>
      <c r="J574" s="365"/>
      <c r="K574" s="365"/>
      <c r="L574" s="365"/>
      <c r="O574" s="25" t="str">
        <f>IF(AND(SUM($U574:$Z574)&lt;&gt;0,SUM($U574:$Z574)&lt;&gt;6), IF($B574&lt;&gt;'SOC priorities'!$E$11,$AG574,$AH574),"")</f>
        <v/>
      </c>
      <c r="P574" s="25" t="str">
        <f>IF(AND(SUM(U574:AA574)&lt;&gt;0,SUM(U574:AA574)&lt;&gt;7),IF(B574='SOC priorities'!$E$11,IF(ISBLANK(H574),$AI574,""),""),"")</f>
        <v/>
      </c>
      <c r="Q574" s="25" t="str">
        <f t="shared" si="100"/>
        <v/>
      </c>
      <c r="R574" s="25" t="str">
        <f t="shared" si="97"/>
        <v/>
      </c>
      <c r="S574" s="25" t="str">
        <f t="shared" si="98"/>
        <v/>
      </c>
      <c r="U574" s="159">
        <f t="shared" si="101"/>
        <v>0</v>
      </c>
      <c r="V574" s="25">
        <f t="shared" si="102"/>
        <v>0</v>
      </c>
      <c r="W574" s="25">
        <f t="shared" si="103"/>
        <v>0</v>
      </c>
      <c r="X574" s="25">
        <f t="shared" si="104"/>
        <v>0</v>
      </c>
      <c r="Y574" s="25">
        <f t="shared" si="105"/>
        <v>0</v>
      </c>
      <c r="Z574" s="25">
        <f t="shared" si="106"/>
        <v>0</v>
      </c>
      <c r="AA574" s="25">
        <f t="shared" si="107"/>
        <v>0</v>
      </c>
      <c r="AC574" s="25">
        <f t="shared" si="108"/>
        <v>0</v>
      </c>
      <c r="AG574" s="25" t="s">
        <v>393</v>
      </c>
      <c r="AH574" s="25" t="s">
        <v>394</v>
      </c>
      <c r="AI574" s="160" t="s">
        <v>395</v>
      </c>
      <c r="AK574" s="25">
        <f>IF(COUNTIFS('SOC priorities'!$E$4:$E$12,$B574)&lt;&gt;1,1,0)</f>
        <v>1</v>
      </c>
      <c r="AL574" s="25" cm="1">
        <f t="array" ref="AL574">_xlfn.IFNA(IF(ISBLANK(C574),0,_xlfn.IFNA(IF(NOT(OR(_xlfn.XLOOKUP(VLOOKUP(B574,'SOC priorities'!$E$4:$F$12,2),'SOC priorities'!$H$1:$P$1,'SOC priorities'!$H$1:$P$413)=C574)),1,0),1)),1)</f>
        <v>0</v>
      </c>
      <c r="AM574" s="25" cm="1">
        <f t="array" ref="AM574">_xlfn.IFNA(IF(ISBLANK(D574),0,IF(NOT(OR(_xlfn.XLOOKUP(VLOOKUP(B574,'SSA DD'!$E$32:$F$40,2),'SSA DD'!$E$1:$M$1,'SSA DD'!$E$1:$M$22)=D574)),1,0)),0)</f>
        <v>0</v>
      </c>
      <c r="AO574" t="s">
        <v>396</v>
      </c>
      <c r="AP574" s="25" t="s">
        <v>397</v>
      </c>
      <c r="AQ574" s="160" t="s">
        <v>398</v>
      </c>
    </row>
    <row r="575" spans="1:43" ht="30" customHeight="1" x14ac:dyDescent="0.45">
      <c r="A575" s="395">
        <v>563</v>
      </c>
      <c r="B575" s="155"/>
      <c r="C575" s="154"/>
      <c r="D575" s="154"/>
      <c r="E575" s="361"/>
      <c r="F575" s="362"/>
      <c r="G575" s="362"/>
      <c r="H575" s="368"/>
      <c r="I575" s="367" t="str">
        <f t="shared" si="99"/>
        <v/>
      </c>
      <c r="J575" s="365"/>
      <c r="K575" s="365"/>
      <c r="L575" s="365"/>
      <c r="O575" s="25" t="str">
        <f>IF(AND(SUM($U575:$Z575)&lt;&gt;0,SUM($U575:$Z575)&lt;&gt;6), IF($B575&lt;&gt;'SOC priorities'!$E$11,$AG575,$AH575),"")</f>
        <v/>
      </c>
      <c r="P575" s="25" t="str">
        <f>IF(AND(SUM(U575:AA575)&lt;&gt;0,SUM(U575:AA575)&lt;&gt;7),IF(B575='SOC priorities'!$E$11,IF(ISBLANK(H575),$AI575,""),""),"")</f>
        <v/>
      </c>
      <c r="Q575" s="25" t="str">
        <f t="shared" si="100"/>
        <v/>
      </c>
      <c r="R575" s="25" t="str">
        <f t="shared" si="97"/>
        <v/>
      </c>
      <c r="S575" s="25" t="str">
        <f t="shared" si="98"/>
        <v/>
      </c>
      <c r="U575" s="159">
        <f t="shared" si="101"/>
        <v>0</v>
      </c>
      <c r="V575" s="25">
        <f t="shared" si="102"/>
        <v>0</v>
      </c>
      <c r="W575" s="25">
        <f t="shared" si="103"/>
        <v>0</v>
      </c>
      <c r="X575" s="25">
        <f t="shared" si="104"/>
        <v>0</v>
      </c>
      <c r="Y575" s="25">
        <f t="shared" si="105"/>
        <v>0</v>
      </c>
      <c r="Z575" s="25">
        <f t="shared" si="106"/>
        <v>0</v>
      </c>
      <c r="AA575" s="25">
        <f t="shared" si="107"/>
        <v>0</v>
      </c>
      <c r="AC575" s="25">
        <f t="shared" si="108"/>
        <v>0</v>
      </c>
      <c r="AG575" s="25" t="s">
        <v>393</v>
      </c>
      <c r="AH575" s="25" t="s">
        <v>394</v>
      </c>
      <c r="AI575" s="160" t="s">
        <v>395</v>
      </c>
      <c r="AK575" s="25">
        <f>IF(COUNTIFS('SOC priorities'!$E$4:$E$12,$B575)&lt;&gt;1,1,0)</f>
        <v>1</v>
      </c>
      <c r="AL575" s="25" cm="1">
        <f t="array" ref="AL575">_xlfn.IFNA(IF(ISBLANK(C575),0,_xlfn.IFNA(IF(NOT(OR(_xlfn.XLOOKUP(VLOOKUP(B575,'SOC priorities'!$E$4:$F$12,2),'SOC priorities'!$H$1:$P$1,'SOC priorities'!$H$1:$P$413)=C575)),1,0),1)),1)</f>
        <v>0</v>
      </c>
      <c r="AM575" s="25" cm="1">
        <f t="array" ref="AM575">_xlfn.IFNA(IF(ISBLANK(D575),0,IF(NOT(OR(_xlfn.XLOOKUP(VLOOKUP(B575,'SSA DD'!$E$32:$F$40,2),'SSA DD'!$E$1:$M$1,'SSA DD'!$E$1:$M$22)=D575)),1,0)),0)</f>
        <v>0</v>
      </c>
      <c r="AO575" t="s">
        <v>396</v>
      </c>
      <c r="AP575" s="25" t="s">
        <v>397</v>
      </c>
      <c r="AQ575" s="160" t="s">
        <v>398</v>
      </c>
    </row>
    <row r="576" spans="1:43" ht="30" customHeight="1" x14ac:dyDescent="0.45">
      <c r="A576" s="395">
        <v>564</v>
      </c>
      <c r="B576" s="155"/>
      <c r="C576" s="154"/>
      <c r="D576" s="154"/>
      <c r="E576" s="361"/>
      <c r="F576" s="362"/>
      <c r="G576" s="362"/>
      <c r="H576" s="368"/>
      <c r="I576" s="367" t="str">
        <f t="shared" si="99"/>
        <v/>
      </c>
      <c r="J576" s="365"/>
      <c r="K576" s="365"/>
      <c r="L576" s="365"/>
      <c r="O576" s="25" t="str">
        <f>IF(AND(SUM($U576:$Z576)&lt;&gt;0,SUM($U576:$Z576)&lt;&gt;6), IF($B576&lt;&gt;'SOC priorities'!$E$11,$AG576,$AH576),"")</f>
        <v/>
      </c>
      <c r="P576" s="25" t="str">
        <f>IF(AND(SUM(U576:AA576)&lt;&gt;0,SUM(U576:AA576)&lt;&gt;7),IF(B576='SOC priorities'!$E$11,IF(ISBLANK(H576),$AI576,""),""),"")</f>
        <v/>
      </c>
      <c r="Q576" s="25" t="str">
        <f t="shared" si="100"/>
        <v/>
      </c>
      <c r="R576" s="25" t="str">
        <f t="shared" si="97"/>
        <v/>
      </c>
      <c r="S576" s="25" t="str">
        <f t="shared" si="98"/>
        <v/>
      </c>
      <c r="U576" s="159">
        <f t="shared" si="101"/>
        <v>0</v>
      </c>
      <c r="V576" s="25">
        <f t="shared" si="102"/>
        <v>0</v>
      </c>
      <c r="W576" s="25">
        <f t="shared" si="103"/>
        <v>0</v>
      </c>
      <c r="X576" s="25">
        <f t="shared" si="104"/>
        <v>0</v>
      </c>
      <c r="Y576" s="25">
        <f t="shared" si="105"/>
        <v>0</v>
      </c>
      <c r="Z576" s="25">
        <f t="shared" si="106"/>
        <v>0</v>
      </c>
      <c r="AA576" s="25">
        <f t="shared" si="107"/>
        <v>0</v>
      </c>
      <c r="AC576" s="25">
        <f t="shared" si="108"/>
        <v>0</v>
      </c>
      <c r="AG576" s="25" t="s">
        <v>393</v>
      </c>
      <c r="AH576" s="25" t="s">
        <v>394</v>
      </c>
      <c r="AI576" s="160" t="s">
        <v>395</v>
      </c>
      <c r="AK576" s="25">
        <f>IF(COUNTIFS('SOC priorities'!$E$4:$E$12,$B576)&lt;&gt;1,1,0)</f>
        <v>1</v>
      </c>
      <c r="AL576" s="25" cm="1">
        <f t="array" ref="AL576">_xlfn.IFNA(IF(ISBLANK(C576),0,_xlfn.IFNA(IF(NOT(OR(_xlfn.XLOOKUP(VLOOKUP(B576,'SOC priorities'!$E$4:$F$12,2),'SOC priorities'!$H$1:$P$1,'SOC priorities'!$H$1:$P$413)=C576)),1,0),1)),1)</f>
        <v>0</v>
      </c>
      <c r="AM576" s="25" cm="1">
        <f t="array" ref="AM576">_xlfn.IFNA(IF(ISBLANK(D576),0,IF(NOT(OR(_xlfn.XLOOKUP(VLOOKUP(B576,'SSA DD'!$E$32:$F$40,2),'SSA DD'!$E$1:$M$1,'SSA DD'!$E$1:$M$22)=D576)),1,0)),0)</f>
        <v>0</v>
      </c>
      <c r="AO576" t="s">
        <v>396</v>
      </c>
      <c r="AP576" s="25" t="s">
        <v>397</v>
      </c>
      <c r="AQ576" s="160" t="s">
        <v>398</v>
      </c>
    </row>
    <row r="577" spans="1:43" ht="30" customHeight="1" x14ac:dyDescent="0.45">
      <c r="A577" s="395">
        <v>565</v>
      </c>
      <c r="B577" s="155"/>
      <c r="C577" s="154"/>
      <c r="D577" s="154"/>
      <c r="E577" s="361"/>
      <c r="F577" s="362"/>
      <c r="G577" s="362"/>
      <c r="H577" s="368"/>
      <c r="I577" s="367" t="str">
        <f t="shared" si="99"/>
        <v/>
      </c>
      <c r="J577" s="365"/>
      <c r="K577" s="365"/>
      <c r="L577" s="365"/>
      <c r="O577" s="25" t="str">
        <f>IF(AND(SUM($U577:$Z577)&lt;&gt;0,SUM($U577:$Z577)&lt;&gt;6), IF($B577&lt;&gt;'SOC priorities'!$E$11,$AG577,$AH577),"")</f>
        <v/>
      </c>
      <c r="P577" s="25" t="str">
        <f>IF(AND(SUM(U577:AA577)&lt;&gt;0,SUM(U577:AA577)&lt;&gt;7),IF(B577='SOC priorities'!$E$11,IF(ISBLANK(H577),$AI577,""),""),"")</f>
        <v/>
      </c>
      <c r="Q577" s="25" t="str">
        <f t="shared" si="100"/>
        <v/>
      </c>
      <c r="R577" s="25" t="str">
        <f t="shared" si="97"/>
        <v/>
      </c>
      <c r="S577" s="25" t="str">
        <f t="shared" si="98"/>
        <v/>
      </c>
      <c r="U577" s="159">
        <f t="shared" si="101"/>
        <v>0</v>
      </c>
      <c r="V577" s="25">
        <f t="shared" si="102"/>
        <v>0</v>
      </c>
      <c r="W577" s="25">
        <f t="shared" si="103"/>
        <v>0</v>
      </c>
      <c r="X577" s="25">
        <f t="shared" si="104"/>
        <v>0</v>
      </c>
      <c r="Y577" s="25">
        <f t="shared" si="105"/>
        <v>0</v>
      </c>
      <c r="Z577" s="25">
        <f t="shared" si="106"/>
        <v>0</v>
      </c>
      <c r="AA577" s="25">
        <f t="shared" si="107"/>
        <v>0</v>
      </c>
      <c r="AC577" s="25">
        <f t="shared" si="108"/>
        <v>0</v>
      </c>
      <c r="AG577" s="25" t="s">
        <v>393</v>
      </c>
      <c r="AH577" s="25" t="s">
        <v>394</v>
      </c>
      <c r="AI577" s="160" t="s">
        <v>395</v>
      </c>
      <c r="AK577" s="25">
        <f>IF(COUNTIFS('SOC priorities'!$E$4:$E$12,$B577)&lt;&gt;1,1,0)</f>
        <v>1</v>
      </c>
      <c r="AL577" s="25" cm="1">
        <f t="array" ref="AL577">_xlfn.IFNA(IF(ISBLANK(C577),0,_xlfn.IFNA(IF(NOT(OR(_xlfn.XLOOKUP(VLOOKUP(B577,'SOC priorities'!$E$4:$F$12,2),'SOC priorities'!$H$1:$P$1,'SOC priorities'!$H$1:$P$413)=C577)),1,0),1)),1)</f>
        <v>0</v>
      </c>
      <c r="AM577" s="25" cm="1">
        <f t="array" ref="AM577">_xlfn.IFNA(IF(ISBLANK(D577),0,IF(NOT(OR(_xlfn.XLOOKUP(VLOOKUP(B577,'SSA DD'!$E$32:$F$40,2),'SSA DD'!$E$1:$M$1,'SSA DD'!$E$1:$M$22)=D577)),1,0)),0)</f>
        <v>0</v>
      </c>
      <c r="AO577" t="s">
        <v>396</v>
      </c>
      <c r="AP577" s="25" t="s">
        <v>397</v>
      </c>
      <c r="AQ577" s="160" t="s">
        <v>398</v>
      </c>
    </row>
    <row r="578" spans="1:43" ht="30" customHeight="1" x14ac:dyDescent="0.45">
      <c r="A578" s="395">
        <v>566</v>
      </c>
      <c r="B578" s="155"/>
      <c r="C578" s="154"/>
      <c r="D578" s="154"/>
      <c r="E578" s="361"/>
      <c r="F578" s="362"/>
      <c r="G578" s="362"/>
      <c r="H578" s="368"/>
      <c r="I578" s="367" t="str">
        <f t="shared" si="99"/>
        <v/>
      </c>
      <c r="J578" s="365"/>
      <c r="K578" s="365"/>
      <c r="L578" s="365"/>
      <c r="O578" s="25" t="str">
        <f>IF(AND(SUM($U578:$Z578)&lt;&gt;0,SUM($U578:$Z578)&lt;&gt;6), IF($B578&lt;&gt;'SOC priorities'!$E$11,$AG578,$AH578),"")</f>
        <v/>
      </c>
      <c r="P578" s="25" t="str">
        <f>IF(AND(SUM(U578:AA578)&lt;&gt;0,SUM(U578:AA578)&lt;&gt;7),IF(B578='SOC priorities'!$E$11,IF(ISBLANK(H578),$AI578,""),""),"")</f>
        <v/>
      </c>
      <c r="Q578" s="25" t="str">
        <f t="shared" si="100"/>
        <v/>
      </c>
      <c r="R578" s="25" t="str">
        <f t="shared" si="97"/>
        <v/>
      </c>
      <c r="S578" s="25" t="str">
        <f t="shared" si="98"/>
        <v/>
      </c>
      <c r="U578" s="159">
        <f t="shared" si="101"/>
        <v>0</v>
      </c>
      <c r="V578" s="25">
        <f t="shared" si="102"/>
        <v>0</v>
      </c>
      <c r="W578" s="25">
        <f t="shared" si="103"/>
        <v>0</v>
      </c>
      <c r="X578" s="25">
        <f t="shared" si="104"/>
        <v>0</v>
      </c>
      <c r="Y578" s="25">
        <f t="shared" si="105"/>
        <v>0</v>
      </c>
      <c r="Z578" s="25">
        <f t="shared" si="106"/>
        <v>0</v>
      </c>
      <c r="AA578" s="25">
        <f t="shared" si="107"/>
        <v>0</v>
      </c>
      <c r="AC578" s="25">
        <f t="shared" si="108"/>
        <v>0</v>
      </c>
      <c r="AG578" s="25" t="s">
        <v>393</v>
      </c>
      <c r="AH578" s="25" t="s">
        <v>394</v>
      </c>
      <c r="AI578" s="160" t="s">
        <v>395</v>
      </c>
      <c r="AK578" s="25">
        <f>IF(COUNTIFS('SOC priorities'!$E$4:$E$12,$B578)&lt;&gt;1,1,0)</f>
        <v>1</v>
      </c>
      <c r="AL578" s="25" cm="1">
        <f t="array" ref="AL578">_xlfn.IFNA(IF(ISBLANK(C578),0,_xlfn.IFNA(IF(NOT(OR(_xlfn.XLOOKUP(VLOOKUP(B578,'SOC priorities'!$E$4:$F$12,2),'SOC priorities'!$H$1:$P$1,'SOC priorities'!$H$1:$P$413)=C578)),1,0),1)),1)</f>
        <v>0</v>
      </c>
      <c r="AM578" s="25" cm="1">
        <f t="array" ref="AM578">_xlfn.IFNA(IF(ISBLANK(D578),0,IF(NOT(OR(_xlfn.XLOOKUP(VLOOKUP(B578,'SSA DD'!$E$32:$F$40,2),'SSA DD'!$E$1:$M$1,'SSA DD'!$E$1:$M$22)=D578)),1,0)),0)</f>
        <v>0</v>
      </c>
      <c r="AO578" t="s">
        <v>396</v>
      </c>
      <c r="AP578" s="25" t="s">
        <v>397</v>
      </c>
      <c r="AQ578" s="160" t="s">
        <v>398</v>
      </c>
    </row>
    <row r="579" spans="1:43" ht="30" customHeight="1" x14ac:dyDescent="0.45">
      <c r="A579" s="395">
        <v>567</v>
      </c>
      <c r="B579" s="155"/>
      <c r="C579" s="154"/>
      <c r="D579" s="154"/>
      <c r="E579" s="361"/>
      <c r="F579" s="362"/>
      <c r="G579" s="362"/>
      <c r="H579" s="368"/>
      <c r="I579" s="367" t="str">
        <f t="shared" si="99"/>
        <v/>
      </c>
      <c r="J579" s="365"/>
      <c r="K579" s="365"/>
      <c r="L579" s="365"/>
      <c r="O579" s="25" t="str">
        <f>IF(AND(SUM($U579:$Z579)&lt;&gt;0,SUM($U579:$Z579)&lt;&gt;6), IF($B579&lt;&gt;'SOC priorities'!$E$11,$AG579,$AH579),"")</f>
        <v/>
      </c>
      <c r="P579" s="25" t="str">
        <f>IF(AND(SUM(U579:AA579)&lt;&gt;0,SUM(U579:AA579)&lt;&gt;7),IF(B579='SOC priorities'!$E$11,IF(ISBLANK(H579),$AI579,""),""),"")</f>
        <v/>
      </c>
      <c r="Q579" s="25" t="str">
        <f t="shared" si="100"/>
        <v/>
      </c>
      <c r="R579" s="25" t="str">
        <f t="shared" si="97"/>
        <v/>
      </c>
      <c r="S579" s="25" t="str">
        <f t="shared" si="98"/>
        <v/>
      </c>
      <c r="U579" s="159">
        <f t="shared" si="101"/>
        <v>0</v>
      </c>
      <c r="V579" s="25">
        <f t="shared" si="102"/>
        <v>0</v>
      </c>
      <c r="W579" s="25">
        <f t="shared" si="103"/>
        <v>0</v>
      </c>
      <c r="X579" s="25">
        <f t="shared" si="104"/>
        <v>0</v>
      </c>
      <c r="Y579" s="25">
        <f t="shared" si="105"/>
        <v>0</v>
      </c>
      <c r="Z579" s="25">
        <f t="shared" si="106"/>
        <v>0</v>
      </c>
      <c r="AA579" s="25">
        <f t="shared" si="107"/>
        <v>0</v>
      </c>
      <c r="AC579" s="25">
        <f t="shared" si="108"/>
        <v>0</v>
      </c>
      <c r="AG579" s="25" t="s">
        <v>393</v>
      </c>
      <c r="AH579" s="25" t="s">
        <v>394</v>
      </c>
      <c r="AI579" s="160" t="s">
        <v>395</v>
      </c>
      <c r="AK579" s="25">
        <f>IF(COUNTIFS('SOC priorities'!$E$4:$E$12,$B579)&lt;&gt;1,1,0)</f>
        <v>1</v>
      </c>
      <c r="AL579" s="25" cm="1">
        <f t="array" ref="AL579">_xlfn.IFNA(IF(ISBLANK(C579),0,_xlfn.IFNA(IF(NOT(OR(_xlfn.XLOOKUP(VLOOKUP(B579,'SOC priorities'!$E$4:$F$12,2),'SOC priorities'!$H$1:$P$1,'SOC priorities'!$H$1:$P$413)=C579)),1,0),1)),1)</f>
        <v>0</v>
      </c>
      <c r="AM579" s="25" cm="1">
        <f t="array" ref="AM579">_xlfn.IFNA(IF(ISBLANK(D579),0,IF(NOT(OR(_xlfn.XLOOKUP(VLOOKUP(B579,'SSA DD'!$E$32:$F$40,2),'SSA DD'!$E$1:$M$1,'SSA DD'!$E$1:$M$22)=D579)),1,0)),0)</f>
        <v>0</v>
      </c>
      <c r="AO579" t="s">
        <v>396</v>
      </c>
      <c r="AP579" s="25" t="s">
        <v>397</v>
      </c>
      <c r="AQ579" s="160" t="s">
        <v>398</v>
      </c>
    </row>
    <row r="580" spans="1:43" ht="30" customHeight="1" x14ac:dyDescent="0.45">
      <c r="A580" s="395">
        <v>568</v>
      </c>
      <c r="B580" s="155"/>
      <c r="C580" s="154"/>
      <c r="D580" s="154"/>
      <c r="E580" s="361"/>
      <c r="F580" s="362"/>
      <c r="G580" s="362"/>
      <c r="H580" s="368"/>
      <c r="I580" s="367" t="str">
        <f t="shared" si="99"/>
        <v/>
      </c>
      <c r="J580" s="365"/>
      <c r="K580" s="365"/>
      <c r="L580" s="365"/>
      <c r="O580" s="25" t="str">
        <f>IF(AND(SUM($U580:$Z580)&lt;&gt;0,SUM($U580:$Z580)&lt;&gt;6), IF($B580&lt;&gt;'SOC priorities'!$E$11,$AG580,$AH580),"")</f>
        <v/>
      </c>
      <c r="P580" s="25" t="str">
        <f>IF(AND(SUM(U580:AA580)&lt;&gt;0,SUM(U580:AA580)&lt;&gt;7),IF(B580='SOC priorities'!$E$11,IF(ISBLANK(H580),$AI580,""),""),"")</f>
        <v/>
      </c>
      <c r="Q580" s="25" t="str">
        <f t="shared" si="100"/>
        <v/>
      </c>
      <c r="R580" s="25" t="str">
        <f t="shared" si="97"/>
        <v/>
      </c>
      <c r="S580" s="25" t="str">
        <f t="shared" si="98"/>
        <v/>
      </c>
      <c r="U580" s="159">
        <f t="shared" si="101"/>
        <v>0</v>
      </c>
      <c r="V580" s="25">
        <f t="shared" si="102"/>
        <v>0</v>
      </c>
      <c r="W580" s="25">
        <f t="shared" si="103"/>
        <v>0</v>
      </c>
      <c r="X580" s="25">
        <f t="shared" si="104"/>
        <v>0</v>
      </c>
      <c r="Y580" s="25">
        <f t="shared" si="105"/>
        <v>0</v>
      </c>
      <c r="Z580" s="25">
        <f t="shared" si="106"/>
        <v>0</v>
      </c>
      <c r="AA580" s="25">
        <f t="shared" si="107"/>
        <v>0</v>
      </c>
      <c r="AC580" s="25">
        <f t="shared" si="108"/>
        <v>0</v>
      </c>
      <c r="AG580" s="25" t="s">
        <v>393</v>
      </c>
      <c r="AH580" s="25" t="s">
        <v>394</v>
      </c>
      <c r="AI580" s="160" t="s">
        <v>395</v>
      </c>
      <c r="AK580" s="25">
        <f>IF(COUNTIFS('SOC priorities'!$E$4:$E$12,$B580)&lt;&gt;1,1,0)</f>
        <v>1</v>
      </c>
      <c r="AL580" s="25" cm="1">
        <f t="array" ref="AL580">_xlfn.IFNA(IF(ISBLANK(C580),0,_xlfn.IFNA(IF(NOT(OR(_xlfn.XLOOKUP(VLOOKUP(B580,'SOC priorities'!$E$4:$F$12,2),'SOC priorities'!$H$1:$P$1,'SOC priorities'!$H$1:$P$413)=C580)),1,0),1)),1)</f>
        <v>0</v>
      </c>
      <c r="AM580" s="25" cm="1">
        <f t="array" ref="AM580">_xlfn.IFNA(IF(ISBLANK(D580),0,IF(NOT(OR(_xlfn.XLOOKUP(VLOOKUP(B580,'SSA DD'!$E$32:$F$40,2),'SSA DD'!$E$1:$M$1,'SSA DD'!$E$1:$M$22)=D580)),1,0)),0)</f>
        <v>0</v>
      </c>
      <c r="AO580" t="s">
        <v>396</v>
      </c>
      <c r="AP580" s="25" t="s">
        <v>397</v>
      </c>
      <c r="AQ580" s="160" t="s">
        <v>398</v>
      </c>
    </row>
    <row r="581" spans="1:43" ht="30" customHeight="1" x14ac:dyDescent="0.45">
      <c r="A581" s="395">
        <v>569</v>
      </c>
      <c r="B581" s="155"/>
      <c r="C581" s="154"/>
      <c r="D581" s="154"/>
      <c r="E581" s="361"/>
      <c r="F581" s="362"/>
      <c r="G581" s="362"/>
      <c r="H581" s="368"/>
      <c r="I581" s="367" t="str">
        <f t="shared" si="99"/>
        <v/>
      </c>
      <c r="J581" s="365"/>
      <c r="K581" s="365"/>
      <c r="L581" s="365"/>
      <c r="O581" s="25" t="str">
        <f>IF(AND(SUM($U581:$Z581)&lt;&gt;0,SUM($U581:$Z581)&lt;&gt;6), IF($B581&lt;&gt;'SOC priorities'!$E$11,$AG581,$AH581),"")</f>
        <v/>
      </c>
      <c r="P581" s="25" t="str">
        <f>IF(AND(SUM(U581:AA581)&lt;&gt;0,SUM(U581:AA581)&lt;&gt;7),IF(B581='SOC priorities'!$E$11,IF(ISBLANK(H581),$AI581,""),""),"")</f>
        <v/>
      </c>
      <c r="Q581" s="25" t="str">
        <f t="shared" si="100"/>
        <v/>
      </c>
      <c r="R581" s="25" t="str">
        <f t="shared" si="97"/>
        <v/>
      </c>
      <c r="S581" s="25" t="str">
        <f t="shared" si="98"/>
        <v/>
      </c>
      <c r="U581" s="159">
        <f t="shared" si="101"/>
        <v>0</v>
      </c>
      <c r="V581" s="25">
        <f t="shared" si="102"/>
        <v>0</v>
      </c>
      <c r="W581" s="25">
        <f t="shared" si="103"/>
        <v>0</v>
      </c>
      <c r="X581" s="25">
        <f t="shared" si="104"/>
        <v>0</v>
      </c>
      <c r="Y581" s="25">
        <f t="shared" si="105"/>
        <v>0</v>
      </c>
      <c r="Z581" s="25">
        <f t="shared" si="106"/>
        <v>0</v>
      </c>
      <c r="AA581" s="25">
        <f t="shared" si="107"/>
        <v>0</v>
      </c>
      <c r="AC581" s="25">
        <f t="shared" si="108"/>
        <v>0</v>
      </c>
      <c r="AG581" s="25" t="s">
        <v>393</v>
      </c>
      <c r="AH581" s="25" t="s">
        <v>394</v>
      </c>
      <c r="AI581" s="160" t="s">
        <v>395</v>
      </c>
      <c r="AK581" s="25">
        <f>IF(COUNTIFS('SOC priorities'!$E$4:$E$12,$B581)&lt;&gt;1,1,0)</f>
        <v>1</v>
      </c>
      <c r="AL581" s="25" cm="1">
        <f t="array" ref="AL581">_xlfn.IFNA(IF(ISBLANK(C581),0,_xlfn.IFNA(IF(NOT(OR(_xlfn.XLOOKUP(VLOOKUP(B581,'SOC priorities'!$E$4:$F$12,2),'SOC priorities'!$H$1:$P$1,'SOC priorities'!$H$1:$P$413)=C581)),1,0),1)),1)</f>
        <v>0</v>
      </c>
      <c r="AM581" s="25" cm="1">
        <f t="array" ref="AM581">_xlfn.IFNA(IF(ISBLANK(D581),0,IF(NOT(OR(_xlfn.XLOOKUP(VLOOKUP(B581,'SSA DD'!$E$32:$F$40,2),'SSA DD'!$E$1:$M$1,'SSA DD'!$E$1:$M$22)=D581)),1,0)),0)</f>
        <v>0</v>
      </c>
      <c r="AO581" t="s">
        <v>396</v>
      </c>
      <c r="AP581" s="25" t="s">
        <v>397</v>
      </c>
      <c r="AQ581" s="160" t="s">
        <v>398</v>
      </c>
    </row>
    <row r="582" spans="1:43" ht="30" customHeight="1" x14ac:dyDescent="0.45">
      <c r="A582" s="395">
        <v>570</v>
      </c>
      <c r="B582" s="155"/>
      <c r="C582" s="154"/>
      <c r="D582" s="154"/>
      <c r="E582" s="361"/>
      <c r="F582" s="362"/>
      <c r="G582" s="362"/>
      <c r="H582" s="368"/>
      <c r="I582" s="367" t="str">
        <f t="shared" si="99"/>
        <v/>
      </c>
      <c r="J582" s="365"/>
      <c r="K582" s="365"/>
      <c r="L582" s="365"/>
      <c r="O582" s="25" t="str">
        <f>IF(AND(SUM($U582:$Z582)&lt;&gt;0,SUM($U582:$Z582)&lt;&gt;6), IF($B582&lt;&gt;'SOC priorities'!$E$11,$AG582,$AH582),"")</f>
        <v/>
      </c>
      <c r="P582" s="25" t="str">
        <f>IF(AND(SUM(U582:AA582)&lt;&gt;0,SUM(U582:AA582)&lt;&gt;7),IF(B582='SOC priorities'!$E$11,IF(ISBLANK(H582),$AI582,""),""),"")</f>
        <v/>
      </c>
      <c r="Q582" s="25" t="str">
        <f t="shared" si="100"/>
        <v/>
      </c>
      <c r="R582" s="25" t="str">
        <f t="shared" si="97"/>
        <v/>
      </c>
      <c r="S582" s="25" t="str">
        <f t="shared" si="98"/>
        <v/>
      </c>
      <c r="U582" s="159">
        <f t="shared" si="101"/>
        <v>0</v>
      </c>
      <c r="V582" s="25">
        <f t="shared" si="102"/>
        <v>0</v>
      </c>
      <c r="W582" s="25">
        <f t="shared" si="103"/>
        <v>0</v>
      </c>
      <c r="X582" s="25">
        <f t="shared" si="104"/>
        <v>0</v>
      </c>
      <c r="Y582" s="25">
        <f t="shared" si="105"/>
        <v>0</v>
      </c>
      <c r="Z582" s="25">
        <f t="shared" si="106"/>
        <v>0</v>
      </c>
      <c r="AA582" s="25">
        <f t="shared" si="107"/>
        <v>0</v>
      </c>
      <c r="AC582" s="25">
        <f t="shared" si="108"/>
        <v>0</v>
      </c>
      <c r="AG582" s="25" t="s">
        <v>393</v>
      </c>
      <c r="AH582" s="25" t="s">
        <v>394</v>
      </c>
      <c r="AI582" s="160" t="s">
        <v>395</v>
      </c>
      <c r="AK582" s="25">
        <f>IF(COUNTIFS('SOC priorities'!$E$4:$E$12,$B582)&lt;&gt;1,1,0)</f>
        <v>1</v>
      </c>
      <c r="AL582" s="25" cm="1">
        <f t="array" ref="AL582">_xlfn.IFNA(IF(ISBLANK(C582),0,_xlfn.IFNA(IF(NOT(OR(_xlfn.XLOOKUP(VLOOKUP(B582,'SOC priorities'!$E$4:$F$12,2),'SOC priorities'!$H$1:$P$1,'SOC priorities'!$H$1:$P$413)=C582)),1,0),1)),1)</f>
        <v>0</v>
      </c>
      <c r="AM582" s="25" cm="1">
        <f t="array" ref="AM582">_xlfn.IFNA(IF(ISBLANK(D582),0,IF(NOT(OR(_xlfn.XLOOKUP(VLOOKUP(B582,'SSA DD'!$E$32:$F$40,2),'SSA DD'!$E$1:$M$1,'SSA DD'!$E$1:$M$22)=D582)),1,0)),0)</f>
        <v>0</v>
      </c>
      <c r="AO582" t="s">
        <v>396</v>
      </c>
      <c r="AP582" s="25" t="s">
        <v>397</v>
      </c>
      <c r="AQ582" s="160" t="s">
        <v>398</v>
      </c>
    </row>
    <row r="583" spans="1:43" ht="30" customHeight="1" x14ac:dyDescent="0.45">
      <c r="A583" s="395">
        <v>571</v>
      </c>
      <c r="B583" s="155"/>
      <c r="C583" s="154"/>
      <c r="D583" s="154"/>
      <c r="E583" s="361"/>
      <c r="F583" s="362"/>
      <c r="G583" s="362"/>
      <c r="H583" s="368"/>
      <c r="I583" s="367" t="str">
        <f t="shared" si="99"/>
        <v/>
      </c>
      <c r="J583" s="365"/>
      <c r="K583" s="365"/>
      <c r="L583" s="365"/>
      <c r="O583" s="25" t="str">
        <f>IF(AND(SUM($U583:$Z583)&lt;&gt;0,SUM($U583:$Z583)&lt;&gt;6), IF($B583&lt;&gt;'SOC priorities'!$E$11,$AG583,$AH583),"")</f>
        <v/>
      </c>
      <c r="P583" s="25" t="str">
        <f>IF(AND(SUM(U583:AA583)&lt;&gt;0,SUM(U583:AA583)&lt;&gt;7),IF(B583='SOC priorities'!$E$11,IF(ISBLANK(H583),$AI583,""),""),"")</f>
        <v/>
      </c>
      <c r="Q583" s="25" t="str">
        <f t="shared" si="100"/>
        <v/>
      </c>
      <c r="R583" s="25" t="str">
        <f t="shared" si="97"/>
        <v/>
      </c>
      <c r="S583" s="25" t="str">
        <f t="shared" si="98"/>
        <v/>
      </c>
      <c r="U583" s="159">
        <f t="shared" si="101"/>
        <v>0</v>
      </c>
      <c r="V583" s="25">
        <f t="shared" si="102"/>
        <v>0</v>
      </c>
      <c r="W583" s="25">
        <f t="shared" si="103"/>
        <v>0</v>
      </c>
      <c r="X583" s="25">
        <f t="shared" si="104"/>
        <v>0</v>
      </c>
      <c r="Y583" s="25">
        <f t="shared" si="105"/>
        <v>0</v>
      </c>
      <c r="Z583" s="25">
        <f t="shared" si="106"/>
        <v>0</v>
      </c>
      <c r="AA583" s="25">
        <f t="shared" si="107"/>
        <v>0</v>
      </c>
      <c r="AC583" s="25">
        <f t="shared" si="108"/>
        <v>0</v>
      </c>
      <c r="AG583" s="25" t="s">
        <v>393</v>
      </c>
      <c r="AH583" s="25" t="s">
        <v>394</v>
      </c>
      <c r="AI583" s="160" t="s">
        <v>395</v>
      </c>
      <c r="AK583" s="25">
        <f>IF(COUNTIFS('SOC priorities'!$E$4:$E$12,$B583)&lt;&gt;1,1,0)</f>
        <v>1</v>
      </c>
      <c r="AL583" s="25" cm="1">
        <f t="array" ref="AL583">_xlfn.IFNA(IF(ISBLANK(C583),0,_xlfn.IFNA(IF(NOT(OR(_xlfn.XLOOKUP(VLOOKUP(B583,'SOC priorities'!$E$4:$F$12,2),'SOC priorities'!$H$1:$P$1,'SOC priorities'!$H$1:$P$413)=C583)),1,0),1)),1)</f>
        <v>0</v>
      </c>
      <c r="AM583" s="25" cm="1">
        <f t="array" ref="AM583">_xlfn.IFNA(IF(ISBLANK(D583),0,IF(NOT(OR(_xlfn.XLOOKUP(VLOOKUP(B583,'SSA DD'!$E$32:$F$40,2),'SSA DD'!$E$1:$M$1,'SSA DD'!$E$1:$M$22)=D583)),1,0)),0)</f>
        <v>0</v>
      </c>
      <c r="AO583" t="s">
        <v>396</v>
      </c>
      <c r="AP583" s="25" t="s">
        <v>397</v>
      </c>
      <c r="AQ583" s="160" t="s">
        <v>398</v>
      </c>
    </row>
    <row r="584" spans="1:43" ht="30" customHeight="1" x14ac:dyDescent="0.45">
      <c r="A584" s="395">
        <v>572</v>
      </c>
      <c r="B584" s="155"/>
      <c r="C584" s="154"/>
      <c r="D584" s="154"/>
      <c r="E584" s="361"/>
      <c r="F584" s="362"/>
      <c r="G584" s="362"/>
      <c r="H584" s="368"/>
      <c r="I584" s="367" t="str">
        <f t="shared" si="99"/>
        <v/>
      </c>
      <c r="J584" s="365"/>
      <c r="K584" s="365"/>
      <c r="L584" s="365"/>
      <c r="O584" s="25" t="str">
        <f>IF(AND(SUM($U584:$Z584)&lt;&gt;0,SUM($U584:$Z584)&lt;&gt;6), IF($B584&lt;&gt;'SOC priorities'!$E$11,$AG584,$AH584),"")</f>
        <v/>
      </c>
      <c r="P584" s="25" t="str">
        <f>IF(AND(SUM(U584:AA584)&lt;&gt;0,SUM(U584:AA584)&lt;&gt;7),IF(B584='SOC priorities'!$E$11,IF(ISBLANK(H584),$AI584,""),""),"")</f>
        <v/>
      </c>
      <c r="Q584" s="25" t="str">
        <f t="shared" si="100"/>
        <v/>
      </c>
      <c r="R584" s="25" t="str">
        <f t="shared" si="97"/>
        <v/>
      </c>
      <c r="S584" s="25" t="str">
        <f t="shared" si="98"/>
        <v/>
      </c>
      <c r="U584" s="159">
        <f t="shared" si="101"/>
        <v>0</v>
      </c>
      <c r="V584" s="25">
        <f t="shared" si="102"/>
        <v>0</v>
      </c>
      <c r="W584" s="25">
        <f t="shared" si="103"/>
        <v>0</v>
      </c>
      <c r="X584" s="25">
        <f t="shared" si="104"/>
        <v>0</v>
      </c>
      <c r="Y584" s="25">
        <f t="shared" si="105"/>
        <v>0</v>
      </c>
      <c r="Z584" s="25">
        <f t="shared" si="106"/>
        <v>0</v>
      </c>
      <c r="AA584" s="25">
        <f t="shared" si="107"/>
        <v>0</v>
      </c>
      <c r="AC584" s="25">
        <f t="shared" si="108"/>
        <v>0</v>
      </c>
      <c r="AG584" s="25" t="s">
        <v>393</v>
      </c>
      <c r="AH584" s="25" t="s">
        <v>394</v>
      </c>
      <c r="AI584" s="160" t="s">
        <v>395</v>
      </c>
      <c r="AK584" s="25">
        <f>IF(COUNTIFS('SOC priorities'!$E$4:$E$12,$B584)&lt;&gt;1,1,0)</f>
        <v>1</v>
      </c>
      <c r="AL584" s="25" cm="1">
        <f t="array" ref="AL584">_xlfn.IFNA(IF(ISBLANK(C584),0,_xlfn.IFNA(IF(NOT(OR(_xlfn.XLOOKUP(VLOOKUP(B584,'SOC priorities'!$E$4:$F$12,2),'SOC priorities'!$H$1:$P$1,'SOC priorities'!$H$1:$P$413)=C584)),1,0),1)),1)</f>
        <v>0</v>
      </c>
      <c r="AM584" s="25" cm="1">
        <f t="array" ref="AM584">_xlfn.IFNA(IF(ISBLANK(D584),0,IF(NOT(OR(_xlfn.XLOOKUP(VLOOKUP(B584,'SSA DD'!$E$32:$F$40,2),'SSA DD'!$E$1:$M$1,'SSA DD'!$E$1:$M$22)=D584)),1,0)),0)</f>
        <v>0</v>
      </c>
      <c r="AO584" t="s">
        <v>396</v>
      </c>
      <c r="AP584" s="25" t="s">
        <v>397</v>
      </c>
      <c r="AQ584" s="160" t="s">
        <v>398</v>
      </c>
    </row>
    <row r="585" spans="1:43" ht="30" customHeight="1" x14ac:dyDescent="0.45">
      <c r="A585" s="395">
        <v>573</v>
      </c>
      <c r="B585" s="155"/>
      <c r="C585" s="154"/>
      <c r="D585" s="154"/>
      <c r="E585" s="361"/>
      <c r="F585" s="362"/>
      <c r="G585" s="362"/>
      <c r="H585" s="368"/>
      <c r="I585" s="367" t="str">
        <f t="shared" si="99"/>
        <v/>
      </c>
      <c r="J585" s="365"/>
      <c r="K585" s="365"/>
      <c r="L585" s="365"/>
      <c r="O585" s="25" t="str">
        <f>IF(AND(SUM($U585:$Z585)&lt;&gt;0,SUM($U585:$Z585)&lt;&gt;6), IF($B585&lt;&gt;'SOC priorities'!$E$11,$AG585,$AH585),"")</f>
        <v/>
      </c>
      <c r="P585" s="25" t="str">
        <f>IF(AND(SUM(U585:AA585)&lt;&gt;0,SUM(U585:AA585)&lt;&gt;7),IF(B585='SOC priorities'!$E$11,IF(ISBLANK(H585),$AI585,""),""),"")</f>
        <v/>
      </c>
      <c r="Q585" s="25" t="str">
        <f t="shared" si="100"/>
        <v/>
      </c>
      <c r="R585" s="25" t="str">
        <f t="shared" si="97"/>
        <v/>
      </c>
      <c r="S585" s="25" t="str">
        <f t="shared" si="98"/>
        <v/>
      </c>
      <c r="U585" s="159">
        <f t="shared" si="101"/>
        <v>0</v>
      </c>
      <c r="V585" s="25">
        <f t="shared" si="102"/>
        <v>0</v>
      </c>
      <c r="W585" s="25">
        <f t="shared" si="103"/>
        <v>0</v>
      </c>
      <c r="X585" s="25">
        <f t="shared" si="104"/>
        <v>0</v>
      </c>
      <c r="Y585" s="25">
        <f t="shared" si="105"/>
        <v>0</v>
      </c>
      <c r="Z585" s="25">
        <f t="shared" si="106"/>
        <v>0</v>
      </c>
      <c r="AA585" s="25">
        <f t="shared" si="107"/>
        <v>0</v>
      </c>
      <c r="AC585" s="25">
        <f t="shared" si="108"/>
        <v>0</v>
      </c>
      <c r="AG585" s="25" t="s">
        <v>393</v>
      </c>
      <c r="AH585" s="25" t="s">
        <v>394</v>
      </c>
      <c r="AI585" s="160" t="s">
        <v>395</v>
      </c>
      <c r="AK585" s="25">
        <f>IF(COUNTIFS('SOC priorities'!$E$4:$E$12,$B585)&lt;&gt;1,1,0)</f>
        <v>1</v>
      </c>
      <c r="AL585" s="25" cm="1">
        <f t="array" ref="AL585">_xlfn.IFNA(IF(ISBLANK(C585),0,_xlfn.IFNA(IF(NOT(OR(_xlfn.XLOOKUP(VLOOKUP(B585,'SOC priorities'!$E$4:$F$12,2),'SOC priorities'!$H$1:$P$1,'SOC priorities'!$H$1:$P$413)=C585)),1,0),1)),1)</f>
        <v>0</v>
      </c>
      <c r="AM585" s="25" cm="1">
        <f t="array" ref="AM585">_xlfn.IFNA(IF(ISBLANK(D585),0,IF(NOT(OR(_xlfn.XLOOKUP(VLOOKUP(B585,'SSA DD'!$E$32:$F$40,2),'SSA DD'!$E$1:$M$1,'SSA DD'!$E$1:$M$22)=D585)),1,0)),0)</f>
        <v>0</v>
      </c>
      <c r="AO585" t="s">
        <v>396</v>
      </c>
      <c r="AP585" s="25" t="s">
        <v>397</v>
      </c>
      <c r="AQ585" s="160" t="s">
        <v>398</v>
      </c>
    </row>
    <row r="586" spans="1:43" ht="30" customHeight="1" x14ac:dyDescent="0.45">
      <c r="A586" s="395">
        <v>574</v>
      </c>
      <c r="B586" s="155"/>
      <c r="C586" s="154"/>
      <c r="D586" s="154"/>
      <c r="E586" s="361"/>
      <c r="F586" s="362"/>
      <c r="G586" s="362"/>
      <c r="H586" s="368"/>
      <c r="I586" s="367" t="str">
        <f t="shared" si="99"/>
        <v/>
      </c>
      <c r="J586" s="365"/>
      <c r="K586" s="365"/>
      <c r="L586" s="365"/>
      <c r="O586" s="25" t="str">
        <f>IF(AND(SUM($U586:$Z586)&lt;&gt;0,SUM($U586:$Z586)&lt;&gt;6), IF($B586&lt;&gt;'SOC priorities'!$E$11,$AG586,$AH586),"")</f>
        <v/>
      </c>
      <c r="P586" s="25" t="str">
        <f>IF(AND(SUM(U586:AA586)&lt;&gt;0,SUM(U586:AA586)&lt;&gt;7),IF(B586='SOC priorities'!$E$11,IF(ISBLANK(H586),$AI586,""),""),"")</f>
        <v/>
      </c>
      <c r="Q586" s="25" t="str">
        <f t="shared" si="100"/>
        <v/>
      </c>
      <c r="R586" s="25" t="str">
        <f t="shared" si="97"/>
        <v/>
      </c>
      <c r="S586" s="25" t="str">
        <f t="shared" si="98"/>
        <v/>
      </c>
      <c r="U586" s="159">
        <f t="shared" si="101"/>
        <v>0</v>
      </c>
      <c r="V586" s="25">
        <f t="shared" si="102"/>
        <v>0</v>
      </c>
      <c r="W586" s="25">
        <f t="shared" si="103"/>
        <v>0</v>
      </c>
      <c r="X586" s="25">
        <f t="shared" si="104"/>
        <v>0</v>
      </c>
      <c r="Y586" s="25">
        <f t="shared" si="105"/>
        <v>0</v>
      </c>
      <c r="Z586" s="25">
        <f t="shared" si="106"/>
        <v>0</v>
      </c>
      <c r="AA586" s="25">
        <f t="shared" si="107"/>
        <v>0</v>
      </c>
      <c r="AC586" s="25">
        <f t="shared" si="108"/>
        <v>0</v>
      </c>
      <c r="AG586" s="25" t="s">
        <v>393</v>
      </c>
      <c r="AH586" s="25" t="s">
        <v>394</v>
      </c>
      <c r="AI586" s="160" t="s">
        <v>395</v>
      </c>
      <c r="AK586" s="25">
        <f>IF(COUNTIFS('SOC priorities'!$E$4:$E$12,$B586)&lt;&gt;1,1,0)</f>
        <v>1</v>
      </c>
      <c r="AL586" s="25" cm="1">
        <f t="array" ref="AL586">_xlfn.IFNA(IF(ISBLANK(C586),0,_xlfn.IFNA(IF(NOT(OR(_xlfn.XLOOKUP(VLOOKUP(B586,'SOC priorities'!$E$4:$F$12,2),'SOC priorities'!$H$1:$P$1,'SOC priorities'!$H$1:$P$413)=C586)),1,0),1)),1)</f>
        <v>0</v>
      </c>
      <c r="AM586" s="25" cm="1">
        <f t="array" ref="AM586">_xlfn.IFNA(IF(ISBLANK(D586),0,IF(NOT(OR(_xlfn.XLOOKUP(VLOOKUP(B586,'SSA DD'!$E$32:$F$40,2),'SSA DD'!$E$1:$M$1,'SSA DD'!$E$1:$M$22)=D586)),1,0)),0)</f>
        <v>0</v>
      </c>
      <c r="AO586" t="s">
        <v>396</v>
      </c>
      <c r="AP586" s="25" t="s">
        <v>397</v>
      </c>
      <c r="AQ586" s="160" t="s">
        <v>398</v>
      </c>
    </row>
    <row r="587" spans="1:43" ht="30" customHeight="1" x14ac:dyDescent="0.45">
      <c r="A587" s="395">
        <v>575</v>
      </c>
      <c r="B587" s="155"/>
      <c r="C587" s="154"/>
      <c r="D587" s="154"/>
      <c r="E587" s="361"/>
      <c r="F587" s="362"/>
      <c r="G587" s="362"/>
      <c r="H587" s="368"/>
      <c r="I587" s="367" t="str">
        <f t="shared" si="99"/>
        <v/>
      </c>
      <c r="J587" s="365"/>
      <c r="K587" s="365"/>
      <c r="L587" s="365"/>
      <c r="O587" s="25" t="str">
        <f>IF(AND(SUM($U587:$Z587)&lt;&gt;0,SUM($U587:$Z587)&lt;&gt;6), IF($B587&lt;&gt;'SOC priorities'!$E$11,$AG587,$AH587),"")</f>
        <v/>
      </c>
      <c r="P587" s="25" t="str">
        <f>IF(AND(SUM(U587:AA587)&lt;&gt;0,SUM(U587:AA587)&lt;&gt;7),IF(B587='SOC priorities'!$E$11,IF(ISBLANK(H587),$AI587,""),""),"")</f>
        <v/>
      </c>
      <c r="Q587" s="25" t="str">
        <f t="shared" si="100"/>
        <v/>
      </c>
      <c r="R587" s="25" t="str">
        <f t="shared" si="97"/>
        <v/>
      </c>
      <c r="S587" s="25" t="str">
        <f t="shared" si="98"/>
        <v/>
      </c>
      <c r="U587" s="159">
        <f t="shared" si="101"/>
        <v>0</v>
      </c>
      <c r="V587" s="25">
        <f t="shared" si="102"/>
        <v>0</v>
      </c>
      <c r="W587" s="25">
        <f t="shared" si="103"/>
        <v>0</v>
      </c>
      <c r="X587" s="25">
        <f t="shared" si="104"/>
        <v>0</v>
      </c>
      <c r="Y587" s="25">
        <f t="shared" si="105"/>
        <v>0</v>
      </c>
      <c r="Z587" s="25">
        <f t="shared" si="106"/>
        <v>0</v>
      </c>
      <c r="AA587" s="25">
        <f t="shared" si="107"/>
        <v>0</v>
      </c>
      <c r="AC587" s="25">
        <f t="shared" si="108"/>
        <v>0</v>
      </c>
      <c r="AG587" s="25" t="s">
        <v>393</v>
      </c>
      <c r="AH587" s="25" t="s">
        <v>394</v>
      </c>
      <c r="AI587" s="160" t="s">
        <v>395</v>
      </c>
      <c r="AK587" s="25">
        <f>IF(COUNTIFS('SOC priorities'!$E$4:$E$12,$B587)&lt;&gt;1,1,0)</f>
        <v>1</v>
      </c>
      <c r="AL587" s="25" cm="1">
        <f t="array" ref="AL587">_xlfn.IFNA(IF(ISBLANK(C587),0,_xlfn.IFNA(IF(NOT(OR(_xlfn.XLOOKUP(VLOOKUP(B587,'SOC priorities'!$E$4:$F$12,2),'SOC priorities'!$H$1:$P$1,'SOC priorities'!$H$1:$P$413)=C587)),1,0),1)),1)</f>
        <v>0</v>
      </c>
      <c r="AM587" s="25" cm="1">
        <f t="array" ref="AM587">_xlfn.IFNA(IF(ISBLANK(D587),0,IF(NOT(OR(_xlfn.XLOOKUP(VLOOKUP(B587,'SSA DD'!$E$32:$F$40,2),'SSA DD'!$E$1:$M$1,'SSA DD'!$E$1:$M$22)=D587)),1,0)),0)</f>
        <v>0</v>
      </c>
      <c r="AO587" t="s">
        <v>396</v>
      </c>
      <c r="AP587" s="25" t="s">
        <v>397</v>
      </c>
      <c r="AQ587" s="160" t="s">
        <v>398</v>
      </c>
    </row>
    <row r="588" spans="1:43" ht="30" customHeight="1" x14ac:dyDescent="0.45">
      <c r="A588" s="395">
        <v>576</v>
      </c>
      <c r="B588" s="155"/>
      <c r="C588" s="154"/>
      <c r="D588" s="154"/>
      <c r="E588" s="361"/>
      <c r="F588" s="362"/>
      <c r="G588" s="362"/>
      <c r="H588" s="368"/>
      <c r="I588" s="367" t="str">
        <f t="shared" si="99"/>
        <v/>
      </c>
      <c r="J588" s="365"/>
      <c r="K588" s="365"/>
      <c r="L588" s="365"/>
      <c r="O588" s="25" t="str">
        <f>IF(AND(SUM($U588:$Z588)&lt;&gt;0,SUM($U588:$Z588)&lt;&gt;6), IF($B588&lt;&gt;'SOC priorities'!$E$11,$AG588,$AH588),"")</f>
        <v/>
      </c>
      <c r="P588" s="25" t="str">
        <f>IF(AND(SUM(U588:AA588)&lt;&gt;0,SUM(U588:AA588)&lt;&gt;7),IF(B588='SOC priorities'!$E$11,IF(ISBLANK(H588),$AI588,""),""),"")</f>
        <v/>
      </c>
      <c r="Q588" s="25" t="str">
        <f t="shared" si="100"/>
        <v/>
      </c>
      <c r="R588" s="25" t="str">
        <f t="shared" si="97"/>
        <v/>
      </c>
      <c r="S588" s="25" t="str">
        <f t="shared" si="98"/>
        <v/>
      </c>
      <c r="U588" s="159">
        <f t="shared" si="101"/>
        <v>0</v>
      </c>
      <c r="V588" s="25">
        <f t="shared" si="102"/>
        <v>0</v>
      </c>
      <c r="W588" s="25">
        <f t="shared" si="103"/>
        <v>0</v>
      </c>
      <c r="X588" s="25">
        <f t="shared" si="104"/>
        <v>0</v>
      </c>
      <c r="Y588" s="25">
        <f t="shared" si="105"/>
        <v>0</v>
      </c>
      <c r="Z588" s="25">
        <f t="shared" si="106"/>
        <v>0</v>
      </c>
      <c r="AA588" s="25">
        <f t="shared" si="107"/>
        <v>0</v>
      </c>
      <c r="AC588" s="25">
        <f t="shared" si="108"/>
        <v>0</v>
      </c>
      <c r="AG588" s="25" t="s">
        <v>393</v>
      </c>
      <c r="AH588" s="25" t="s">
        <v>394</v>
      </c>
      <c r="AI588" s="160" t="s">
        <v>395</v>
      </c>
      <c r="AK588" s="25">
        <f>IF(COUNTIFS('SOC priorities'!$E$4:$E$12,$B588)&lt;&gt;1,1,0)</f>
        <v>1</v>
      </c>
      <c r="AL588" s="25" cm="1">
        <f t="array" ref="AL588">_xlfn.IFNA(IF(ISBLANK(C588),0,_xlfn.IFNA(IF(NOT(OR(_xlfn.XLOOKUP(VLOOKUP(B588,'SOC priorities'!$E$4:$F$12,2),'SOC priorities'!$H$1:$P$1,'SOC priorities'!$H$1:$P$413)=C588)),1,0),1)),1)</f>
        <v>0</v>
      </c>
      <c r="AM588" s="25" cm="1">
        <f t="array" ref="AM588">_xlfn.IFNA(IF(ISBLANK(D588),0,IF(NOT(OR(_xlfn.XLOOKUP(VLOOKUP(B588,'SSA DD'!$E$32:$F$40,2),'SSA DD'!$E$1:$M$1,'SSA DD'!$E$1:$M$22)=D588)),1,0)),0)</f>
        <v>0</v>
      </c>
      <c r="AO588" t="s">
        <v>396</v>
      </c>
      <c r="AP588" s="25" t="s">
        <v>397</v>
      </c>
      <c r="AQ588" s="160" t="s">
        <v>398</v>
      </c>
    </row>
    <row r="589" spans="1:43" ht="30" customHeight="1" x14ac:dyDescent="0.45">
      <c r="A589" s="395">
        <v>577</v>
      </c>
      <c r="B589" s="155"/>
      <c r="C589" s="154"/>
      <c r="D589" s="154"/>
      <c r="E589" s="361"/>
      <c r="F589" s="362"/>
      <c r="G589" s="362"/>
      <c r="H589" s="368"/>
      <c r="I589" s="367" t="str">
        <f t="shared" si="99"/>
        <v/>
      </c>
      <c r="J589" s="365"/>
      <c r="K589" s="365"/>
      <c r="L589" s="365"/>
      <c r="O589" s="25" t="str">
        <f>IF(AND(SUM($U589:$Z589)&lt;&gt;0,SUM($U589:$Z589)&lt;&gt;6), IF($B589&lt;&gt;'SOC priorities'!$E$11,$AG589,$AH589),"")</f>
        <v/>
      </c>
      <c r="P589" s="25" t="str">
        <f>IF(AND(SUM(U589:AA589)&lt;&gt;0,SUM(U589:AA589)&lt;&gt;7),IF(B589='SOC priorities'!$E$11,IF(ISBLANK(H589),$AI589,""),""),"")</f>
        <v/>
      </c>
      <c r="Q589" s="25" t="str">
        <f t="shared" si="100"/>
        <v/>
      </c>
      <c r="R589" s="25" t="str">
        <f t="shared" ref="R589:R652" si="109">IF(AL589=1,AP589,"")</f>
        <v/>
      </c>
      <c r="S589" s="25" t="str">
        <f t="shared" ref="S589:S652" si="110">IF(AM589=1,AQ589,"")</f>
        <v/>
      </c>
      <c r="U589" s="159">
        <f t="shared" si="101"/>
        <v>0</v>
      </c>
      <c r="V589" s="25">
        <f t="shared" si="102"/>
        <v>0</v>
      </c>
      <c r="W589" s="25">
        <f t="shared" si="103"/>
        <v>0</v>
      </c>
      <c r="X589" s="25">
        <f t="shared" si="104"/>
        <v>0</v>
      </c>
      <c r="Y589" s="25">
        <f t="shared" si="105"/>
        <v>0</v>
      </c>
      <c r="Z589" s="25">
        <f t="shared" si="106"/>
        <v>0</v>
      </c>
      <c r="AA589" s="25">
        <f t="shared" si="107"/>
        <v>0</v>
      </c>
      <c r="AC589" s="25">
        <f t="shared" si="108"/>
        <v>0</v>
      </c>
      <c r="AG589" s="25" t="s">
        <v>393</v>
      </c>
      <c r="AH589" s="25" t="s">
        <v>394</v>
      </c>
      <c r="AI589" s="160" t="s">
        <v>395</v>
      </c>
      <c r="AK589" s="25">
        <f>IF(COUNTIFS('SOC priorities'!$E$4:$E$12,$B589)&lt;&gt;1,1,0)</f>
        <v>1</v>
      </c>
      <c r="AL589" s="25" cm="1">
        <f t="array" ref="AL589">_xlfn.IFNA(IF(ISBLANK(C589),0,_xlfn.IFNA(IF(NOT(OR(_xlfn.XLOOKUP(VLOOKUP(B589,'SOC priorities'!$E$4:$F$12,2),'SOC priorities'!$H$1:$P$1,'SOC priorities'!$H$1:$P$413)=C589)),1,0),1)),1)</f>
        <v>0</v>
      </c>
      <c r="AM589" s="25" cm="1">
        <f t="array" ref="AM589">_xlfn.IFNA(IF(ISBLANK(D589),0,IF(NOT(OR(_xlfn.XLOOKUP(VLOOKUP(B589,'SSA DD'!$E$32:$F$40,2),'SSA DD'!$E$1:$M$1,'SSA DD'!$E$1:$M$22)=D589)),1,0)),0)</f>
        <v>0</v>
      </c>
      <c r="AO589" t="s">
        <v>396</v>
      </c>
      <c r="AP589" s="25" t="s">
        <v>397</v>
      </c>
      <c r="AQ589" s="160" t="s">
        <v>398</v>
      </c>
    </row>
    <row r="590" spans="1:43" ht="30" customHeight="1" x14ac:dyDescent="0.45">
      <c r="A590" s="395">
        <v>578</v>
      </c>
      <c r="B590" s="155"/>
      <c r="C590" s="154"/>
      <c r="D590" s="154"/>
      <c r="E590" s="361"/>
      <c r="F590" s="362"/>
      <c r="G590" s="362"/>
      <c r="H590" s="368"/>
      <c r="I590" s="367" t="str">
        <f t="shared" ref="I590:I653" si="111">O590&amp;P590&amp;Q590&amp;R590&amp;S590</f>
        <v/>
      </c>
      <c r="J590" s="365"/>
      <c r="K590" s="365"/>
      <c r="L590" s="365"/>
      <c r="O590" s="25" t="str">
        <f>IF(AND(SUM($U590:$Z590)&lt;&gt;0,SUM($U590:$Z590)&lt;&gt;6), IF($B590&lt;&gt;'SOC priorities'!$E$11,$AG590,$AH590),"")</f>
        <v/>
      </c>
      <c r="P590" s="25" t="str">
        <f>IF(AND(SUM(U590:AA590)&lt;&gt;0,SUM(U590:AA590)&lt;&gt;7),IF(B590='SOC priorities'!$E$11,IF(ISBLANK(H590),$AI590,""),""),"")</f>
        <v/>
      </c>
      <c r="Q590" s="25" t="str">
        <f t="shared" ref="Q590:Q653" si="112">IF(U590*AK590=1,AO590,"")</f>
        <v/>
      </c>
      <c r="R590" s="25" t="str">
        <f t="shared" si="109"/>
        <v/>
      </c>
      <c r="S590" s="25" t="str">
        <f t="shared" si="110"/>
        <v/>
      </c>
      <c r="U590" s="159">
        <f t="shared" ref="U590:U653" si="113">IF(ISBLANK(B590),0,1)</f>
        <v>0</v>
      </c>
      <c r="V590" s="25">
        <f t="shared" ref="V590:V653" si="114">IF(ISBLANK(C590),0,1)</f>
        <v>0</v>
      </c>
      <c r="W590" s="25">
        <f t="shared" ref="W590:W653" si="115">IF(ISBLANK(D590),0,1)</f>
        <v>0</v>
      </c>
      <c r="X590" s="25">
        <f t="shared" ref="X590:X653" si="116">IF(ISBLANK(E590),0,1)</f>
        <v>0</v>
      </c>
      <c r="Y590" s="25">
        <f t="shared" ref="Y590:Y653" si="117">IF(ISBLANK(F590),0,1)</f>
        <v>0</v>
      </c>
      <c r="Z590" s="25">
        <f t="shared" ref="Z590:Z653" si="118">IF(ISBLANK(G590),0,1)</f>
        <v>0</v>
      </c>
      <c r="AA590" s="25">
        <f t="shared" ref="AA590:AA653" si="119">IF(ISBLANK(H590),0,1)</f>
        <v>0</v>
      </c>
      <c r="AC590" s="25">
        <f t="shared" ref="AC590:AC653" si="120">IF(SUM($U$13:$Z$13)&lt;&gt;0,1,0)</f>
        <v>0</v>
      </c>
      <c r="AG590" s="25" t="s">
        <v>393</v>
      </c>
      <c r="AH590" s="25" t="s">
        <v>394</v>
      </c>
      <c r="AI590" s="160" t="s">
        <v>395</v>
      </c>
      <c r="AK590" s="25">
        <f>IF(COUNTIFS('SOC priorities'!$E$4:$E$12,$B590)&lt;&gt;1,1,0)</f>
        <v>1</v>
      </c>
      <c r="AL590" s="25" cm="1">
        <f t="array" ref="AL590">_xlfn.IFNA(IF(ISBLANK(C590),0,_xlfn.IFNA(IF(NOT(OR(_xlfn.XLOOKUP(VLOOKUP(B590,'SOC priorities'!$E$4:$F$12,2),'SOC priorities'!$H$1:$P$1,'SOC priorities'!$H$1:$P$413)=C590)),1,0),1)),1)</f>
        <v>0</v>
      </c>
      <c r="AM590" s="25" cm="1">
        <f t="array" ref="AM590">_xlfn.IFNA(IF(ISBLANK(D590),0,IF(NOT(OR(_xlfn.XLOOKUP(VLOOKUP(B590,'SSA DD'!$E$32:$F$40,2),'SSA DD'!$E$1:$M$1,'SSA DD'!$E$1:$M$22)=D590)),1,0)),0)</f>
        <v>0</v>
      </c>
      <c r="AO590" t="s">
        <v>396</v>
      </c>
      <c r="AP590" s="25" t="s">
        <v>397</v>
      </c>
      <c r="AQ590" s="160" t="s">
        <v>398</v>
      </c>
    </row>
    <row r="591" spans="1:43" ht="30" customHeight="1" x14ac:dyDescent="0.45">
      <c r="A591" s="395">
        <v>579</v>
      </c>
      <c r="B591" s="155"/>
      <c r="C591" s="154"/>
      <c r="D591" s="154"/>
      <c r="E591" s="361"/>
      <c r="F591" s="362"/>
      <c r="G591" s="362"/>
      <c r="H591" s="368"/>
      <c r="I591" s="367" t="str">
        <f t="shared" si="111"/>
        <v/>
      </c>
      <c r="J591" s="365"/>
      <c r="K591" s="365"/>
      <c r="L591" s="365"/>
      <c r="O591" s="25" t="str">
        <f>IF(AND(SUM($U591:$Z591)&lt;&gt;0,SUM($U591:$Z591)&lt;&gt;6), IF($B591&lt;&gt;'SOC priorities'!$E$11,$AG591,$AH591),"")</f>
        <v/>
      </c>
      <c r="P591" s="25" t="str">
        <f>IF(AND(SUM(U591:AA591)&lt;&gt;0,SUM(U591:AA591)&lt;&gt;7),IF(B591='SOC priorities'!$E$11,IF(ISBLANK(H591),$AI591,""),""),"")</f>
        <v/>
      </c>
      <c r="Q591" s="25" t="str">
        <f t="shared" si="112"/>
        <v/>
      </c>
      <c r="R591" s="25" t="str">
        <f t="shared" si="109"/>
        <v/>
      </c>
      <c r="S591" s="25" t="str">
        <f t="shared" si="110"/>
        <v/>
      </c>
      <c r="U591" s="159">
        <f t="shared" si="113"/>
        <v>0</v>
      </c>
      <c r="V591" s="25">
        <f t="shared" si="114"/>
        <v>0</v>
      </c>
      <c r="W591" s="25">
        <f t="shared" si="115"/>
        <v>0</v>
      </c>
      <c r="X591" s="25">
        <f t="shared" si="116"/>
        <v>0</v>
      </c>
      <c r="Y591" s="25">
        <f t="shared" si="117"/>
        <v>0</v>
      </c>
      <c r="Z591" s="25">
        <f t="shared" si="118"/>
        <v>0</v>
      </c>
      <c r="AA591" s="25">
        <f t="shared" si="119"/>
        <v>0</v>
      </c>
      <c r="AC591" s="25">
        <f t="shared" si="120"/>
        <v>0</v>
      </c>
      <c r="AG591" s="25" t="s">
        <v>393</v>
      </c>
      <c r="AH591" s="25" t="s">
        <v>394</v>
      </c>
      <c r="AI591" s="160" t="s">
        <v>395</v>
      </c>
      <c r="AK591" s="25">
        <f>IF(COUNTIFS('SOC priorities'!$E$4:$E$12,$B591)&lt;&gt;1,1,0)</f>
        <v>1</v>
      </c>
      <c r="AL591" s="25" cm="1">
        <f t="array" ref="AL591">_xlfn.IFNA(IF(ISBLANK(C591),0,_xlfn.IFNA(IF(NOT(OR(_xlfn.XLOOKUP(VLOOKUP(B591,'SOC priorities'!$E$4:$F$12,2),'SOC priorities'!$H$1:$P$1,'SOC priorities'!$H$1:$P$413)=C591)),1,0),1)),1)</f>
        <v>0</v>
      </c>
      <c r="AM591" s="25" cm="1">
        <f t="array" ref="AM591">_xlfn.IFNA(IF(ISBLANK(D591),0,IF(NOT(OR(_xlfn.XLOOKUP(VLOOKUP(B591,'SSA DD'!$E$32:$F$40,2),'SSA DD'!$E$1:$M$1,'SSA DD'!$E$1:$M$22)=D591)),1,0)),0)</f>
        <v>0</v>
      </c>
      <c r="AO591" t="s">
        <v>396</v>
      </c>
      <c r="AP591" s="25" t="s">
        <v>397</v>
      </c>
      <c r="AQ591" s="160" t="s">
        <v>398</v>
      </c>
    </row>
    <row r="592" spans="1:43" ht="30" customHeight="1" x14ac:dyDescent="0.45">
      <c r="A592" s="395">
        <v>580</v>
      </c>
      <c r="B592" s="155"/>
      <c r="C592" s="154"/>
      <c r="D592" s="154"/>
      <c r="E592" s="361"/>
      <c r="F592" s="362"/>
      <c r="G592" s="362"/>
      <c r="H592" s="368"/>
      <c r="I592" s="367" t="str">
        <f t="shared" si="111"/>
        <v/>
      </c>
      <c r="J592" s="365"/>
      <c r="K592" s="365"/>
      <c r="L592" s="365"/>
      <c r="O592" s="25" t="str">
        <f>IF(AND(SUM($U592:$Z592)&lt;&gt;0,SUM($U592:$Z592)&lt;&gt;6), IF($B592&lt;&gt;'SOC priorities'!$E$11,$AG592,$AH592),"")</f>
        <v/>
      </c>
      <c r="P592" s="25" t="str">
        <f>IF(AND(SUM(U592:AA592)&lt;&gt;0,SUM(U592:AA592)&lt;&gt;7),IF(B592='SOC priorities'!$E$11,IF(ISBLANK(H592),$AI592,""),""),"")</f>
        <v/>
      </c>
      <c r="Q592" s="25" t="str">
        <f t="shared" si="112"/>
        <v/>
      </c>
      <c r="R592" s="25" t="str">
        <f t="shared" si="109"/>
        <v/>
      </c>
      <c r="S592" s="25" t="str">
        <f t="shared" si="110"/>
        <v/>
      </c>
      <c r="U592" s="159">
        <f t="shared" si="113"/>
        <v>0</v>
      </c>
      <c r="V592" s="25">
        <f t="shared" si="114"/>
        <v>0</v>
      </c>
      <c r="W592" s="25">
        <f t="shared" si="115"/>
        <v>0</v>
      </c>
      <c r="X592" s="25">
        <f t="shared" si="116"/>
        <v>0</v>
      </c>
      <c r="Y592" s="25">
        <f t="shared" si="117"/>
        <v>0</v>
      </c>
      <c r="Z592" s="25">
        <f t="shared" si="118"/>
        <v>0</v>
      </c>
      <c r="AA592" s="25">
        <f t="shared" si="119"/>
        <v>0</v>
      </c>
      <c r="AC592" s="25">
        <f t="shared" si="120"/>
        <v>0</v>
      </c>
      <c r="AG592" s="25" t="s">
        <v>393</v>
      </c>
      <c r="AH592" s="25" t="s">
        <v>394</v>
      </c>
      <c r="AI592" s="160" t="s">
        <v>395</v>
      </c>
      <c r="AK592" s="25">
        <f>IF(COUNTIFS('SOC priorities'!$E$4:$E$12,$B592)&lt;&gt;1,1,0)</f>
        <v>1</v>
      </c>
      <c r="AL592" s="25" cm="1">
        <f t="array" ref="AL592">_xlfn.IFNA(IF(ISBLANK(C592),0,_xlfn.IFNA(IF(NOT(OR(_xlfn.XLOOKUP(VLOOKUP(B592,'SOC priorities'!$E$4:$F$12,2),'SOC priorities'!$H$1:$P$1,'SOC priorities'!$H$1:$P$413)=C592)),1,0),1)),1)</f>
        <v>0</v>
      </c>
      <c r="AM592" s="25" cm="1">
        <f t="array" ref="AM592">_xlfn.IFNA(IF(ISBLANK(D592),0,IF(NOT(OR(_xlfn.XLOOKUP(VLOOKUP(B592,'SSA DD'!$E$32:$F$40,2),'SSA DD'!$E$1:$M$1,'SSA DD'!$E$1:$M$22)=D592)),1,0)),0)</f>
        <v>0</v>
      </c>
      <c r="AO592" t="s">
        <v>396</v>
      </c>
      <c r="AP592" s="25" t="s">
        <v>397</v>
      </c>
      <c r="AQ592" s="160" t="s">
        <v>398</v>
      </c>
    </row>
    <row r="593" spans="1:43" ht="30" customHeight="1" x14ac:dyDescent="0.45">
      <c r="A593" s="395">
        <v>581</v>
      </c>
      <c r="B593" s="155"/>
      <c r="C593" s="154"/>
      <c r="D593" s="154"/>
      <c r="E593" s="361"/>
      <c r="F593" s="362"/>
      <c r="G593" s="362"/>
      <c r="H593" s="368"/>
      <c r="I593" s="367" t="str">
        <f t="shared" si="111"/>
        <v/>
      </c>
      <c r="J593" s="365"/>
      <c r="K593" s="365"/>
      <c r="L593" s="365"/>
      <c r="O593" s="25" t="str">
        <f>IF(AND(SUM($U593:$Z593)&lt;&gt;0,SUM($U593:$Z593)&lt;&gt;6), IF($B593&lt;&gt;'SOC priorities'!$E$11,$AG593,$AH593),"")</f>
        <v/>
      </c>
      <c r="P593" s="25" t="str">
        <f>IF(AND(SUM(U593:AA593)&lt;&gt;0,SUM(U593:AA593)&lt;&gt;7),IF(B593='SOC priorities'!$E$11,IF(ISBLANK(H593),$AI593,""),""),"")</f>
        <v/>
      </c>
      <c r="Q593" s="25" t="str">
        <f t="shared" si="112"/>
        <v/>
      </c>
      <c r="R593" s="25" t="str">
        <f t="shared" si="109"/>
        <v/>
      </c>
      <c r="S593" s="25" t="str">
        <f t="shared" si="110"/>
        <v/>
      </c>
      <c r="U593" s="159">
        <f t="shared" si="113"/>
        <v>0</v>
      </c>
      <c r="V593" s="25">
        <f t="shared" si="114"/>
        <v>0</v>
      </c>
      <c r="W593" s="25">
        <f t="shared" si="115"/>
        <v>0</v>
      </c>
      <c r="X593" s="25">
        <f t="shared" si="116"/>
        <v>0</v>
      </c>
      <c r="Y593" s="25">
        <f t="shared" si="117"/>
        <v>0</v>
      </c>
      <c r="Z593" s="25">
        <f t="shared" si="118"/>
        <v>0</v>
      </c>
      <c r="AA593" s="25">
        <f t="shared" si="119"/>
        <v>0</v>
      </c>
      <c r="AC593" s="25">
        <f t="shared" si="120"/>
        <v>0</v>
      </c>
      <c r="AG593" s="25" t="s">
        <v>393</v>
      </c>
      <c r="AH593" s="25" t="s">
        <v>394</v>
      </c>
      <c r="AI593" s="160" t="s">
        <v>395</v>
      </c>
      <c r="AK593" s="25">
        <f>IF(COUNTIFS('SOC priorities'!$E$4:$E$12,$B593)&lt;&gt;1,1,0)</f>
        <v>1</v>
      </c>
      <c r="AL593" s="25" cm="1">
        <f t="array" ref="AL593">_xlfn.IFNA(IF(ISBLANK(C593),0,_xlfn.IFNA(IF(NOT(OR(_xlfn.XLOOKUP(VLOOKUP(B593,'SOC priorities'!$E$4:$F$12,2),'SOC priorities'!$H$1:$P$1,'SOC priorities'!$H$1:$P$413)=C593)),1,0),1)),1)</f>
        <v>0</v>
      </c>
      <c r="AM593" s="25" cm="1">
        <f t="array" ref="AM593">_xlfn.IFNA(IF(ISBLANK(D593),0,IF(NOT(OR(_xlfn.XLOOKUP(VLOOKUP(B593,'SSA DD'!$E$32:$F$40,2),'SSA DD'!$E$1:$M$1,'SSA DD'!$E$1:$M$22)=D593)),1,0)),0)</f>
        <v>0</v>
      </c>
      <c r="AO593" t="s">
        <v>396</v>
      </c>
      <c r="AP593" s="25" t="s">
        <v>397</v>
      </c>
      <c r="AQ593" s="160" t="s">
        <v>398</v>
      </c>
    </row>
    <row r="594" spans="1:43" ht="30" customHeight="1" x14ac:dyDescent="0.45">
      <c r="A594" s="395">
        <v>582</v>
      </c>
      <c r="B594" s="155"/>
      <c r="C594" s="154"/>
      <c r="D594" s="154"/>
      <c r="E594" s="361"/>
      <c r="F594" s="362"/>
      <c r="G594" s="362"/>
      <c r="H594" s="368"/>
      <c r="I594" s="367" t="str">
        <f t="shared" si="111"/>
        <v/>
      </c>
      <c r="J594" s="365"/>
      <c r="K594" s="365"/>
      <c r="L594" s="365"/>
      <c r="O594" s="25" t="str">
        <f>IF(AND(SUM($U594:$Z594)&lt;&gt;0,SUM($U594:$Z594)&lt;&gt;6), IF($B594&lt;&gt;'SOC priorities'!$E$11,$AG594,$AH594),"")</f>
        <v/>
      </c>
      <c r="P594" s="25" t="str">
        <f>IF(AND(SUM(U594:AA594)&lt;&gt;0,SUM(U594:AA594)&lt;&gt;7),IF(B594='SOC priorities'!$E$11,IF(ISBLANK(H594),$AI594,""),""),"")</f>
        <v/>
      </c>
      <c r="Q594" s="25" t="str">
        <f t="shared" si="112"/>
        <v/>
      </c>
      <c r="R594" s="25" t="str">
        <f t="shared" si="109"/>
        <v/>
      </c>
      <c r="S594" s="25" t="str">
        <f t="shared" si="110"/>
        <v/>
      </c>
      <c r="U594" s="159">
        <f t="shared" si="113"/>
        <v>0</v>
      </c>
      <c r="V594" s="25">
        <f t="shared" si="114"/>
        <v>0</v>
      </c>
      <c r="W594" s="25">
        <f t="shared" si="115"/>
        <v>0</v>
      </c>
      <c r="X594" s="25">
        <f t="shared" si="116"/>
        <v>0</v>
      </c>
      <c r="Y594" s="25">
        <f t="shared" si="117"/>
        <v>0</v>
      </c>
      <c r="Z594" s="25">
        <f t="shared" si="118"/>
        <v>0</v>
      </c>
      <c r="AA594" s="25">
        <f t="shared" si="119"/>
        <v>0</v>
      </c>
      <c r="AC594" s="25">
        <f t="shared" si="120"/>
        <v>0</v>
      </c>
      <c r="AG594" s="25" t="s">
        <v>393</v>
      </c>
      <c r="AH594" s="25" t="s">
        <v>394</v>
      </c>
      <c r="AI594" s="160" t="s">
        <v>395</v>
      </c>
      <c r="AK594" s="25">
        <f>IF(COUNTIFS('SOC priorities'!$E$4:$E$12,$B594)&lt;&gt;1,1,0)</f>
        <v>1</v>
      </c>
      <c r="AL594" s="25" cm="1">
        <f t="array" ref="AL594">_xlfn.IFNA(IF(ISBLANK(C594),0,_xlfn.IFNA(IF(NOT(OR(_xlfn.XLOOKUP(VLOOKUP(B594,'SOC priorities'!$E$4:$F$12,2),'SOC priorities'!$H$1:$P$1,'SOC priorities'!$H$1:$P$413)=C594)),1,0),1)),1)</f>
        <v>0</v>
      </c>
      <c r="AM594" s="25" cm="1">
        <f t="array" ref="AM594">_xlfn.IFNA(IF(ISBLANK(D594),0,IF(NOT(OR(_xlfn.XLOOKUP(VLOOKUP(B594,'SSA DD'!$E$32:$F$40,2),'SSA DD'!$E$1:$M$1,'SSA DD'!$E$1:$M$22)=D594)),1,0)),0)</f>
        <v>0</v>
      </c>
      <c r="AO594" t="s">
        <v>396</v>
      </c>
      <c r="AP594" s="25" t="s">
        <v>397</v>
      </c>
      <c r="AQ594" s="160" t="s">
        <v>398</v>
      </c>
    </row>
    <row r="595" spans="1:43" ht="30" customHeight="1" x14ac:dyDescent="0.45">
      <c r="A595" s="395">
        <v>583</v>
      </c>
      <c r="B595" s="155"/>
      <c r="C595" s="154"/>
      <c r="D595" s="154"/>
      <c r="E595" s="361"/>
      <c r="F595" s="362"/>
      <c r="G595" s="362"/>
      <c r="H595" s="368"/>
      <c r="I595" s="367" t="str">
        <f t="shared" si="111"/>
        <v/>
      </c>
      <c r="J595" s="365"/>
      <c r="K595" s="365"/>
      <c r="L595" s="365"/>
      <c r="O595" s="25" t="str">
        <f>IF(AND(SUM($U595:$Z595)&lt;&gt;0,SUM($U595:$Z595)&lt;&gt;6), IF($B595&lt;&gt;'SOC priorities'!$E$11,$AG595,$AH595),"")</f>
        <v/>
      </c>
      <c r="P595" s="25" t="str">
        <f>IF(AND(SUM(U595:AA595)&lt;&gt;0,SUM(U595:AA595)&lt;&gt;7),IF(B595='SOC priorities'!$E$11,IF(ISBLANK(H595),$AI595,""),""),"")</f>
        <v/>
      </c>
      <c r="Q595" s="25" t="str">
        <f t="shared" si="112"/>
        <v/>
      </c>
      <c r="R595" s="25" t="str">
        <f t="shared" si="109"/>
        <v/>
      </c>
      <c r="S595" s="25" t="str">
        <f t="shared" si="110"/>
        <v/>
      </c>
      <c r="U595" s="159">
        <f t="shared" si="113"/>
        <v>0</v>
      </c>
      <c r="V595" s="25">
        <f t="shared" si="114"/>
        <v>0</v>
      </c>
      <c r="W595" s="25">
        <f t="shared" si="115"/>
        <v>0</v>
      </c>
      <c r="X595" s="25">
        <f t="shared" si="116"/>
        <v>0</v>
      </c>
      <c r="Y595" s="25">
        <f t="shared" si="117"/>
        <v>0</v>
      </c>
      <c r="Z595" s="25">
        <f t="shared" si="118"/>
        <v>0</v>
      </c>
      <c r="AA595" s="25">
        <f t="shared" si="119"/>
        <v>0</v>
      </c>
      <c r="AC595" s="25">
        <f t="shared" si="120"/>
        <v>0</v>
      </c>
      <c r="AG595" s="25" t="s">
        <v>393</v>
      </c>
      <c r="AH595" s="25" t="s">
        <v>394</v>
      </c>
      <c r="AI595" s="160" t="s">
        <v>395</v>
      </c>
      <c r="AK595" s="25">
        <f>IF(COUNTIFS('SOC priorities'!$E$4:$E$12,$B595)&lt;&gt;1,1,0)</f>
        <v>1</v>
      </c>
      <c r="AL595" s="25" cm="1">
        <f t="array" ref="AL595">_xlfn.IFNA(IF(ISBLANK(C595),0,_xlfn.IFNA(IF(NOT(OR(_xlfn.XLOOKUP(VLOOKUP(B595,'SOC priorities'!$E$4:$F$12,2),'SOC priorities'!$H$1:$P$1,'SOC priorities'!$H$1:$P$413)=C595)),1,0),1)),1)</f>
        <v>0</v>
      </c>
      <c r="AM595" s="25" cm="1">
        <f t="array" ref="AM595">_xlfn.IFNA(IF(ISBLANK(D595),0,IF(NOT(OR(_xlfn.XLOOKUP(VLOOKUP(B595,'SSA DD'!$E$32:$F$40,2),'SSA DD'!$E$1:$M$1,'SSA DD'!$E$1:$M$22)=D595)),1,0)),0)</f>
        <v>0</v>
      </c>
      <c r="AO595" t="s">
        <v>396</v>
      </c>
      <c r="AP595" s="25" t="s">
        <v>397</v>
      </c>
      <c r="AQ595" s="160" t="s">
        <v>398</v>
      </c>
    </row>
    <row r="596" spans="1:43" ht="30" customHeight="1" x14ac:dyDescent="0.45">
      <c r="A596" s="395">
        <v>584</v>
      </c>
      <c r="B596" s="155"/>
      <c r="C596" s="154"/>
      <c r="D596" s="154"/>
      <c r="E596" s="361"/>
      <c r="F596" s="362"/>
      <c r="G596" s="362"/>
      <c r="H596" s="368"/>
      <c r="I596" s="367" t="str">
        <f t="shared" si="111"/>
        <v/>
      </c>
      <c r="J596" s="365"/>
      <c r="K596" s="365"/>
      <c r="L596" s="365"/>
      <c r="O596" s="25" t="str">
        <f>IF(AND(SUM($U596:$Z596)&lt;&gt;0,SUM($U596:$Z596)&lt;&gt;6), IF($B596&lt;&gt;'SOC priorities'!$E$11,$AG596,$AH596),"")</f>
        <v/>
      </c>
      <c r="P596" s="25" t="str">
        <f>IF(AND(SUM(U596:AA596)&lt;&gt;0,SUM(U596:AA596)&lt;&gt;7),IF(B596='SOC priorities'!$E$11,IF(ISBLANK(H596),$AI596,""),""),"")</f>
        <v/>
      </c>
      <c r="Q596" s="25" t="str">
        <f t="shared" si="112"/>
        <v/>
      </c>
      <c r="R596" s="25" t="str">
        <f t="shared" si="109"/>
        <v/>
      </c>
      <c r="S596" s="25" t="str">
        <f t="shared" si="110"/>
        <v/>
      </c>
      <c r="U596" s="159">
        <f t="shared" si="113"/>
        <v>0</v>
      </c>
      <c r="V596" s="25">
        <f t="shared" si="114"/>
        <v>0</v>
      </c>
      <c r="W596" s="25">
        <f t="shared" si="115"/>
        <v>0</v>
      </c>
      <c r="X596" s="25">
        <f t="shared" si="116"/>
        <v>0</v>
      </c>
      <c r="Y596" s="25">
        <f t="shared" si="117"/>
        <v>0</v>
      </c>
      <c r="Z596" s="25">
        <f t="shared" si="118"/>
        <v>0</v>
      </c>
      <c r="AA596" s="25">
        <f t="shared" si="119"/>
        <v>0</v>
      </c>
      <c r="AC596" s="25">
        <f t="shared" si="120"/>
        <v>0</v>
      </c>
      <c r="AG596" s="25" t="s">
        <v>393</v>
      </c>
      <c r="AH596" s="25" t="s">
        <v>394</v>
      </c>
      <c r="AI596" s="160" t="s">
        <v>395</v>
      </c>
      <c r="AK596" s="25">
        <f>IF(COUNTIFS('SOC priorities'!$E$4:$E$12,$B596)&lt;&gt;1,1,0)</f>
        <v>1</v>
      </c>
      <c r="AL596" s="25" cm="1">
        <f t="array" ref="AL596">_xlfn.IFNA(IF(ISBLANK(C596),0,_xlfn.IFNA(IF(NOT(OR(_xlfn.XLOOKUP(VLOOKUP(B596,'SOC priorities'!$E$4:$F$12,2),'SOC priorities'!$H$1:$P$1,'SOC priorities'!$H$1:$P$413)=C596)),1,0),1)),1)</f>
        <v>0</v>
      </c>
      <c r="AM596" s="25" cm="1">
        <f t="array" ref="AM596">_xlfn.IFNA(IF(ISBLANK(D596),0,IF(NOT(OR(_xlfn.XLOOKUP(VLOOKUP(B596,'SSA DD'!$E$32:$F$40,2),'SSA DD'!$E$1:$M$1,'SSA DD'!$E$1:$M$22)=D596)),1,0)),0)</f>
        <v>0</v>
      </c>
      <c r="AO596" t="s">
        <v>396</v>
      </c>
      <c r="AP596" s="25" t="s">
        <v>397</v>
      </c>
      <c r="AQ596" s="160" t="s">
        <v>398</v>
      </c>
    </row>
    <row r="597" spans="1:43" ht="30" customHeight="1" x14ac:dyDescent="0.45">
      <c r="A597" s="395">
        <v>585</v>
      </c>
      <c r="B597" s="155"/>
      <c r="C597" s="154"/>
      <c r="D597" s="154"/>
      <c r="E597" s="361"/>
      <c r="F597" s="362"/>
      <c r="G597" s="362"/>
      <c r="H597" s="368"/>
      <c r="I597" s="367" t="str">
        <f t="shared" si="111"/>
        <v/>
      </c>
      <c r="J597" s="365"/>
      <c r="K597" s="365"/>
      <c r="L597" s="365"/>
      <c r="O597" s="25" t="str">
        <f>IF(AND(SUM($U597:$Z597)&lt;&gt;0,SUM($U597:$Z597)&lt;&gt;6), IF($B597&lt;&gt;'SOC priorities'!$E$11,$AG597,$AH597),"")</f>
        <v/>
      </c>
      <c r="P597" s="25" t="str">
        <f>IF(AND(SUM(U597:AA597)&lt;&gt;0,SUM(U597:AA597)&lt;&gt;7),IF(B597='SOC priorities'!$E$11,IF(ISBLANK(H597),$AI597,""),""),"")</f>
        <v/>
      </c>
      <c r="Q597" s="25" t="str">
        <f t="shared" si="112"/>
        <v/>
      </c>
      <c r="R597" s="25" t="str">
        <f t="shared" si="109"/>
        <v/>
      </c>
      <c r="S597" s="25" t="str">
        <f t="shared" si="110"/>
        <v/>
      </c>
      <c r="U597" s="159">
        <f t="shared" si="113"/>
        <v>0</v>
      </c>
      <c r="V597" s="25">
        <f t="shared" si="114"/>
        <v>0</v>
      </c>
      <c r="W597" s="25">
        <f t="shared" si="115"/>
        <v>0</v>
      </c>
      <c r="X597" s="25">
        <f t="shared" si="116"/>
        <v>0</v>
      </c>
      <c r="Y597" s="25">
        <f t="shared" si="117"/>
        <v>0</v>
      </c>
      <c r="Z597" s="25">
        <f t="shared" si="118"/>
        <v>0</v>
      </c>
      <c r="AA597" s="25">
        <f t="shared" si="119"/>
        <v>0</v>
      </c>
      <c r="AC597" s="25">
        <f t="shared" si="120"/>
        <v>0</v>
      </c>
      <c r="AG597" s="25" t="s">
        <v>393</v>
      </c>
      <c r="AH597" s="25" t="s">
        <v>394</v>
      </c>
      <c r="AI597" s="160" t="s">
        <v>395</v>
      </c>
      <c r="AK597" s="25">
        <f>IF(COUNTIFS('SOC priorities'!$E$4:$E$12,$B597)&lt;&gt;1,1,0)</f>
        <v>1</v>
      </c>
      <c r="AL597" s="25" cm="1">
        <f t="array" ref="AL597">_xlfn.IFNA(IF(ISBLANK(C597),0,_xlfn.IFNA(IF(NOT(OR(_xlfn.XLOOKUP(VLOOKUP(B597,'SOC priorities'!$E$4:$F$12,2),'SOC priorities'!$H$1:$P$1,'SOC priorities'!$H$1:$P$413)=C597)),1,0),1)),1)</f>
        <v>0</v>
      </c>
      <c r="AM597" s="25" cm="1">
        <f t="array" ref="AM597">_xlfn.IFNA(IF(ISBLANK(D597),0,IF(NOT(OR(_xlfn.XLOOKUP(VLOOKUP(B597,'SSA DD'!$E$32:$F$40,2),'SSA DD'!$E$1:$M$1,'SSA DD'!$E$1:$M$22)=D597)),1,0)),0)</f>
        <v>0</v>
      </c>
      <c r="AO597" t="s">
        <v>396</v>
      </c>
      <c r="AP597" s="25" t="s">
        <v>397</v>
      </c>
      <c r="AQ597" s="160" t="s">
        <v>398</v>
      </c>
    </row>
    <row r="598" spans="1:43" ht="30" customHeight="1" x14ac:dyDescent="0.45">
      <c r="A598" s="395">
        <v>586</v>
      </c>
      <c r="B598" s="155"/>
      <c r="C598" s="154"/>
      <c r="D598" s="154"/>
      <c r="E598" s="361"/>
      <c r="F598" s="362"/>
      <c r="G598" s="362"/>
      <c r="H598" s="368"/>
      <c r="I598" s="367" t="str">
        <f t="shared" si="111"/>
        <v/>
      </c>
      <c r="J598" s="365"/>
      <c r="K598" s="365"/>
      <c r="L598" s="365"/>
      <c r="O598" s="25" t="str">
        <f>IF(AND(SUM($U598:$Z598)&lt;&gt;0,SUM($U598:$Z598)&lt;&gt;6), IF($B598&lt;&gt;'SOC priorities'!$E$11,$AG598,$AH598),"")</f>
        <v/>
      </c>
      <c r="P598" s="25" t="str">
        <f>IF(AND(SUM(U598:AA598)&lt;&gt;0,SUM(U598:AA598)&lt;&gt;7),IF(B598='SOC priorities'!$E$11,IF(ISBLANK(H598),$AI598,""),""),"")</f>
        <v/>
      </c>
      <c r="Q598" s="25" t="str">
        <f t="shared" si="112"/>
        <v/>
      </c>
      <c r="R598" s="25" t="str">
        <f t="shared" si="109"/>
        <v/>
      </c>
      <c r="S598" s="25" t="str">
        <f t="shared" si="110"/>
        <v/>
      </c>
      <c r="U598" s="159">
        <f t="shared" si="113"/>
        <v>0</v>
      </c>
      <c r="V598" s="25">
        <f t="shared" si="114"/>
        <v>0</v>
      </c>
      <c r="W598" s="25">
        <f t="shared" si="115"/>
        <v>0</v>
      </c>
      <c r="X598" s="25">
        <f t="shared" si="116"/>
        <v>0</v>
      </c>
      <c r="Y598" s="25">
        <f t="shared" si="117"/>
        <v>0</v>
      </c>
      <c r="Z598" s="25">
        <f t="shared" si="118"/>
        <v>0</v>
      </c>
      <c r="AA598" s="25">
        <f t="shared" si="119"/>
        <v>0</v>
      </c>
      <c r="AC598" s="25">
        <f t="shared" si="120"/>
        <v>0</v>
      </c>
      <c r="AG598" s="25" t="s">
        <v>393</v>
      </c>
      <c r="AH598" s="25" t="s">
        <v>394</v>
      </c>
      <c r="AI598" s="160" t="s">
        <v>395</v>
      </c>
      <c r="AK598" s="25">
        <f>IF(COUNTIFS('SOC priorities'!$E$4:$E$12,$B598)&lt;&gt;1,1,0)</f>
        <v>1</v>
      </c>
      <c r="AL598" s="25" cm="1">
        <f t="array" ref="AL598">_xlfn.IFNA(IF(ISBLANK(C598),0,_xlfn.IFNA(IF(NOT(OR(_xlfn.XLOOKUP(VLOOKUP(B598,'SOC priorities'!$E$4:$F$12,2),'SOC priorities'!$H$1:$P$1,'SOC priorities'!$H$1:$P$413)=C598)),1,0),1)),1)</f>
        <v>0</v>
      </c>
      <c r="AM598" s="25" cm="1">
        <f t="array" ref="AM598">_xlfn.IFNA(IF(ISBLANK(D598),0,IF(NOT(OR(_xlfn.XLOOKUP(VLOOKUP(B598,'SSA DD'!$E$32:$F$40,2),'SSA DD'!$E$1:$M$1,'SSA DD'!$E$1:$M$22)=D598)),1,0)),0)</f>
        <v>0</v>
      </c>
      <c r="AO598" t="s">
        <v>396</v>
      </c>
      <c r="AP598" s="25" t="s">
        <v>397</v>
      </c>
      <c r="AQ598" s="160" t="s">
        <v>398</v>
      </c>
    </row>
    <row r="599" spans="1:43" ht="30" customHeight="1" x14ac:dyDescent="0.45">
      <c r="A599" s="395">
        <v>587</v>
      </c>
      <c r="B599" s="155"/>
      <c r="C599" s="154"/>
      <c r="D599" s="154"/>
      <c r="E599" s="361"/>
      <c r="F599" s="362"/>
      <c r="G599" s="362"/>
      <c r="H599" s="368"/>
      <c r="I599" s="367" t="str">
        <f t="shared" si="111"/>
        <v/>
      </c>
      <c r="J599" s="365"/>
      <c r="K599" s="365"/>
      <c r="L599" s="365"/>
      <c r="O599" s="25" t="str">
        <f>IF(AND(SUM($U599:$Z599)&lt;&gt;0,SUM($U599:$Z599)&lt;&gt;6), IF($B599&lt;&gt;'SOC priorities'!$E$11,$AG599,$AH599),"")</f>
        <v/>
      </c>
      <c r="P599" s="25" t="str">
        <f>IF(AND(SUM(U599:AA599)&lt;&gt;0,SUM(U599:AA599)&lt;&gt;7),IF(B599='SOC priorities'!$E$11,IF(ISBLANK(H599),$AI599,""),""),"")</f>
        <v/>
      </c>
      <c r="Q599" s="25" t="str">
        <f t="shared" si="112"/>
        <v/>
      </c>
      <c r="R599" s="25" t="str">
        <f t="shared" si="109"/>
        <v/>
      </c>
      <c r="S599" s="25" t="str">
        <f t="shared" si="110"/>
        <v/>
      </c>
      <c r="U599" s="159">
        <f t="shared" si="113"/>
        <v>0</v>
      </c>
      <c r="V599" s="25">
        <f t="shared" si="114"/>
        <v>0</v>
      </c>
      <c r="W599" s="25">
        <f t="shared" si="115"/>
        <v>0</v>
      </c>
      <c r="X599" s="25">
        <f t="shared" si="116"/>
        <v>0</v>
      </c>
      <c r="Y599" s="25">
        <f t="shared" si="117"/>
        <v>0</v>
      </c>
      <c r="Z599" s="25">
        <f t="shared" si="118"/>
        <v>0</v>
      </c>
      <c r="AA599" s="25">
        <f t="shared" si="119"/>
        <v>0</v>
      </c>
      <c r="AC599" s="25">
        <f t="shared" si="120"/>
        <v>0</v>
      </c>
      <c r="AG599" s="25" t="s">
        <v>393</v>
      </c>
      <c r="AH599" s="25" t="s">
        <v>394</v>
      </c>
      <c r="AI599" s="160" t="s">
        <v>395</v>
      </c>
      <c r="AK599" s="25">
        <f>IF(COUNTIFS('SOC priorities'!$E$4:$E$12,$B599)&lt;&gt;1,1,0)</f>
        <v>1</v>
      </c>
      <c r="AL599" s="25" cm="1">
        <f t="array" ref="AL599">_xlfn.IFNA(IF(ISBLANK(C599),0,_xlfn.IFNA(IF(NOT(OR(_xlfn.XLOOKUP(VLOOKUP(B599,'SOC priorities'!$E$4:$F$12,2),'SOC priorities'!$H$1:$P$1,'SOC priorities'!$H$1:$P$413)=C599)),1,0),1)),1)</f>
        <v>0</v>
      </c>
      <c r="AM599" s="25" cm="1">
        <f t="array" ref="AM599">_xlfn.IFNA(IF(ISBLANK(D599),0,IF(NOT(OR(_xlfn.XLOOKUP(VLOOKUP(B599,'SSA DD'!$E$32:$F$40,2),'SSA DD'!$E$1:$M$1,'SSA DD'!$E$1:$M$22)=D599)),1,0)),0)</f>
        <v>0</v>
      </c>
      <c r="AO599" t="s">
        <v>396</v>
      </c>
      <c r="AP599" s="25" t="s">
        <v>397</v>
      </c>
      <c r="AQ599" s="160" t="s">
        <v>398</v>
      </c>
    </row>
    <row r="600" spans="1:43" ht="30" customHeight="1" x14ac:dyDescent="0.45">
      <c r="A600" s="395">
        <v>588</v>
      </c>
      <c r="B600" s="155"/>
      <c r="C600" s="154"/>
      <c r="D600" s="154"/>
      <c r="E600" s="361"/>
      <c r="F600" s="362"/>
      <c r="G600" s="362"/>
      <c r="H600" s="368"/>
      <c r="I600" s="367" t="str">
        <f t="shared" si="111"/>
        <v/>
      </c>
      <c r="J600" s="365"/>
      <c r="K600" s="365"/>
      <c r="L600" s="365"/>
      <c r="O600" s="25" t="str">
        <f>IF(AND(SUM($U600:$Z600)&lt;&gt;0,SUM($U600:$Z600)&lt;&gt;6), IF($B600&lt;&gt;'SOC priorities'!$E$11,$AG600,$AH600),"")</f>
        <v/>
      </c>
      <c r="P600" s="25" t="str">
        <f>IF(AND(SUM(U600:AA600)&lt;&gt;0,SUM(U600:AA600)&lt;&gt;7),IF(B600='SOC priorities'!$E$11,IF(ISBLANK(H600),$AI600,""),""),"")</f>
        <v/>
      </c>
      <c r="Q600" s="25" t="str">
        <f t="shared" si="112"/>
        <v/>
      </c>
      <c r="R600" s="25" t="str">
        <f t="shared" si="109"/>
        <v/>
      </c>
      <c r="S600" s="25" t="str">
        <f t="shared" si="110"/>
        <v/>
      </c>
      <c r="U600" s="159">
        <f t="shared" si="113"/>
        <v>0</v>
      </c>
      <c r="V600" s="25">
        <f t="shared" si="114"/>
        <v>0</v>
      </c>
      <c r="W600" s="25">
        <f t="shared" si="115"/>
        <v>0</v>
      </c>
      <c r="X600" s="25">
        <f t="shared" si="116"/>
        <v>0</v>
      </c>
      <c r="Y600" s="25">
        <f t="shared" si="117"/>
        <v>0</v>
      </c>
      <c r="Z600" s="25">
        <f t="shared" si="118"/>
        <v>0</v>
      </c>
      <c r="AA600" s="25">
        <f t="shared" si="119"/>
        <v>0</v>
      </c>
      <c r="AC600" s="25">
        <f t="shared" si="120"/>
        <v>0</v>
      </c>
      <c r="AG600" s="25" t="s">
        <v>393</v>
      </c>
      <c r="AH600" s="25" t="s">
        <v>394</v>
      </c>
      <c r="AI600" s="160" t="s">
        <v>395</v>
      </c>
      <c r="AK600" s="25">
        <f>IF(COUNTIFS('SOC priorities'!$E$4:$E$12,$B600)&lt;&gt;1,1,0)</f>
        <v>1</v>
      </c>
      <c r="AL600" s="25" cm="1">
        <f t="array" ref="AL600">_xlfn.IFNA(IF(ISBLANK(C600),0,_xlfn.IFNA(IF(NOT(OR(_xlfn.XLOOKUP(VLOOKUP(B600,'SOC priorities'!$E$4:$F$12,2),'SOC priorities'!$H$1:$P$1,'SOC priorities'!$H$1:$P$413)=C600)),1,0),1)),1)</f>
        <v>0</v>
      </c>
      <c r="AM600" s="25" cm="1">
        <f t="array" ref="AM600">_xlfn.IFNA(IF(ISBLANK(D600),0,IF(NOT(OR(_xlfn.XLOOKUP(VLOOKUP(B600,'SSA DD'!$E$32:$F$40,2),'SSA DD'!$E$1:$M$1,'SSA DD'!$E$1:$M$22)=D600)),1,0)),0)</f>
        <v>0</v>
      </c>
      <c r="AO600" t="s">
        <v>396</v>
      </c>
      <c r="AP600" s="25" t="s">
        <v>397</v>
      </c>
      <c r="AQ600" s="160" t="s">
        <v>398</v>
      </c>
    </row>
    <row r="601" spans="1:43" ht="30" customHeight="1" x14ac:dyDescent="0.45">
      <c r="A601" s="395">
        <v>589</v>
      </c>
      <c r="B601" s="155"/>
      <c r="C601" s="154"/>
      <c r="D601" s="154"/>
      <c r="E601" s="361"/>
      <c r="F601" s="362"/>
      <c r="G601" s="362"/>
      <c r="H601" s="368"/>
      <c r="I601" s="367" t="str">
        <f t="shared" si="111"/>
        <v/>
      </c>
      <c r="J601" s="365"/>
      <c r="K601" s="365"/>
      <c r="L601" s="365"/>
      <c r="O601" s="25" t="str">
        <f>IF(AND(SUM($U601:$Z601)&lt;&gt;0,SUM($U601:$Z601)&lt;&gt;6), IF($B601&lt;&gt;'SOC priorities'!$E$11,$AG601,$AH601),"")</f>
        <v/>
      </c>
      <c r="P601" s="25" t="str">
        <f>IF(AND(SUM(U601:AA601)&lt;&gt;0,SUM(U601:AA601)&lt;&gt;7),IF(B601='SOC priorities'!$E$11,IF(ISBLANK(H601),$AI601,""),""),"")</f>
        <v/>
      </c>
      <c r="Q601" s="25" t="str">
        <f t="shared" si="112"/>
        <v/>
      </c>
      <c r="R601" s="25" t="str">
        <f t="shared" si="109"/>
        <v/>
      </c>
      <c r="S601" s="25" t="str">
        <f t="shared" si="110"/>
        <v/>
      </c>
      <c r="U601" s="159">
        <f t="shared" si="113"/>
        <v>0</v>
      </c>
      <c r="V601" s="25">
        <f t="shared" si="114"/>
        <v>0</v>
      </c>
      <c r="W601" s="25">
        <f t="shared" si="115"/>
        <v>0</v>
      </c>
      <c r="X601" s="25">
        <f t="shared" si="116"/>
        <v>0</v>
      </c>
      <c r="Y601" s="25">
        <f t="shared" si="117"/>
        <v>0</v>
      </c>
      <c r="Z601" s="25">
        <f t="shared" si="118"/>
        <v>0</v>
      </c>
      <c r="AA601" s="25">
        <f t="shared" si="119"/>
        <v>0</v>
      </c>
      <c r="AC601" s="25">
        <f t="shared" si="120"/>
        <v>0</v>
      </c>
      <c r="AG601" s="25" t="s">
        <v>393</v>
      </c>
      <c r="AH601" s="25" t="s">
        <v>394</v>
      </c>
      <c r="AI601" s="160" t="s">
        <v>395</v>
      </c>
      <c r="AK601" s="25">
        <f>IF(COUNTIFS('SOC priorities'!$E$4:$E$12,$B601)&lt;&gt;1,1,0)</f>
        <v>1</v>
      </c>
      <c r="AL601" s="25" cm="1">
        <f t="array" ref="AL601">_xlfn.IFNA(IF(ISBLANK(C601),0,_xlfn.IFNA(IF(NOT(OR(_xlfn.XLOOKUP(VLOOKUP(B601,'SOC priorities'!$E$4:$F$12,2),'SOC priorities'!$H$1:$P$1,'SOC priorities'!$H$1:$P$413)=C601)),1,0),1)),1)</f>
        <v>0</v>
      </c>
      <c r="AM601" s="25" cm="1">
        <f t="array" ref="AM601">_xlfn.IFNA(IF(ISBLANK(D601),0,IF(NOT(OR(_xlfn.XLOOKUP(VLOOKUP(B601,'SSA DD'!$E$32:$F$40,2),'SSA DD'!$E$1:$M$1,'SSA DD'!$E$1:$M$22)=D601)),1,0)),0)</f>
        <v>0</v>
      </c>
      <c r="AO601" t="s">
        <v>396</v>
      </c>
      <c r="AP601" s="25" t="s">
        <v>397</v>
      </c>
      <c r="AQ601" s="160" t="s">
        <v>398</v>
      </c>
    </row>
    <row r="602" spans="1:43" ht="30" customHeight="1" x14ac:dyDescent="0.45">
      <c r="A602" s="395">
        <v>590</v>
      </c>
      <c r="B602" s="155"/>
      <c r="C602" s="154"/>
      <c r="D602" s="154"/>
      <c r="E602" s="361"/>
      <c r="F602" s="362"/>
      <c r="G602" s="362"/>
      <c r="H602" s="368"/>
      <c r="I602" s="367" t="str">
        <f t="shared" si="111"/>
        <v/>
      </c>
      <c r="J602" s="365"/>
      <c r="K602" s="365"/>
      <c r="L602" s="365"/>
      <c r="O602" s="25" t="str">
        <f>IF(AND(SUM($U602:$Z602)&lt;&gt;0,SUM($U602:$Z602)&lt;&gt;6), IF($B602&lt;&gt;'SOC priorities'!$E$11,$AG602,$AH602),"")</f>
        <v/>
      </c>
      <c r="P602" s="25" t="str">
        <f>IF(AND(SUM(U602:AA602)&lt;&gt;0,SUM(U602:AA602)&lt;&gt;7),IF(B602='SOC priorities'!$E$11,IF(ISBLANK(H602),$AI602,""),""),"")</f>
        <v/>
      </c>
      <c r="Q602" s="25" t="str">
        <f t="shared" si="112"/>
        <v/>
      </c>
      <c r="R602" s="25" t="str">
        <f t="shared" si="109"/>
        <v/>
      </c>
      <c r="S602" s="25" t="str">
        <f t="shared" si="110"/>
        <v/>
      </c>
      <c r="U602" s="159">
        <f t="shared" si="113"/>
        <v>0</v>
      </c>
      <c r="V602" s="25">
        <f t="shared" si="114"/>
        <v>0</v>
      </c>
      <c r="W602" s="25">
        <f t="shared" si="115"/>
        <v>0</v>
      </c>
      <c r="X602" s="25">
        <f t="shared" si="116"/>
        <v>0</v>
      </c>
      <c r="Y602" s="25">
        <f t="shared" si="117"/>
        <v>0</v>
      </c>
      <c r="Z602" s="25">
        <f t="shared" si="118"/>
        <v>0</v>
      </c>
      <c r="AA602" s="25">
        <f t="shared" si="119"/>
        <v>0</v>
      </c>
      <c r="AC602" s="25">
        <f t="shared" si="120"/>
        <v>0</v>
      </c>
      <c r="AG602" s="25" t="s">
        <v>393</v>
      </c>
      <c r="AH602" s="25" t="s">
        <v>394</v>
      </c>
      <c r="AI602" s="160" t="s">
        <v>395</v>
      </c>
      <c r="AK602" s="25">
        <f>IF(COUNTIFS('SOC priorities'!$E$4:$E$12,$B602)&lt;&gt;1,1,0)</f>
        <v>1</v>
      </c>
      <c r="AL602" s="25" cm="1">
        <f t="array" ref="AL602">_xlfn.IFNA(IF(ISBLANK(C602),0,_xlfn.IFNA(IF(NOT(OR(_xlfn.XLOOKUP(VLOOKUP(B602,'SOC priorities'!$E$4:$F$12,2),'SOC priorities'!$H$1:$P$1,'SOC priorities'!$H$1:$P$413)=C602)),1,0),1)),1)</f>
        <v>0</v>
      </c>
      <c r="AM602" s="25" cm="1">
        <f t="array" ref="AM602">_xlfn.IFNA(IF(ISBLANK(D602),0,IF(NOT(OR(_xlfn.XLOOKUP(VLOOKUP(B602,'SSA DD'!$E$32:$F$40,2),'SSA DD'!$E$1:$M$1,'SSA DD'!$E$1:$M$22)=D602)),1,0)),0)</f>
        <v>0</v>
      </c>
      <c r="AO602" t="s">
        <v>396</v>
      </c>
      <c r="AP602" s="25" t="s">
        <v>397</v>
      </c>
      <c r="AQ602" s="160" t="s">
        <v>398</v>
      </c>
    </row>
    <row r="603" spans="1:43" ht="30" customHeight="1" x14ac:dyDescent="0.45">
      <c r="A603" s="395">
        <v>591</v>
      </c>
      <c r="B603" s="155"/>
      <c r="C603" s="154"/>
      <c r="D603" s="154"/>
      <c r="E603" s="361"/>
      <c r="F603" s="362"/>
      <c r="G603" s="362"/>
      <c r="H603" s="368"/>
      <c r="I603" s="367" t="str">
        <f t="shared" si="111"/>
        <v/>
      </c>
      <c r="J603" s="365"/>
      <c r="K603" s="365"/>
      <c r="L603" s="365"/>
      <c r="O603" s="25" t="str">
        <f>IF(AND(SUM($U603:$Z603)&lt;&gt;0,SUM($U603:$Z603)&lt;&gt;6), IF($B603&lt;&gt;'SOC priorities'!$E$11,$AG603,$AH603),"")</f>
        <v/>
      </c>
      <c r="P603" s="25" t="str">
        <f>IF(AND(SUM(U603:AA603)&lt;&gt;0,SUM(U603:AA603)&lt;&gt;7),IF(B603='SOC priorities'!$E$11,IF(ISBLANK(H603),$AI603,""),""),"")</f>
        <v/>
      </c>
      <c r="Q603" s="25" t="str">
        <f t="shared" si="112"/>
        <v/>
      </c>
      <c r="R603" s="25" t="str">
        <f t="shared" si="109"/>
        <v/>
      </c>
      <c r="S603" s="25" t="str">
        <f t="shared" si="110"/>
        <v/>
      </c>
      <c r="U603" s="159">
        <f t="shared" si="113"/>
        <v>0</v>
      </c>
      <c r="V603" s="25">
        <f t="shared" si="114"/>
        <v>0</v>
      </c>
      <c r="W603" s="25">
        <f t="shared" si="115"/>
        <v>0</v>
      </c>
      <c r="X603" s="25">
        <f t="shared" si="116"/>
        <v>0</v>
      </c>
      <c r="Y603" s="25">
        <f t="shared" si="117"/>
        <v>0</v>
      </c>
      <c r="Z603" s="25">
        <f t="shared" si="118"/>
        <v>0</v>
      </c>
      <c r="AA603" s="25">
        <f t="shared" si="119"/>
        <v>0</v>
      </c>
      <c r="AC603" s="25">
        <f t="shared" si="120"/>
        <v>0</v>
      </c>
      <c r="AG603" s="25" t="s">
        <v>393</v>
      </c>
      <c r="AH603" s="25" t="s">
        <v>394</v>
      </c>
      <c r="AI603" s="160" t="s">
        <v>395</v>
      </c>
      <c r="AK603" s="25">
        <f>IF(COUNTIFS('SOC priorities'!$E$4:$E$12,$B603)&lt;&gt;1,1,0)</f>
        <v>1</v>
      </c>
      <c r="AL603" s="25" cm="1">
        <f t="array" ref="AL603">_xlfn.IFNA(IF(ISBLANK(C603),0,_xlfn.IFNA(IF(NOT(OR(_xlfn.XLOOKUP(VLOOKUP(B603,'SOC priorities'!$E$4:$F$12,2),'SOC priorities'!$H$1:$P$1,'SOC priorities'!$H$1:$P$413)=C603)),1,0),1)),1)</f>
        <v>0</v>
      </c>
      <c r="AM603" s="25" cm="1">
        <f t="array" ref="AM603">_xlfn.IFNA(IF(ISBLANK(D603),0,IF(NOT(OR(_xlfn.XLOOKUP(VLOOKUP(B603,'SSA DD'!$E$32:$F$40,2),'SSA DD'!$E$1:$M$1,'SSA DD'!$E$1:$M$22)=D603)),1,0)),0)</f>
        <v>0</v>
      </c>
      <c r="AO603" t="s">
        <v>396</v>
      </c>
      <c r="AP603" s="25" t="s">
        <v>397</v>
      </c>
      <c r="AQ603" s="160" t="s">
        <v>398</v>
      </c>
    </row>
    <row r="604" spans="1:43" ht="30" customHeight="1" x14ac:dyDescent="0.45">
      <c r="A604" s="395">
        <v>592</v>
      </c>
      <c r="B604" s="155"/>
      <c r="C604" s="154"/>
      <c r="D604" s="154"/>
      <c r="E604" s="361"/>
      <c r="F604" s="362"/>
      <c r="G604" s="362"/>
      <c r="H604" s="368"/>
      <c r="I604" s="367" t="str">
        <f t="shared" si="111"/>
        <v/>
      </c>
      <c r="J604" s="365"/>
      <c r="K604" s="365"/>
      <c r="L604" s="365"/>
      <c r="O604" s="25" t="str">
        <f>IF(AND(SUM($U604:$Z604)&lt;&gt;0,SUM($U604:$Z604)&lt;&gt;6), IF($B604&lt;&gt;'SOC priorities'!$E$11,$AG604,$AH604),"")</f>
        <v/>
      </c>
      <c r="P604" s="25" t="str">
        <f>IF(AND(SUM(U604:AA604)&lt;&gt;0,SUM(U604:AA604)&lt;&gt;7),IF(B604='SOC priorities'!$E$11,IF(ISBLANK(H604),$AI604,""),""),"")</f>
        <v/>
      </c>
      <c r="Q604" s="25" t="str">
        <f t="shared" si="112"/>
        <v/>
      </c>
      <c r="R604" s="25" t="str">
        <f t="shared" si="109"/>
        <v/>
      </c>
      <c r="S604" s="25" t="str">
        <f t="shared" si="110"/>
        <v/>
      </c>
      <c r="U604" s="159">
        <f t="shared" si="113"/>
        <v>0</v>
      </c>
      <c r="V604" s="25">
        <f t="shared" si="114"/>
        <v>0</v>
      </c>
      <c r="W604" s="25">
        <f t="shared" si="115"/>
        <v>0</v>
      </c>
      <c r="X604" s="25">
        <f t="shared" si="116"/>
        <v>0</v>
      </c>
      <c r="Y604" s="25">
        <f t="shared" si="117"/>
        <v>0</v>
      </c>
      <c r="Z604" s="25">
        <f t="shared" si="118"/>
        <v>0</v>
      </c>
      <c r="AA604" s="25">
        <f t="shared" si="119"/>
        <v>0</v>
      </c>
      <c r="AC604" s="25">
        <f t="shared" si="120"/>
        <v>0</v>
      </c>
      <c r="AG604" s="25" t="s">
        <v>393</v>
      </c>
      <c r="AH604" s="25" t="s">
        <v>394</v>
      </c>
      <c r="AI604" s="160" t="s">
        <v>395</v>
      </c>
      <c r="AK604" s="25">
        <f>IF(COUNTIFS('SOC priorities'!$E$4:$E$12,$B604)&lt;&gt;1,1,0)</f>
        <v>1</v>
      </c>
      <c r="AL604" s="25" cm="1">
        <f t="array" ref="AL604">_xlfn.IFNA(IF(ISBLANK(C604),0,_xlfn.IFNA(IF(NOT(OR(_xlfn.XLOOKUP(VLOOKUP(B604,'SOC priorities'!$E$4:$F$12,2),'SOC priorities'!$H$1:$P$1,'SOC priorities'!$H$1:$P$413)=C604)),1,0),1)),1)</f>
        <v>0</v>
      </c>
      <c r="AM604" s="25" cm="1">
        <f t="array" ref="AM604">_xlfn.IFNA(IF(ISBLANK(D604),0,IF(NOT(OR(_xlfn.XLOOKUP(VLOOKUP(B604,'SSA DD'!$E$32:$F$40,2),'SSA DD'!$E$1:$M$1,'SSA DD'!$E$1:$M$22)=D604)),1,0)),0)</f>
        <v>0</v>
      </c>
      <c r="AO604" t="s">
        <v>396</v>
      </c>
      <c r="AP604" s="25" t="s">
        <v>397</v>
      </c>
      <c r="AQ604" s="160" t="s">
        <v>398</v>
      </c>
    </row>
    <row r="605" spans="1:43" ht="30" customHeight="1" x14ac:dyDescent="0.45">
      <c r="A605" s="395">
        <v>593</v>
      </c>
      <c r="B605" s="155"/>
      <c r="C605" s="154"/>
      <c r="D605" s="154"/>
      <c r="E605" s="361"/>
      <c r="F605" s="362"/>
      <c r="G605" s="362"/>
      <c r="H605" s="368"/>
      <c r="I605" s="367" t="str">
        <f t="shared" si="111"/>
        <v/>
      </c>
      <c r="J605" s="365"/>
      <c r="K605" s="365"/>
      <c r="L605" s="365"/>
      <c r="O605" s="25" t="str">
        <f>IF(AND(SUM($U605:$Z605)&lt;&gt;0,SUM($U605:$Z605)&lt;&gt;6), IF($B605&lt;&gt;'SOC priorities'!$E$11,$AG605,$AH605),"")</f>
        <v/>
      </c>
      <c r="P605" s="25" t="str">
        <f>IF(AND(SUM(U605:AA605)&lt;&gt;0,SUM(U605:AA605)&lt;&gt;7),IF(B605='SOC priorities'!$E$11,IF(ISBLANK(H605),$AI605,""),""),"")</f>
        <v/>
      </c>
      <c r="Q605" s="25" t="str">
        <f t="shared" si="112"/>
        <v/>
      </c>
      <c r="R605" s="25" t="str">
        <f t="shared" si="109"/>
        <v/>
      </c>
      <c r="S605" s="25" t="str">
        <f t="shared" si="110"/>
        <v/>
      </c>
      <c r="U605" s="159">
        <f t="shared" si="113"/>
        <v>0</v>
      </c>
      <c r="V605" s="25">
        <f t="shared" si="114"/>
        <v>0</v>
      </c>
      <c r="W605" s="25">
        <f t="shared" si="115"/>
        <v>0</v>
      </c>
      <c r="X605" s="25">
        <f t="shared" si="116"/>
        <v>0</v>
      </c>
      <c r="Y605" s="25">
        <f t="shared" si="117"/>
        <v>0</v>
      </c>
      <c r="Z605" s="25">
        <f t="shared" si="118"/>
        <v>0</v>
      </c>
      <c r="AA605" s="25">
        <f t="shared" si="119"/>
        <v>0</v>
      </c>
      <c r="AC605" s="25">
        <f t="shared" si="120"/>
        <v>0</v>
      </c>
      <c r="AG605" s="25" t="s">
        <v>393</v>
      </c>
      <c r="AH605" s="25" t="s">
        <v>394</v>
      </c>
      <c r="AI605" s="160" t="s">
        <v>395</v>
      </c>
      <c r="AK605" s="25">
        <f>IF(COUNTIFS('SOC priorities'!$E$4:$E$12,$B605)&lt;&gt;1,1,0)</f>
        <v>1</v>
      </c>
      <c r="AL605" s="25" cm="1">
        <f t="array" ref="AL605">_xlfn.IFNA(IF(ISBLANK(C605),0,_xlfn.IFNA(IF(NOT(OR(_xlfn.XLOOKUP(VLOOKUP(B605,'SOC priorities'!$E$4:$F$12,2),'SOC priorities'!$H$1:$P$1,'SOC priorities'!$H$1:$P$413)=C605)),1,0),1)),1)</f>
        <v>0</v>
      </c>
      <c r="AM605" s="25" cm="1">
        <f t="array" ref="AM605">_xlfn.IFNA(IF(ISBLANK(D605),0,IF(NOT(OR(_xlfn.XLOOKUP(VLOOKUP(B605,'SSA DD'!$E$32:$F$40,2),'SSA DD'!$E$1:$M$1,'SSA DD'!$E$1:$M$22)=D605)),1,0)),0)</f>
        <v>0</v>
      </c>
      <c r="AO605" t="s">
        <v>396</v>
      </c>
      <c r="AP605" s="25" t="s">
        <v>397</v>
      </c>
      <c r="AQ605" s="160" t="s">
        <v>398</v>
      </c>
    </row>
    <row r="606" spans="1:43" ht="30" customHeight="1" x14ac:dyDescent="0.45">
      <c r="A606" s="395">
        <v>594</v>
      </c>
      <c r="B606" s="155"/>
      <c r="C606" s="154"/>
      <c r="D606" s="154"/>
      <c r="E606" s="361"/>
      <c r="F606" s="362"/>
      <c r="G606" s="362"/>
      <c r="H606" s="368"/>
      <c r="I606" s="367" t="str">
        <f t="shared" si="111"/>
        <v/>
      </c>
      <c r="J606" s="365"/>
      <c r="K606" s="365"/>
      <c r="L606" s="365"/>
      <c r="O606" s="25" t="str">
        <f>IF(AND(SUM($U606:$Z606)&lt;&gt;0,SUM($U606:$Z606)&lt;&gt;6), IF($B606&lt;&gt;'SOC priorities'!$E$11,$AG606,$AH606),"")</f>
        <v/>
      </c>
      <c r="P606" s="25" t="str">
        <f>IF(AND(SUM(U606:AA606)&lt;&gt;0,SUM(U606:AA606)&lt;&gt;7),IF(B606='SOC priorities'!$E$11,IF(ISBLANK(H606),$AI606,""),""),"")</f>
        <v/>
      </c>
      <c r="Q606" s="25" t="str">
        <f t="shared" si="112"/>
        <v/>
      </c>
      <c r="R606" s="25" t="str">
        <f t="shared" si="109"/>
        <v/>
      </c>
      <c r="S606" s="25" t="str">
        <f t="shared" si="110"/>
        <v/>
      </c>
      <c r="U606" s="159">
        <f t="shared" si="113"/>
        <v>0</v>
      </c>
      <c r="V606" s="25">
        <f t="shared" si="114"/>
        <v>0</v>
      </c>
      <c r="W606" s="25">
        <f t="shared" si="115"/>
        <v>0</v>
      </c>
      <c r="X606" s="25">
        <f t="shared" si="116"/>
        <v>0</v>
      </c>
      <c r="Y606" s="25">
        <f t="shared" si="117"/>
        <v>0</v>
      </c>
      <c r="Z606" s="25">
        <f t="shared" si="118"/>
        <v>0</v>
      </c>
      <c r="AA606" s="25">
        <f t="shared" si="119"/>
        <v>0</v>
      </c>
      <c r="AC606" s="25">
        <f t="shared" si="120"/>
        <v>0</v>
      </c>
      <c r="AG606" s="25" t="s">
        <v>393</v>
      </c>
      <c r="AH606" s="25" t="s">
        <v>394</v>
      </c>
      <c r="AI606" s="160" t="s">
        <v>395</v>
      </c>
      <c r="AK606" s="25">
        <f>IF(COUNTIFS('SOC priorities'!$E$4:$E$12,$B606)&lt;&gt;1,1,0)</f>
        <v>1</v>
      </c>
      <c r="AL606" s="25" cm="1">
        <f t="array" ref="AL606">_xlfn.IFNA(IF(ISBLANK(C606),0,_xlfn.IFNA(IF(NOT(OR(_xlfn.XLOOKUP(VLOOKUP(B606,'SOC priorities'!$E$4:$F$12,2),'SOC priorities'!$H$1:$P$1,'SOC priorities'!$H$1:$P$413)=C606)),1,0),1)),1)</f>
        <v>0</v>
      </c>
      <c r="AM606" s="25" cm="1">
        <f t="array" ref="AM606">_xlfn.IFNA(IF(ISBLANK(D606),0,IF(NOT(OR(_xlfn.XLOOKUP(VLOOKUP(B606,'SSA DD'!$E$32:$F$40,2),'SSA DD'!$E$1:$M$1,'SSA DD'!$E$1:$M$22)=D606)),1,0)),0)</f>
        <v>0</v>
      </c>
      <c r="AO606" t="s">
        <v>396</v>
      </c>
      <c r="AP606" s="25" t="s">
        <v>397</v>
      </c>
      <c r="AQ606" s="160" t="s">
        <v>398</v>
      </c>
    </row>
    <row r="607" spans="1:43" ht="30" customHeight="1" x14ac:dyDescent="0.45">
      <c r="A607" s="395">
        <v>595</v>
      </c>
      <c r="B607" s="155"/>
      <c r="C607" s="154"/>
      <c r="D607" s="154"/>
      <c r="E607" s="361"/>
      <c r="F607" s="362"/>
      <c r="G607" s="362"/>
      <c r="H607" s="368"/>
      <c r="I607" s="367" t="str">
        <f t="shared" si="111"/>
        <v/>
      </c>
      <c r="J607" s="365"/>
      <c r="K607" s="365"/>
      <c r="L607" s="365"/>
      <c r="O607" s="25" t="str">
        <f>IF(AND(SUM($U607:$Z607)&lt;&gt;0,SUM($U607:$Z607)&lt;&gt;6), IF($B607&lt;&gt;'SOC priorities'!$E$11,$AG607,$AH607),"")</f>
        <v/>
      </c>
      <c r="P607" s="25" t="str">
        <f>IF(AND(SUM(U607:AA607)&lt;&gt;0,SUM(U607:AA607)&lt;&gt;7),IF(B607='SOC priorities'!$E$11,IF(ISBLANK(H607),$AI607,""),""),"")</f>
        <v/>
      </c>
      <c r="Q607" s="25" t="str">
        <f t="shared" si="112"/>
        <v/>
      </c>
      <c r="R607" s="25" t="str">
        <f t="shared" si="109"/>
        <v/>
      </c>
      <c r="S607" s="25" t="str">
        <f t="shared" si="110"/>
        <v/>
      </c>
      <c r="U607" s="159">
        <f t="shared" si="113"/>
        <v>0</v>
      </c>
      <c r="V607" s="25">
        <f t="shared" si="114"/>
        <v>0</v>
      </c>
      <c r="W607" s="25">
        <f t="shared" si="115"/>
        <v>0</v>
      </c>
      <c r="X607" s="25">
        <f t="shared" si="116"/>
        <v>0</v>
      </c>
      <c r="Y607" s="25">
        <f t="shared" si="117"/>
        <v>0</v>
      </c>
      <c r="Z607" s="25">
        <f t="shared" si="118"/>
        <v>0</v>
      </c>
      <c r="AA607" s="25">
        <f t="shared" si="119"/>
        <v>0</v>
      </c>
      <c r="AC607" s="25">
        <f t="shared" si="120"/>
        <v>0</v>
      </c>
      <c r="AG607" s="25" t="s">
        <v>393</v>
      </c>
      <c r="AH607" s="25" t="s">
        <v>394</v>
      </c>
      <c r="AI607" s="160" t="s">
        <v>395</v>
      </c>
      <c r="AK607" s="25">
        <f>IF(COUNTIFS('SOC priorities'!$E$4:$E$12,$B607)&lt;&gt;1,1,0)</f>
        <v>1</v>
      </c>
      <c r="AL607" s="25" cm="1">
        <f t="array" ref="AL607">_xlfn.IFNA(IF(ISBLANK(C607),0,_xlfn.IFNA(IF(NOT(OR(_xlfn.XLOOKUP(VLOOKUP(B607,'SOC priorities'!$E$4:$F$12,2),'SOC priorities'!$H$1:$P$1,'SOC priorities'!$H$1:$P$413)=C607)),1,0),1)),1)</f>
        <v>0</v>
      </c>
      <c r="AM607" s="25" cm="1">
        <f t="array" ref="AM607">_xlfn.IFNA(IF(ISBLANK(D607),0,IF(NOT(OR(_xlfn.XLOOKUP(VLOOKUP(B607,'SSA DD'!$E$32:$F$40,2),'SSA DD'!$E$1:$M$1,'SSA DD'!$E$1:$M$22)=D607)),1,0)),0)</f>
        <v>0</v>
      </c>
      <c r="AO607" t="s">
        <v>396</v>
      </c>
      <c r="AP607" s="25" t="s">
        <v>397</v>
      </c>
      <c r="AQ607" s="160" t="s">
        <v>398</v>
      </c>
    </row>
    <row r="608" spans="1:43" ht="30" customHeight="1" x14ac:dyDescent="0.45">
      <c r="A608" s="395">
        <v>596</v>
      </c>
      <c r="B608" s="155"/>
      <c r="C608" s="154"/>
      <c r="D608" s="154"/>
      <c r="E608" s="361"/>
      <c r="F608" s="362"/>
      <c r="G608" s="362"/>
      <c r="H608" s="368"/>
      <c r="I608" s="367" t="str">
        <f t="shared" si="111"/>
        <v/>
      </c>
      <c r="J608" s="365"/>
      <c r="K608" s="365"/>
      <c r="L608" s="365"/>
      <c r="O608" s="25" t="str">
        <f>IF(AND(SUM($U608:$Z608)&lt;&gt;0,SUM($U608:$Z608)&lt;&gt;6), IF($B608&lt;&gt;'SOC priorities'!$E$11,$AG608,$AH608),"")</f>
        <v/>
      </c>
      <c r="P608" s="25" t="str">
        <f>IF(AND(SUM(U608:AA608)&lt;&gt;0,SUM(U608:AA608)&lt;&gt;7),IF(B608='SOC priorities'!$E$11,IF(ISBLANK(H608),$AI608,""),""),"")</f>
        <v/>
      </c>
      <c r="Q608" s="25" t="str">
        <f t="shared" si="112"/>
        <v/>
      </c>
      <c r="R608" s="25" t="str">
        <f t="shared" si="109"/>
        <v/>
      </c>
      <c r="S608" s="25" t="str">
        <f t="shared" si="110"/>
        <v/>
      </c>
      <c r="U608" s="159">
        <f t="shared" si="113"/>
        <v>0</v>
      </c>
      <c r="V608" s="25">
        <f t="shared" si="114"/>
        <v>0</v>
      </c>
      <c r="W608" s="25">
        <f t="shared" si="115"/>
        <v>0</v>
      </c>
      <c r="X608" s="25">
        <f t="shared" si="116"/>
        <v>0</v>
      </c>
      <c r="Y608" s="25">
        <f t="shared" si="117"/>
        <v>0</v>
      </c>
      <c r="Z608" s="25">
        <f t="shared" si="118"/>
        <v>0</v>
      </c>
      <c r="AA608" s="25">
        <f t="shared" si="119"/>
        <v>0</v>
      </c>
      <c r="AC608" s="25">
        <f t="shared" si="120"/>
        <v>0</v>
      </c>
      <c r="AG608" s="25" t="s">
        <v>393</v>
      </c>
      <c r="AH608" s="25" t="s">
        <v>394</v>
      </c>
      <c r="AI608" s="160" t="s">
        <v>395</v>
      </c>
      <c r="AK608" s="25">
        <f>IF(COUNTIFS('SOC priorities'!$E$4:$E$12,$B608)&lt;&gt;1,1,0)</f>
        <v>1</v>
      </c>
      <c r="AL608" s="25" cm="1">
        <f t="array" ref="AL608">_xlfn.IFNA(IF(ISBLANK(C608),0,_xlfn.IFNA(IF(NOT(OR(_xlfn.XLOOKUP(VLOOKUP(B608,'SOC priorities'!$E$4:$F$12,2),'SOC priorities'!$H$1:$P$1,'SOC priorities'!$H$1:$P$413)=C608)),1,0),1)),1)</f>
        <v>0</v>
      </c>
      <c r="AM608" s="25" cm="1">
        <f t="array" ref="AM608">_xlfn.IFNA(IF(ISBLANK(D608),0,IF(NOT(OR(_xlfn.XLOOKUP(VLOOKUP(B608,'SSA DD'!$E$32:$F$40,2),'SSA DD'!$E$1:$M$1,'SSA DD'!$E$1:$M$22)=D608)),1,0)),0)</f>
        <v>0</v>
      </c>
      <c r="AO608" t="s">
        <v>396</v>
      </c>
      <c r="AP608" s="25" t="s">
        <v>397</v>
      </c>
      <c r="AQ608" s="160" t="s">
        <v>398</v>
      </c>
    </row>
    <row r="609" spans="1:43" ht="30" customHeight="1" x14ac:dyDescent="0.45">
      <c r="A609" s="395">
        <v>597</v>
      </c>
      <c r="B609" s="155"/>
      <c r="C609" s="154"/>
      <c r="D609" s="154"/>
      <c r="E609" s="361"/>
      <c r="F609" s="362"/>
      <c r="G609" s="362"/>
      <c r="H609" s="368"/>
      <c r="I609" s="367" t="str">
        <f t="shared" si="111"/>
        <v/>
      </c>
      <c r="J609" s="365"/>
      <c r="K609" s="365"/>
      <c r="L609" s="365"/>
      <c r="O609" s="25" t="str">
        <f>IF(AND(SUM($U609:$Z609)&lt;&gt;0,SUM($U609:$Z609)&lt;&gt;6), IF($B609&lt;&gt;'SOC priorities'!$E$11,$AG609,$AH609),"")</f>
        <v/>
      </c>
      <c r="P609" s="25" t="str">
        <f>IF(AND(SUM(U609:AA609)&lt;&gt;0,SUM(U609:AA609)&lt;&gt;7),IF(B609='SOC priorities'!$E$11,IF(ISBLANK(H609),$AI609,""),""),"")</f>
        <v/>
      </c>
      <c r="Q609" s="25" t="str">
        <f t="shared" si="112"/>
        <v/>
      </c>
      <c r="R609" s="25" t="str">
        <f t="shared" si="109"/>
        <v/>
      </c>
      <c r="S609" s="25" t="str">
        <f t="shared" si="110"/>
        <v/>
      </c>
      <c r="U609" s="159">
        <f t="shared" si="113"/>
        <v>0</v>
      </c>
      <c r="V609" s="25">
        <f t="shared" si="114"/>
        <v>0</v>
      </c>
      <c r="W609" s="25">
        <f t="shared" si="115"/>
        <v>0</v>
      </c>
      <c r="X609" s="25">
        <f t="shared" si="116"/>
        <v>0</v>
      </c>
      <c r="Y609" s="25">
        <f t="shared" si="117"/>
        <v>0</v>
      </c>
      <c r="Z609" s="25">
        <f t="shared" si="118"/>
        <v>0</v>
      </c>
      <c r="AA609" s="25">
        <f t="shared" si="119"/>
        <v>0</v>
      </c>
      <c r="AC609" s="25">
        <f t="shared" si="120"/>
        <v>0</v>
      </c>
      <c r="AG609" s="25" t="s">
        <v>393</v>
      </c>
      <c r="AH609" s="25" t="s">
        <v>394</v>
      </c>
      <c r="AI609" s="160" t="s">
        <v>395</v>
      </c>
      <c r="AK609" s="25">
        <f>IF(COUNTIFS('SOC priorities'!$E$4:$E$12,$B609)&lt;&gt;1,1,0)</f>
        <v>1</v>
      </c>
      <c r="AL609" s="25" cm="1">
        <f t="array" ref="AL609">_xlfn.IFNA(IF(ISBLANK(C609),0,_xlfn.IFNA(IF(NOT(OR(_xlfn.XLOOKUP(VLOOKUP(B609,'SOC priorities'!$E$4:$F$12,2),'SOC priorities'!$H$1:$P$1,'SOC priorities'!$H$1:$P$413)=C609)),1,0),1)),1)</f>
        <v>0</v>
      </c>
      <c r="AM609" s="25" cm="1">
        <f t="array" ref="AM609">_xlfn.IFNA(IF(ISBLANK(D609),0,IF(NOT(OR(_xlfn.XLOOKUP(VLOOKUP(B609,'SSA DD'!$E$32:$F$40,2),'SSA DD'!$E$1:$M$1,'SSA DD'!$E$1:$M$22)=D609)),1,0)),0)</f>
        <v>0</v>
      </c>
      <c r="AO609" t="s">
        <v>396</v>
      </c>
      <c r="AP609" s="25" t="s">
        <v>397</v>
      </c>
      <c r="AQ609" s="160" t="s">
        <v>398</v>
      </c>
    </row>
    <row r="610" spans="1:43" ht="30" customHeight="1" x14ac:dyDescent="0.45">
      <c r="A610" s="395">
        <v>598</v>
      </c>
      <c r="B610" s="155"/>
      <c r="C610" s="154"/>
      <c r="D610" s="154"/>
      <c r="E610" s="361"/>
      <c r="F610" s="362"/>
      <c r="G610" s="362"/>
      <c r="H610" s="368"/>
      <c r="I610" s="367" t="str">
        <f t="shared" si="111"/>
        <v/>
      </c>
      <c r="J610" s="365"/>
      <c r="K610" s="365"/>
      <c r="L610" s="365"/>
      <c r="O610" s="25" t="str">
        <f>IF(AND(SUM($U610:$Z610)&lt;&gt;0,SUM($U610:$Z610)&lt;&gt;6), IF($B610&lt;&gt;'SOC priorities'!$E$11,$AG610,$AH610),"")</f>
        <v/>
      </c>
      <c r="P610" s="25" t="str">
        <f>IF(AND(SUM(U610:AA610)&lt;&gt;0,SUM(U610:AA610)&lt;&gt;7),IF(B610='SOC priorities'!$E$11,IF(ISBLANK(H610),$AI610,""),""),"")</f>
        <v/>
      </c>
      <c r="Q610" s="25" t="str">
        <f t="shared" si="112"/>
        <v/>
      </c>
      <c r="R610" s="25" t="str">
        <f t="shared" si="109"/>
        <v/>
      </c>
      <c r="S610" s="25" t="str">
        <f t="shared" si="110"/>
        <v/>
      </c>
      <c r="U610" s="159">
        <f t="shared" si="113"/>
        <v>0</v>
      </c>
      <c r="V610" s="25">
        <f t="shared" si="114"/>
        <v>0</v>
      </c>
      <c r="W610" s="25">
        <f t="shared" si="115"/>
        <v>0</v>
      </c>
      <c r="X610" s="25">
        <f t="shared" si="116"/>
        <v>0</v>
      </c>
      <c r="Y610" s="25">
        <f t="shared" si="117"/>
        <v>0</v>
      </c>
      <c r="Z610" s="25">
        <f t="shared" si="118"/>
        <v>0</v>
      </c>
      <c r="AA610" s="25">
        <f t="shared" si="119"/>
        <v>0</v>
      </c>
      <c r="AC610" s="25">
        <f t="shared" si="120"/>
        <v>0</v>
      </c>
      <c r="AG610" s="25" t="s">
        <v>393</v>
      </c>
      <c r="AH610" s="25" t="s">
        <v>394</v>
      </c>
      <c r="AI610" s="160" t="s">
        <v>395</v>
      </c>
      <c r="AK610" s="25">
        <f>IF(COUNTIFS('SOC priorities'!$E$4:$E$12,$B610)&lt;&gt;1,1,0)</f>
        <v>1</v>
      </c>
      <c r="AL610" s="25" cm="1">
        <f t="array" ref="AL610">_xlfn.IFNA(IF(ISBLANK(C610),0,_xlfn.IFNA(IF(NOT(OR(_xlfn.XLOOKUP(VLOOKUP(B610,'SOC priorities'!$E$4:$F$12,2),'SOC priorities'!$H$1:$P$1,'SOC priorities'!$H$1:$P$413)=C610)),1,0),1)),1)</f>
        <v>0</v>
      </c>
      <c r="AM610" s="25" cm="1">
        <f t="array" ref="AM610">_xlfn.IFNA(IF(ISBLANK(D610),0,IF(NOT(OR(_xlfn.XLOOKUP(VLOOKUP(B610,'SSA DD'!$E$32:$F$40,2),'SSA DD'!$E$1:$M$1,'SSA DD'!$E$1:$M$22)=D610)),1,0)),0)</f>
        <v>0</v>
      </c>
      <c r="AO610" t="s">
        <v>396</v>
      </c>
      <c r="AP610" s="25" t="s">
        <v>397</v>
      </c>
      <c r="AQ610" s="160" t="s">
        <v>398</v>
      </c>
    </row>
    <row r="611" spans="1:43" ht="30" customHeight="1" x14ac:dyDescent="0.45">
      <c r="A611" s="395">
        <v>599</v>
      </c>
      <c r="B611" s="155"/>
      <c r="C611" s="154"/>
      <c r="D611" s="154"/>
      <c r="E611" s="361"/>
      <c r="F611" s="362"/>
      <c r="G611" s="362"/>
      <c r="H611" s="368"/>
      <c r="I611" s="367" t="str">
        <f t="shared" si="111"/>
        <v/>
      </c>
      <c r="J611" s="365"/>
      <c r="K611" s="365"/>
      <c r="L611" s="365"/>
      <c r="O611" s="25" t="str">
        <f>IF(AND(SUM($U611:$Z611)&lt;&gt;0,SUM($U611:$Z611)&lt;&gt;6), IF($B611&lt;&gt;'SOC priorities'!$E$11,$AG611,$AH611),"")</f>
        <v/>
      </c>
      <c r="P611" s="25" t="str">
        <f>IF(AND(SUM(U611:AA611)&lt;&gt;0,SUM(U611:AA611)&lt;&gt;7),IF(B611='SOC priorities'!$E$11,IF(ISBLANK(H611),$AI611,""),""),"")</f>
        <v/>
      </c>
      <c r="Q611" s="25" t="str">
        <f t="shared" si="112"/>
        <v/>
      </c>
      <c r="R611" s="25" t="str">
        <f t="shared" si="109"/>
        <v/>
      </c>
      <c r="S611" s="25" t="str">
        <f t="shared" si="110"/>
        <v/>
      </c>
      <c r="U611" s="159">
        <f t="shared" si="113"/>
        <v>0</v>
      </c>
      <c r="V611" s="25">
        <f t="shared" si="114"/>
        <v>0</v>
      </c>
      <c r="W611" s="25">
        <f t="shared" si="115"/>
        <v>0</v>
      </c>
      <c r="X611" s="25">
        <f t="shared" si="116"/>
        <v>0</v>
      </c>
      <c r="Y611" s="25">
        <f t="shared" si="117"/>
        <v>0</v>
      </c>
      <c r="Z611" s="25">
        <f t="shared" si="118"/>
        <v>0</v>
      </c>
      <c r="AA611" s="25">
        <f t="shared" si="119"/>
        <v>0</v>
      </c>
      <c r="AC611" s="25">
        <f t="shared" si="120"/>
        <v>0</v>
      </c>
      <c r="AG611" s="25" t="s">
        <v>393</v>
      </c>
      <c r="AH611" s="25" t="s">
        <v>394</v>
      </c>
      <c r="AI611" s="160" t="s">
        <v>395</v>
      </c>
      <c r="AK611" s="25">
        <f>IF(COUNTIFS('SOC priorities'!$E$4:$E$12,$B611)&lt;&gt;1,1,0)</f>
        <v>1</v>
      </c>
      <c r="AL611" s="25" cm="1">
        <f t="array" ref="AL611">_xlfn.IFNA(IF(ISBLANK(C611),0,_xlfn.IFNA(IF(NOT(OR(_xlfn.XLOOKUP(VLOOKUP(B611,'SOC priorities'!$E$4:$F$12,2),'SOC priorities'!$H$1:$P$1,'SOC priorities'!$H$1:$P$413)=C611)),1,0),1)),1)</f>
        <v>0</v>
      </c>
      <c r="AM611" s="25" cm="1">
        <f t="array" ref="AM611">_xlfn.IFNA(IF(ISBLANK(D611),0,IF(NOT(OR(_xlfn.XLOOKUP(VLOOKUP(B611,'SSA DD'!$E$32:$F$40,2),'SSA DD'!$E$1:$M$1,'SSA DD'!$E$1:$M$22)=D611)),1,0)),0)</f>
        <v>0</v>
      </c>
      <c r="AO611" t="s">
        <v>396</v>
      </c>
      <c r="AP611" s="25" t="s">
        <v>397</v>
      </c>
      <c r="AQ611" s="160" t="s">
        <v>398</v>
      </c>
    </row>
    <row r="612" spans="1:43" ht="30" customHeight="1" x14ac:dyDescent="0.45">
      <c r="A612" s="395">
        <v>600</v>
      </c>
      <c r="B612" s="155"/>
      <c r="C612" s="154"/>
      <c r="D612" s="154"/>
      <c r="E612" s="361"/>
      <c r="F612" s="362"/>
      <c r="G612" s="362"/>
      <c r="H612" s="368"/>
      <c r="I612" s="367" t="str">
        <f t="shared" si="111"/>
        <v/>
      </c>
      <c r="J612" s="365"/>
      <c r="K612" s="365"/>
      <c r="L612" s="365"/>
      <c r="O612" s="25" t="str">
        <f>IF(AND(SUM($U612:$Z612)&lt;&gt;0,SUM($U612:$Z612)&lt;&gt;6), IF($B612&lt;&gt;'SOC priorities'!$E$11,$AG612,$AH612),"")</f>
        <v/>
      </c>
      <c r="P612" s="25" t="str">
        <f>IF(AND(SUM(U612:AA612)&lt;&gt;0,SUM(U612:AA612)&lt;&gt;7),IF(B612='SOC priorities'!$E$11,IF(ISBLANK(H612),$AI612,""),""),"")</f>
        <v/>
      </c>
      <c r="Q612" s="25" t="str">
        <f t="shared" si="112"/>
        <v/>
      </c>
      <c r="R612" s="25" t="str">
        <f t="shared" si="109"/>
        <v/>
      </c>
      <c r="S612" s="25" t="str">
        <f t="shared" si="110"/>
        <v/>
      </c>
      <c r="U612" s="159">
        <f t="shared" si="113"/>
        <v>0</v>
      </c>
      <c r="V612" s="25">
        <f t="shared" si="114"/>
        <v>0</v>
      </c>
      <c r="W612" s="25">
        <f t="shared" si="115"/>
        <v>0</v>
      </c>
      <c r="X612" s="25">
        <f t="shared" si="116"/>
        <v>0</v>
      </c>
      <c r="Y612" s="25">
        <f t="shared" si="117"/>
        <v>0</v>
      </c>
      <c r="Z612" s="25">
        <f t="shared" si="118"/>
        <v>0</v>
      </c>
      <c r="AA612" s="25">
        <f t="shared" si="119"/>
        <v>0</v>
      </c>
      <c r="AC612" s="25">
        <f t="shared" si="120"/>
        <v>0</v>
      </c>
      <c r="AG612" s="25" t="s">
        <v>393</v>
      </c>
      <c r="AH612" s="25" t="s">
        <v>394</v>
      </c>
      <c r="AI612" s="160" t="s">
        <v>395</v>
      </c>
      <c r="AK612" s="25">
        <f>IF(COUNTIFS('SOC priorities'!$E$4:$E$12,$B612)&lt;&gt;1,1,0)</f>
        <v>1</v>
      </c>
      <c r="AL612" s="25" cm="1">
        <f t="array" ref="AL612">_xlfn.IFNA(IF(ISBLANK(C612),0,_xlfn.IFNA(IF(NOT(OR(_xlfn.XLOOKUP(VLOOKUP(B612,'SOC priorities'!$E$4:$F$12,2),'SOC priorities'!$H$1:$P$1,'SOC priorities'!$H$1:$P$413)=C612)),1,0),1)),1)</f>
        <v>0</v>
      </c>
      <c r="AM612" s="25" cm="1">
        <f t="array" ref="AM612">_xlfn.IFNA(IF(ISBLANK(D612),0,IF(NOT(OR(_xlfn.XLOOKUP(VLOOKUP(B612,'SSA DD'!$E$32:$F$40,2),'SSA DD'!$E$1:$M$1,'SSA DD'!$E$1:$M$22)=D612)),1,0)),0)</f>
        <v>0</v>
      </c>
      <c r="AO612" t="s">
        <v>396</v>
      </c>
      <c r="AP612" s="25" t="s">
        <v>397</v>
      </c>
      <c r="AQ612" s="160" t="s">
        <v>398</v>
      </c>
    </row>
    <row r="613" spans="1:43" ht="30" customHeight="1" x14ac:dyDescent="0.45">
      <c r="A613" s="395">
        <v>601</v>
      </c>
      <c r="B613" s="155"/>
      <c r="C613" s="154"/>
      <c r="D613" s="154"/>
      <c r="E613" s="361"/>
      <c r="F613" s="362"/>
      <c r="G613" s="362"/>
      <c r="H613" s="368"/>
      <c r="I613" s="367" t="str">
        <f t="shared" si="111"/>
        <v/>
      </c>
      <c r="J613" s="365"/>
      <c r="K613" s="365"/>
      <c r="L613" s="365"/>
      <c r="O613" s="25" t="str">
        <f>IF(AND(SUM($U613:$Z613)&lt;&gt;0,SUM($U613:$Z613)&lt;&gt;6), IF($B613&lt;&gt;'SOC priorities'!$E$11,$AG613,$AH613),"")</f>
        <v/>
      </c>
      <c r="P613" s="25" t="str">
        <f>IF(AND(SUM(U613:AA613)&lt;&gt;0,SUM(U613:AA613)&lt;&gt;7),IF(B613='SOC priorities'!$E$11,IF(ISBLANK(H613),$AI613,""),""),"")</f>
        <v/>
      </c>
      <c r="Q613" s="25" t="str">
        <f t="shared" si="112"/>
        <v/>
      </c>
      <c r="R613" s="25" t="str">
        <f t="shared" si="109"/>
        <v/>
      </c>
      <c r="S613" s="25" t="str">
        <f t="shared" si="110"/>
        <v/>
      </c>
      <c r="U613" s="159">
        <f t="shared" si="113"/>
        <v>0</v>
      </c>
      <c r="V613" s="25">
        <f t="shared" si="114"/>
        <v>0</v>
      </c>
      <c r="W613" s="25">
        <f t="shared" si="115"/>
        <v>0</v>
      </c>
      <c r="X613" s="25">
        <f t="shared" si="116"/>
        <v>0</v>
      </c>
      <c r="Y613" s="25">
        <f t="shared" si="117"/>
        <v>0</v>
      </c>
      <c r="Z613" s="25">
        <f t="shared" si="118"/>
        <v>0</v>
      </c>
      <c r="AA613" s="25">
        <f t="shared" si="119"/>
        <v>0</v>
      </c>
      <c r="AC613" s="25">
        <f t="shared" si="120"/>
        <v>0</v>
      </c>
      <c r="AG613" s="25" t="s">
        <v>393</v>
      </c>
      <c r="AH613" s="25" t="s">
        <v>394</v>
      </c>
      <c r="AI613" s="160" t="s">
        <v>395</v>
      </c>
      <c r="AK613" s="25">
        <f>IF(COUNTIFS('SOC priorities'!$E$4:$E$12,$B613)&lt;&gt;1,1,0)</f>
        <v>1</v>
      </c>
      <c r="AL613" s="25" cm="1">
        <f t="array" ref="AL613">_xlfn.IFNA(IF(ISBLANK(C613),0,_xlfn.IFNA(IF(NOT(OR(_xlfn.XLOOKUP(VLOOKUP(B613,'SOC priorities'!$E$4:$F$12,2),'SOC priorities'!$H$1:$P$1,'SOC priorities'!$H$1:$P$413)=C613)),1,0),1)),1)</f>
        <v>0</v>
      </c>
      <c r="AM613" s="25" cm="1">
        <f t="array" ref="AM613">_xlfn.IFNA(IF(ISBLANK(D613),0,IF(NOT(OR(_xlfn.XLOOKUP(VLOOKUP(B613,'SSA DD'!$E$32:$F$40,2),'SSA DD'!$E$1:$M$1,'SSA DD'!$E$1:$M$22)=D613)),1,0)),0)</f>
        <v>0</v>
      </c>
      <c r="AO613" t="s">
        <v>396</v>
      </c>
      <c r="AP613" s="25" t="s">
        <v>397</v>
      </c>
      <c r="AQ613" s="160" t="s">
        <v>398</v>
      </c>
    </row>
    <row r="614" spans="1:43" ht="30" customHeight="1" x14ac:dyDescent="0.45">
      <c r="A614" s="395">
        <v>602</v>
      </c>
      <c r="B614" s="155"/>
      <c r="C614" s="154"/>
      <c r="D614" s="154"/>
      <c r="E614" s="361"/>
      <c r="F614" s="362"/>
      <c r="G614" s="362"/>
      <c r="H614" s="368"/>
      <c r="I614" s="367" t="str">
        <f t="shared" si="111"/>
        <v/>
      </c>
      <c r="J614" s="365"/>
      <c r="K614" s="365"/>
      <c r="L614" s="365"/>
      <c r="O614" s="25" t="str">
        <f>IF(AND(SUM($U614:$Z614)&lt;&gt;0,SUM($U614:$Z614)&lt;&gt;6), IF($B614&lt;&gt;'SOC priorities'!$E$11,$AG614,$AH614),"")</f>
        <v/>
      </c>
      <c r="P614" s="25" t="str">
        <f>IF(AND(SUM(U614:AA614)&lt;&gt;0,SUM(U614:AA614)&lt;&gt;7),IF(B614='SOC priorities'!$E$11,IF(ISBLANK(H614),$AI614,""),""),"")</f>
        <v/>
      </c>
      <c r="Q614" s="25" t="str">
        <f t="shared" si="112"/>
        <v/>
      </c>
      <c r="R614" s="25" t="str">
        <f t="shared" si="109"/>
        <v/>
      </c>
      <c r="S614" s="25" t="str">
        <f t="shared" si="110"/>
        <v/>
      </c>
      <c r="U614" s="159">
        <f t="shared" si="113"/>
        <v>0</v>
      </c>
      <c r="V614" s="25">
        <f t="shared" si="114"/>
        <v>0</v>
      </c>
      <c r="W614" s="25">
        <f t="shared" si="115"/>
        <v>0</v>
      </c>
      <c r="X614" s="25">
        <f t="shared" si="116"/>
        <v>0</v>
      </c>
      <c r="Y614" s="25">
        <f t="shared" si="117"/>
        <v>0</v>
      </c>
      <c r="Z614" s="25">
        <f t="shared" si="118"/>
        <v>0</v>
      </c>
      <c r="AA614" s="25">
        <f t="shared" si="119"/>
        <v>0</v>
      </c>
      <c r="AC614" s="25">
        <f t="shared" si="120"/>
        <v>0</v>
      </c>
      <c r="AG614" s="25" t="s">
        <v>393</v>
      </c>
      <c r="AH614" s="25" t="s">
        <v>394</v>
      </c>
      <c r="AI614" s="160" t="s">
        <v>395</v>
      </c>
      <c r="AK614" s="25">
        <f>IF(COUNTIFS('SOC priorities'!$E$4:$E$12,$B614)&lt;&gt;1,1,0)</f>
        <v>1</v>
      </c>
      <c r="AL614" s="25" cm="1">
        <f t="array" ref="AL614">_xlfn.IFNA(IF(ISBLANK(C614),0,_xlfn.IFNA(IF(NOT(OR(_xlfn.XLOOKUP(VLOOKUP(B614,'SOC priorities'!$E$4:$F$12,2),'SOC priorities'!$H$1:$P$1,'SOC priorities'!$H$1:$P$413)=C614)),1,0),1)),1)</f>
        <v>0</v>
      </c>
      <c r="AM614" s="25" cm="1">
        <f t="array" ref="AM614">_xlfn.IFNA(IF(ISBLANK(D614),0,IF(NOT(OR(_xlfn.XLOOKUP(VLOOKUP(B614,'SSA DD'!$E$32:$F$40,2),'SSA DD'!$E$1:$M$1,'SSA DD'!$E$1:$M$22)=D614)),1,0)),0)</f>
        <v>0</v>
      </c>
      <c r="AO614" t="s">
        <v>396</v>
      </c>
      <c r="AP614" s="25" t="s">
        <v>397</v>
      </c>
      <c r="AQ614" s="160" t="s">
        <v>398</v>
      </c>
    </row>
    <row r="615" spans="1:43" ht="30" customHeight="1" x14ac:dyDescent="0.45">
      <c r="A615" s="395">
        <v>603</v>
      </c>
      <c r="B615" s="155"/>
      <c r="C615" s="154"/>
      <c r="D615" s="154"/>
      <c r="E615" s="361"/>
      <c r="F615" s="362"/>
      <c r="G615" s="362"/>
      <c r="H615" s="368"/>
      <c r="I615" s="367" t="str">
        <f t="shared" si="111"/>
        <v/>
      </c>
      <c r="J615" s="365"/>
      <c r="K615" s="365"/>
      <c r="L615" s="365"/>
      <c r="O615" s="25" t="str">
        <f>IF(AND(SUM($U615:$Z615)&lt;&gt;0,SUM($U615:$Z615)&lt;&gt;6), IF($B615&lt;&gt;'SOC priorities'!$E$11,$AG615,$AH615),"")</f>
        <v/>
      </c>
      <c r="P615" s="25" t="str">
        <f>IF(AND(SUM(U615:AA615)&lt;&gt;0,SUM(U615:AA615)&lt;&gt;7),IF(B615='SOC priorities'!$E$11,IF(ISBLANK(H615),$AI615,""),""),"")</f>
        <v/>
      </c>
      <c r="Q615" s="25" t="str">
        <f t="shared" si="112"/>
        <v/>
      </c>
      <c r="R615" s="25" t="str">
        <f t="shared" si="109"/>
        <v/>
      </c>
      <c r="S615" s="25" t="str">
        <f t="shared" si="110"/>
        <v/>
      </c>
      <c r="U615" s="159">
        <f t="shared" si="113"/>
        <v>0</v>
      </c>
      <c r="V615" s="25">
        <f t="shared" si="114"/>
        <v>0</v>
      </c>
      <c r="W615" s="25">
        <f t="shared" si="115"/>
        <v>0</v>
      </c>
      <c r="X615" s="25">
        <f t="shared" si="116"/>
        <v>0</v>
      </c>
      <c r="Y615" s="25">
        <f t="shared" si="117"/>
        <v>0</v>
      </c>
      <c r="Z615" s="25">
        <f t="shared" si="118"/>
        <v>0</v>
      </c>
      <c r="AA615" s="25">
        <f t="shared" si="119"/>
        <v>0</v>
      </c>
      <c r="AC615" s="25">
        <f t="shared" si="120"/>
        <v>0</v>
      </c>
      <c r="AG615" s="25" t="s">
        <v>393</v>
      </c>
      <c r="AH615" s="25" t="s">
        <v>394</v>
      </c>
      <c r="AI615" s="160" t="s">
        <v>395</v>
      </c>
      <c r="AK615" s="25">
        <f>IF(COUNTIFS('SOC priorities'!$E$4:$E$12,$B615)&lt;&gt;1,1,0)</f>
        <v>1</v>
      </c>
      <c r="AL615" s="25" cm="1">
        <f t="array" ref="AL615">_xlfn.IFNA(IF(ISBLANK(C615),0,_xlfn.IFNA(IF(NOT(OR(_xlfn.XLOOKUP(VLOOKUP(B615,'SOC priorities'!$E$4:$F$12,2),'SOC priorities'!$H$1:$P$1,'SOC priorities'!$H$1:$P$413)=C615)),1,0),1)),1)</f>
        <v>0</v>
      </c>
      <c r="AM615" s="25" cm="1">
        <f t="array" ref="AM615">_xlfn.IFNA(IF(ISBLANK(D615),0,IF(NOT(OR(_xlfn.XLOOKUP(VLOOKUP(B615,'SSA DD'!$E$32:$F$40,2),'SSA DD'!$E$1:$M$1,'SSA DD'!$E$1:$M$22)=D615)),1,0)),0)</f>
        <v>0</v>
      </c>
      <c r="AO615" t="s">
        <v>396</v>
      </c>
      <c r="AP615" s="25" t="s">
        <v>397</v>
      </c>
      <c r="AQ615" s="160" t="s">
        <v>398</v>
      </c>
    </row>
    <row r="616" spans="1:43" ht="30" customHeight="1" x14ac:dyDescent="0.45">
      <c r="A616" s="395">
        <v>604</v>
      </c>
      <c r="B616" s="155"/>
      <c r="C616" s="154"/>
      <c r="D616" s="154"/>
      <c r="E616" s="361"/>
      <c r="F616" s="362"/>
      <c r="G616" s="362"/>
      <c r="H616" s="368"/>
      <c r="I616" s="367" t="str">
        <f t="shared" si="111"/>
        <v/>
      </c>
      <c r="J616" s="365"/>
      <c r="K616" s="365"/>
      <c r="L616" s="365"/>
      <c r="O616" s="25" t="str">
        <f>IF(AND(SUM($U616:$Z616)&lt;&gt;0,SUM($U616:$Z616)&lt;&gt;6), IF($B616&lt;&gt;'SOC priorities'!$E$11,$AG616,$AH616),"")</f>
        <v/>
      </c>
      <c r="P616" s="25" t="str">
        <f>IF(AND(SUM(U616:AA616)&lt;&gt;0,SUM(U616:AA616)&lt;&gt;7),IF(B616='SOC priorities'!$E$11,IF(ISBLANK(H616),$AI616,""),""),"")</f>
        <v/>
      </c>
      <c r="Q616" s="25" t="str">
        <f t="shared" si="112"/>
        <v/>
      </c>
      <c r="R616" s="25" t="str">
        <f t="shared" si="109"/>
        <v/>
      </c>
      <c r="S616" s="25" t="str">
        <f t="shared" si="110"/>
        <v/>
      </c>
      <c r="U616" s="159">
        <f t="shared" si="113"/>
        <v>0</v>
      </c>
      <c r="V616" s="25">
        <f t="shared" si="114"/>
        <v>0</v>
      </c>
      <c r="W616" s="25">
        <f t="shared" si="115"/>
        <v>0</v>
      </c>
      <c r="X616" s="25">
        <f t="shared" si="116"/>
        <v>0</v>
      </c>
      <c r="Y616" s="25">
        <f t="shared" si="117"/>
        <v>0</v>
      </c>
      <c r="Z616" s="25">
        <f t="shared" si="118"/>
        <v>0</v>
      </c>
      <c r="AA616" s="25">
        <f t="shared" si="119"/>
        <v>0</v>
      </c>
      <c r="AC616" s="25">
        <f t="shared" si="120"/>
        <v>0</v>
      </c>
      <c r="AG616" s="25" t="s">
        <v>393</v>
      </c>
      <c r="AH616" s="25" t="s">
        <v>394</v>
      </c>
      <c r="AI616" s="160" t="s">
        <v>395</v>
      </c>
      <c r="AK616" s="25">
        <f>IF(COUNTIFS('SOC priorities'!$E$4:$E$12,$B616)&lt;&gt;1,1,0)</f>
        <v>1</v>
      </c>
      <c r="AL616" s="25" cm="1">
        <f t="array" ref="AL616">_xlfn.IFNA(IF(ISBLANK(C616),0,_xlfn.IFNA(IF(NOT(OR(_xlfn.XLOOKUP(VLOOKUP(B616,'SOC priorities'!$E$4:$F$12,2),'SOC priorities'!$H$1:$P$1,'SOC priorities'!$H$1:$P$413)=C616)),1,0),1)),1)</f>
        <v>0</v>
      </c>
      <c r="AM616" s="25" cm="1">
        <f t="array" ref="AM616">_xlfn.IFNA(IF(ISBLANK(D616),0,IF(NOT(OR(_xlfn.XLOOKUP(VLOOKUP(B616,'SSA DD'!$E$32:$F$40,2),'SSA DD'!$E$1:$M$1,'SSA DD'!$E$1:$M$22)=D616)),1,0)),0)</f>
        <v>0</v>
      </c>
      <c r="AO616" t="s">
        <v>396</v>
      </c>
      <c r="AP616" s="25" t="s">
        <v>397</v>
      </c>
      <c r="AQ616" s="160" t="s">
        <v>398</v>
      </c>
    </row>
    <row r="617" spans="1:43" ht="30" customHeight="1" x14ac:dyDescent="0.45">
      <c r="A617" s="395">
        <v>605</v>
      </c>
      <c r="B617" s="155"/>
      <c r="C617" s="154"/>
      <c r="D617" s="154"/>
      <c r="E617" s="361"/>
      <c r="F617" s="362"/>
      <c r="G617" s="362"/>
      <c r="H617" s="368"/>
      <c r="I617" s="367" t="str">
        <f t="shared" si="111"/>
        <v/>
      </c>
      <c r="J617" s="365"/>
      <c r="K617" s="365"/>
      <c r="L617" s="365"/>
      <c r="O617" s="25" t="str">
        <f>IF(AND(SUM($U617:$Z617)&lt;&gt;0,SUM($U617:$Z617)&lt;&gt;6), IF($B617&lt;&gt;'SOC priorities'!$E$11,$AG617,$AH617),"")</f>
        <v/>
      </c>
      <c r="P617" s="25" t="str">
        <f>IF(AND(SUM(U617:AA617)&lt;&gt;0,SUM(U617:AA617)&lt;&gt;7),IF(B617='SOC priorities'!$E$11,IF(ISBLANK(H617),$AI617,""),""),"")</f>
        <v/>
      </c>
      <c r="Q617" s="25" t="str">
        <f t="shared" si="112"/>
        <v/>
      </c>
      <c r="R617" s="25" t="str">
        <f t="shared" si="109"/>
        <v/>
      </c>
      <c r="S617" s="25" t="str">
        <f t="shared" si="110"/>
        <v/>
      </c>
      <c r="U617" s="159">
        <f t="shared" si="113"/>
        <v>0</v>
      </c>
      <c r="V617" s="25">
        <f t="shared" si="114"/>
        <v>0</v>
      </c>
      <c r="W617" s="25">
        <f t="shared" si="115"/>
        <v>0</v>
      </c>
      <c r="X617" s="25">
        <f t="shared" si="116"/>
        <v>0</v>
      </c>
      <c r="Y617" s="25">
        <f t="shared" si="117"/>
        <v>0</v>
      </c>
      <c r="Z617" s="25">
        <f t="shared" si="118"/>
        <v>0</v>
      </c>
      <c r="AA617" s="25">
        <f t="shared" si="119"/>
        <v>0</v>
      </c>
      <c r="AC617" s="25">
        <f t="shared" si="120"/>
        <v>0</v>
      </c>
      <c r="AG617" s="25" t="s">
        <v>393</v>
      </c>
      <c r="AH617" s="25" t="s">
        <v>394</v>
      </c>
      <c r="AI617" s="160" t="s">
        <v>395</v>
      </c>
      <c r="AK617" s="25">
        <f>IF(COUNTIFS('SOC priorities'!$E$4:$E$12,$B617)&lt;&gt;1,1,0)</f>
        <v>1</v>
      </c>
      <c r="AL617" s="25" cm="1">
        <f t="array" ref="AL617">_xlfn.IFNA(IF(ISBLANK(C617),0,_xlfn.IFNA(IF(NOT(OR(_xlfn.XLOOKUP(VLOOKUP(B617,'SOC priorities'!$E$4:$F$12,2),'SOC priorities'!$H$1:$P$1,'SOC priorities'!$H$1:$P$413)=C617)),1,0),1)),1)</f>
        <v>0</v>
      </c>
      <c r="AM617" s="25" cm="1">
        <f t="array" ref="AM617">_xlfn.IFNA(IF(ISBLANK(D617),0,IF(NOT(OR(_xlfn.XLOOKUP(VLOOKUP(B617,'SSA DD'!$E$32:$F$40,2),'SSA DD'!$E$1:$M$1,'SSA DD'!$E$1:$M$22)=D617)),1,0)),0)</f>
        <v>0</v>
      </c>
      <c r="AO617" t="s">
        <v>396</v>
      </c>
      <c r="AP617" s="25" t="s">
        <v>397</v>
      </c>
      <c r="AQ617" s="160" t="s">
        <v>398</v>
      </c>
    </row>
    <row r="618" spans="1:43" ht="30" customHeight="1" x14ac:dyDescent="0.45">
      <c r="A618" s="395">
        <v>606</v>
      </c>
      <c r="B618" s="155"/>
      <c r="C618" s="154"/>
      <c r="D618" s="154"/>
      <c r="E618" s="361"/>
      <c r="F618" s="362"/>
      <c r="G618" s="362"/>
      <c r="H618" s="368"/>
      <c r="I618" s="367" t="str">
        <f t="shared" si="111"/>
        <v/>
      </c>
      <c r="J618" s="365"/>
      <c r="K618" s="365"/>
      <c r="L618" s="365"/>
      <c r="O618" s="25" t="str">
        <f>IF(AND(SUM($U618:$Z618)&lt;&gt;0,SUM($U618:$Z618)&lt;&gt;6), IF($B618&lt;&gt;'SOC priorities'!$E$11,$AG618,$AH618),"")</f>
        <v/>
      </c>
      <c r="P618" s="25" t="str">
        <f>IF(AND(SUM(U618:AA618)&lt;&gt;0,SUM(U618:AA618)&lt;&gt;7),IF(B618='SOC priorities'!$E$11,IF(ISBLANK(H618),$AI618,""),""),"")</f>
        <v/>
      </c>
      <c r="Q618" s="25" t="str">
        <f t="shared" si="112"/>
        <v/>
      </c>
      <c r="R618" s="25" t="str">
        <f t="shared" si="109"/>
        <v/>
      </c>
      <c r="S618" s="25" t="str">
        <f t="shared" si="110"/>
        <v/>
      </c>
      <c r="U618" s="159">
        <f t="shared" si="113"/>
        <v>0</v>
      </c>
      <c r="V618" s="25">
        <f t="shared" si="114"/>
        <v>0</v>
      </c>
      <c r="W618" s="25">
        <f t="shared" si="115"/>
        <v>0</v>
      </c>
      <c r="X618" s="25">
        <f t="shared" si="116"/>
        <v>0</v>
      </c>
      <c r="Y618" s="25">
        <f t="shared" si="117"/>
        <v>0</v>
      </c>
      <c r="Z618" s="25">
        <f t="shared" si="118"/>
        <v>0</v>
      </c>
      <c r="AA618" s="25">
        <f t="shared" si="119"/>
        <v>0</v>
      </c>
      <c r="AC618" s="25">
        <f t="shared" si="120"/>
        <v>0</v>
      </c>
      <c r="AG618" s="25" t="s">
        <v>393</v>
      </c>
      <c r="AH618" s="25" t="s">
        <v>394</v>
      </c>
      <c r="AI618" s="160" t="s">
        <v>395</v>
      </c>
      <c r="AK618" s="25">
        <f>IF(COUNTIFS('SOC priorities'!$E$4:$E$12,$B618)&lt;&gt;1,1,0)</f>
        <v>1</v>
      </c>
      <c r="AL618" s="25" cm="1">
        <f t="array" ref="AL618">_xlfn.IFNA(IF(ISBLANK(C618),0,_xlfn.IFNA(IF(NOT(OR(_xlfn.XLOOKUP(VLOOKUP(B618,'SOC priorities'!$E$4:$F$12,2),'SOC priorities'!$H$1:$P$1,'SOC priorities'!$H$1:$P$413)=C618)),1,0),1)),1)</f>
        <v>0</v>
      </c>
      <c r="AM618" s="25" cm="1">
        <f t="array" ref="AM618">_xlfn.IFNA(IF(ISBLANK(D618),0,IF(NOT(OR(_xlfn.XLOOKUP(VLOOKUP(B618,'SSA DD'!$E$32:$F$40,2),'SSA DD'!$E$1:$M$1,'SSA DD'!$E$1:$M$22)=D618)),1,0)),0)</f>
        <v>0</v>
      </c>
      <c r="AO618" t="s">
        <v>396</v>
      </c>
      <c r="AP618" s="25" t="s">
        <v>397</v>
      </c>
      <c r="AQ618" s="160" t="s">
        <v>398</v>
      </c>
    </row>
    <row r="619" spans="1:43" ht="30" customHeight="1" x14ac:dyDescent="0.45">
      <c r="A619" s="395">
        <v>607</v>
      </c>
      <c r="B619" s="155"/>
      <c r="C619" s="154"/>
      <c r="D619" s="154"/>
      <c r="E619" s="361"/>
      <c r="F619" s="362"/>
      <c r="G619" s="362"/>
      <c r="H619" s="368"/>
      <c r="I619" s="367" t="str">
        <f t="shared" si="111"/>
        <v/>
      </c>
      <c r="J619" s="365"/>
      <c r="K619" s="365"/>
      <c r="L619" s="365"/>
      <c r="O619" s="25" t="str">
        <f>IF(AND(SUM($U619:$Z619)&lt;&gt;0,SUM($U619:$Z619)&lt;&gt;6), IF($B619&lt;&gt;'SOC priorities'!$E$11,$AG619,$AH619),"")</f>
        <v/>
      </c>
      <c r="P619" s="25" t="str">
        <f>IF(AND(SUM(U619:AA619)&lt;&gt;0,SUM(U619:AA619)&lt;&gt;7),IF(B619='SOC priorities'!$E$11,IF(ISBLANK(H619),$AI619,""),""),"")</f>
        <v/>
      </c>
      <c r="Q619" s="25" t="str">
        <f t="shared" si="112"/>
        <v/>
      </c>
      <c r="R619" s="25" t="str">
        <f t="shared" si="109"/>
        <v/>
      </c>
      <c r="S619" s="25" t="str">
        <f t="shared" si="110"/>
        <v/>
      </c>
      <c r="U619" s="159">
        <f t="shared" si="113"/>
        <v>0</v>
      </c>
      <c r="V619" s="25">
        <f t="shared" si="114"/>
        <v>0</v>
      </c>
      <c r="W619" s="25">
        <f t="shared" si="115"/>
        <v>0</v>
      </c>
      <c r="X619" s="25">
        <f t="shared" si="116"/>
        <v>0</v>
      </c>
      <c r="Y619" s="25">
        <f t="shared" si="117"/>
        <v>0</v>
      </c>
      <c r="Z619" s="25">
        <f t="shared" si="118"/>
        <v>0</v>
      </c>
      <c r="AA619" s="25">
        <f t="shared" si="119"/>
        <v>0</v>
      </c>
      <c r="AC619" s="25">
        <f t="shared" si="120"/>
        <v>0</v>
      </c>
      <c r="AG619" s="25" t="s">
        <v>393</v>
      </c>
      <c r="AH619" s="25" t="s">
        <v>394</v>
      </c>
      <c r="AI619" s="160" t="s">
        <v>395</v>
      </c>
      <c r="AK619" s="25">
        <f>IF(COUNTIFS('SOC priorities'!$E$4:$E$12,$B619)&lt;&gt;1,1,0)</f>
        <v>1</v>
      </c>
      <c r="AL619" s="25" cm="1">
        <f t="array" ref="AL619">_xlfn.IFNA(IF(ISBLANK(C619),0,_xlfn.IFNA(IF(NOT(OR(_xlfn.XLOOKUP(VLOOKUP(B619,'SOC priorities'!$E$4:$F$12,2),'SOC priorities'!$H$1:$P$1,'SOC priorities'!$H$1:$P$413)=C619)),1,0),1)),1)</f>
        <v>0</v>
      </c>
      <c r="AM619" s="25" cm="1">
        <f t="array" ref="AM619">_xlfn.IFNA(IF(ISBLANK(D619),0,IF(NOT(OR(_xlfn.XLOOKUP(VLOOKUP(B619,'SSA DD'!$E$32:$F$40,2),'SSA DD'!$E$1:$M$1,'SSA DD'!$E$1:$M$22)=D619)),1,0)),0)</f>
        <v>0</v>
      </c>
      <c r="AO619" t="s">
        <v>396</v>
      </c>
      <c r="AP619" s="25" t="s">
        <v>397</v>
      </c>
      <c r="AQ619" s="160" t="s">
        <v>398</v>
      </c>
    </row>
    <row r="620" spans="1:43" ht="30" customHeight="1" x14ac:dyDescent="0.45">
      <c r="A620" s="395">
        <v>608</v>
      </c>
      <c r="B620" s="155"/>
      <c r="C620" s="154"/>
      <c r="D620" s="154"/>
      <c r="E620" s="361"/>
      <c r="F620" s="362"/>
      <c r="G620" s="362"/>
      <c r="H620" s="368"/>
      <c r="I620" s="367" t="str">
        <f t="shared" si="111"/>
        <v/>
      </c>
      <c r="J620" s="365"/>
      <c r="K620" s="365"/>
      <c r="L620" s="365"/>
      <c r="O620" s="25" t="str">
        <f>IF(AND(SUM($U620:$Z620)&lt;&gt;0,SUM($U620:$Z620)&lt;&gt;6), IF($B620&lt;&gt;'SOC priorities'!$E$11,$AG620,$AH620),"")</f>
        <v/>
      </c>
      <c r="P620" s="25" t="str">
        <f>IF(AND(SUM(U620:AA620)&lt;&gt;0,SUM(U620:AA620)&lt;&gt;7),IF(B620='SOC priorities'!$E$11,IF(ISBLANK(H620),$AI620,""),""),"")</f>
        <v/>
      </c>
      <c r="Q620" s="25" t="str">
        <f t="shared" si="112"/>
        <v/>
      </c>
      <c r="R620" s="25" t="str">
        <f t="shared" si="109"/>
        <v/>
      </c>
      <c r="S620" s="25" t="str">
        <f t="shared" si="110"/>
        <v/>
      </c>
      <c r="U620" s="159">
        <f t="shared" si="113"/>
        <v>0</v>
      </c>
      <c r="V620" s="25">
        <f t="shared" si="114"/>
        <v>0</v>
      </c>
      <c r="W620" s="25">
        <f t="shared" si="115"/>
        <v>0</v>
      </c>
      <c r="X620" s="25">
        <f t="shared" si="116"/>
        <v>0</v>
      </c>
      <c r="Y620" s="25">
        <f t="shared" si="117"/>
        <v>0</v>
      </c>
      <c r="Z620" s="25">
        <f t="shared" si="118"/>
        <v>0</v>
      </c>
      <c r="AA620" s="25">
        <f t="shared" si="119"/>
        <v>0</v>
      </c>
      <c r="AC620" s="25">
        <f t="shared" si="120"/>
        <v>0</v>
      </c>
      <c r="AG620" s="25" t="s">
        <v>393</v>
      </c>
      <c r="AH620" s="25" t="s">
        <v>394</v>
      </c>
      <c r="AI620" s="160" t="s">
        <v>395</v>
      </c>
      <c r="AK620" s="25">
        <f>IF(COUNTIFS('SOC priorities'!$E$4:$E$12,$B620)&lt;&gt;1,1,0)</f>
        <v>1</v>
      </c>
      <c r="AL620" s="25" cm="1">
        <f t="array" ref="AL620">_xlfn.IFNA(IF(ISBLANK(C620),0,_xlfn.IFNA(IF(NOT(OR(_xlfn.XLOOKUP(VLOOKUP(B620,'SOC priorities'!$E$4:$F$12,2),'SOC priorities'!$H$1:$P$1,'SOC priorities'!$H$1:$P$413)=C620)),1,0),1)),1)</f>
        <v>0</v>
      </c>
      <c r="AM620" s="25" cm="1">
        <f t="array" ref="AM620">_xlfn.IFNA(IF(ISBLANK(D620),0,IF(NOT(OR(_xlfn.XLOOKUP(VLOOKUP(B620,'SSA DD'!$E$32:$F$40,2),'SSA DD'!$E$1:$M$1,'SSA DD'!$E$1:$M$22)=D620)),1,0)),0)</f>
        <v>0</v>
      </c>
      <c r="AO620" t="s">
        <v>396</v>
      </c>
      <c r="AP620" s="25" t="s">
        <v>397</v>
      </c>
      <c r="AQ620" s="160" t="s">
        <v>398</v>
      </c>
    </row>
    <row r="621" spans="1:43" ht="30" customHeight="1" x14ac:dyDescent="0.45">
      <c r="A621" s="395">
        <v>609</v>
      </c>
      <c r="B621" s="155"/>
      <c r="C621" s="154"/>
      <c r="D621" s="154"/>
      <c r="E621" s="361"/>
      <c r="F621" s="362"/>
      <c r="G621" s="362"/>
      <c r="H621" s="368"/>
      <c r="I621" s="367" t="str">
        <f t="shared" si="111"/>
        <v/>
      </c>
      <c r="J621" s="365"/>
      <c r="K621" s="365"/>
      <c r="L621" s="365"/>
      <c r="O621" s="25" t="str">
        <f>IF(AND(SUM($U621:$Z621)&lt;&gt;0,SUM($U621:$Z621)&lt;&gt;6), IF($B621&lt;&gt;'SOC priorities'!$E$11,$AG621,$AH621),"")</f>
        <v/>
      </c>
      <c r="P621" s="25" t="str">
        <f>IF(AND(SUM(U621:AA621)&lt;&gt;0,SUM(U621:AA621)&lt;&gt;7),IF(B621='SOC priorities'!$E$11,IF(ISBLANK(H621),$AI621,""),""),"")</f>
        <v/>
      </c>
      <c r="Q621" s="25" t="str">
        <f t="shared" si="112"/>
        <v/>
      </c>
      <c r="R621" s="25" t="str">
        <f t="shared" si="109"/>
        <v/>
      </c>
      <c r="S621" s="25" t="str">
        <f t="shared" si="110"/>
        <v/>
      </c>
      <c r="U621" s="159">
        <f t="shared" si="113"/>
        <v>0</v>
      </c>
      <c r="V621" s="25">
        <f t="shared" si="114"/>
        <v>0</v>
      </c>
      <c r="W621" s="25">
        <f t="shared" si="115"/>
        <v>0</v>
      </c>
      <c r="X621" s="25">
        <f t="shared" si="116"/>
        <v>0</v>
      </c>
      <c r="Y621" s="25">
        <f t="shared" si="117"/>
        <v>0</v>
      </c>
      <c r="Z621" s="25">
        <f t="shared" si="118"/>
        <v>0</v>
      </c>
      <c r="AA621" s="25">
        <f t="shared" si="119"/>
        <v>0</v>
      </c>
      <c r="AC621" s="25">
        <f t="shared" si="120"/>
        <v>0</v>
      </c>
      <c r="AG621" s="25" t="s">
        <v>393</v>
      </c>
      <c r="AH621" s="25" t="s">
        <v>394</v>
      </c>
      <c r="AI621" s="160" t="s">
        <v>395</v>
      </c>
      <c r="AK621" s="25">
        <f>IF(COUNTIFS('SOC priorities'!$E$4:$E$12,$B621)&lt;&gt;1,1,0)</f>
        <v>1</v>
      </c>
      <c r="AL621" s="25" cm="1">
        <f t="array" ref="AL621">_xlfn.IFNA(IF(ISBLANK(C621),0,_xlfn.IFNA(IF(NOT(OR(_xlfn.XLOOKUP(VLOOKUP(B621,'SOC priorities'!$E$4:$F$12,2),'SOC priorities'!$H$1:$P$1,'SOC priorities'!$H$1:$P$413)=C621)),1,0),1)),1)</f>
        <v>0</v>
      </c>
      <c r="AM621" s="25" cm="1">
        <f t="array" ref="AM621">_xlfn.IFNA(IF(ISBLANK(D621),0,IF(NOT(OR(_xlfn.XLOOKUP(VLOOKUP(B621,'SSA DD'!$E$32:$F$40,2),'SSA DD'!$E$1:$M$1,'SSA DD'!$E$1:$M$22)=D621)),1,0)),0)</f>
        <v>0</v>
      </c>
      <c r="AO621" t="s">
        <v>396</v>
      </c>
      <c r="AP621" s="25" t="s">
        <v>397</v>
      </c>
      <c r="AQ621" s="160" t="s">
        <v>398</v>
      </c>
    </row>
    <row r="622" spans="1:43" ht="30" customHeight="1" x14ac:dyDescent="0.45">
      <c r="A622" s="395">
        <v>610</v>
      </c>
      <c r="B622" s="155"/>
      <c r="C622" s="154"/>
      <c r="D622" s="154"/>
      <c r="E622" s="361"/>
      <c r="F622" s="362"/>
      <c r="G622" s="362"/>
      <c r="H622" s="368"/>
      <c r="I622" s="367" t="str">
        <f t="shared" si="111"/>
        <v/>
      </c>
      <c r="J622" s="365"/>
      <c r="K622" s="365"/>
      <c r="L622" s="365"/>
      <c r="O622" s="25" t="str">
        <f>IF(AND(SUM($U622:$Z622)&lt;&gt;0,SUM($U622:$Z622)&lt;&gt;6), IF($B622&lt;&gt;'SOC priorities'!$E$11,$AG622,$AH622),"")</f>
        <v/>
      </c>
      <c r="P622" s="25" t="str">
        <f>IF(AND(SUM(U622:AA622)&lt;&gt;0,SUM(U622:AA622)&lt;&gt;7),IF(B622='SOC priorities'!$E$11,IF(ISBLANK(H622),$AI622,""),""),"")</f>
        <v/>
      </c>
      <c r="Q622" s="25" t="str">
        <f t="shared" si="112"/>
        <v/>
      </c>
      <c r="R622" s="25" t="str">
        <f t="shared" si="109"/>
        <v/>
      </c>
      <c r="S622" s="25" t="str">
        <f t="shared" si="110"/>
        <v/>
      </c>
      <c r="U622" s="159">
        <f t="shared" si="113"/>
        <v>0</v>
      </c>
      <c r="V622" s="25">
        <f t="shared" si="114"/>
        <v>0</v>
      </c>
      <c r="W622" s="25">
        <f t="shared" si="115"/>
        <v>0</v>
      </c>
      <c r="X622" s="25">
        <f t="shared" si="116"/>
        <v>0</v>
      </c>
      <c r="Y622" s="25">
        <f t="shared" si="117"/>
        <v>0</v>
      </c>
      <c r="Z622" s="25">
        <f t="shared" si="118"/>
        <v>0</v>
      </c>
      <c r="AA622" s="25">
        <f t="shared" si="119"/>
        <v>0</v>
      </c>
      <c r="AC622" s="25">
        <f t="shared" si="120"/>
        <v>0</v>
      </c>
      <c r="AG622" s="25" t="s">
        <v>393</v>
      </c>
      <c r="AH622" s="25" t="s">
        <v>394</v>
      </c>
      <c r="AI622" s="160" t="s">
        <v>395</v>
      </c>
      <c r="AK622" s="25">
        <f>IF(COUNTIFS('SOC priorities'!$E$4:$E$12,$B622)&lt;&gt;1,1,0)</f>
        <v>1</v>
      </c>
      <c r="AL622" s="25" cm="1">
        <f t="array" ref="AL622">_xlfn.IFNA(IF(ISBLANK(C622),0,_xlfn.IFNA(IF(NOT(OR(_xlfn.XLOOKUP(VLOOKUP(B622,'SOC priorities'!$E$4:$F$12,2),'SOC priorities'!$H$1:$P$1,'SOC priorities'!$H$1:$P$413)=C622)),1,0),1)),1)</f>
        <v>0</v>
      </c>
      <c r="AM622" s="25" cm="1">
        <f t="array" ref="AM622">_xlfn.IFNA(IF(ISBLANK(D622),0,IF(NOT(OR(_xlfn.XLOOKUP(VLOOKUP(B622,'SSA DD'!$E$32:$F$40,2),'SSA DD'!$E$1:$M$1,'SSA DD'!$E$1:$M$22)=D622)),1,0)),0)</f>
        <v>0</v>
      </c>
      <c r="AO622" t="s">
        <v>396</v>
      </c>
      <c r="AP622" s="25" t="s">
        <v>397</v>
      </c>
      <c r="AQ622" s="160" t="s">
        <v>398</v>
      </c>
    </row>
    <row r="623" spans="1:43" ht="30" customHeight="1" x14ac:dyDescent="0.45">
      <c r="A623" s="395">
        <v>611</v>
      </c>
      <c r="B623" s="155"/>
      <c r="C623" s="154"/>
      <c r="D623" s="154"/>
      <c r="E623" s="361"/>
      <c r="F623" s="362"/>
      <c r="G623" s="362"/>
      <c r="H623" s="368"/>
      <c r="I623" s="367" t="str">
        <f t="shared" si="111"/>
        <v/>
      </c>
      <c r="J623" s="365"/>
      <c r="K623" s="365"/>
      <c r="L623" s="365"/>
      <c r="O623" s="25" t="str">
        <f>IF(AND(SUM($U623:$Z623)&lt;&gt;0,SUM($U623:$Z623)&lt;&gt;6), IF($B623&lt;&gt;'SOC priorities'!$E$11,$AG623,$AH623),"")</f>
        <v/>
      </c>
      <c r="P623" s="25" t="str">
        <f>IF(AND(SUM(U623:AA623)&lt;&gt;0,SUM(U623:AA623)&lt;&gt;7),IF(B623='SOC priorities'!$E$11,IF(ISBLANK(H623),$AI623,""),""),"")</f>
        <v/>
      </c>
      <c r="Q623" s="25" t="str">
        <f t="shared" si="112"/>
        <v/>
      </c>
      <c r="R623" s="25" t="str">
        <f t="shared" si="109"/>
        <v/>
      </c>
      <c r="S623" s="25" t="str">
        <f t="shared" si="110"/>
        <v/>
      </c>
      <c r="U623" s="159">
        <f t="shared" si="113"/>
        <v>0</v>
      </c>
      <c r="V623" s="25">
        <f t="shared" si="114"/>
        <v>0</v>
      </c>
      <c r="W623" s="25">
        <f t="shared" si="115"/>
        <v>0</v>
      </c>
      <c r="X623" s="25">
        <f t="shared" si="116"/>
        <v>0</v>
      </c>
      <c r="Y623" s="25">
        <f t="shared" si="117"/>
        <v>0</v>
      </c>
      <c r="Z623" s="25">
        <f t="shared" si="118"/>
        <v>0</v>
      </c>
      <c r="AA623" s="25">
        <f t="shared" si="119"/>
        <v>0</v>
      </c>
      <c r="AC623" s="25">
        <f t="shared" si="120"/>
        <v>0</v>
      </c>
      <c r="AG623" s="25" t="s">
        <v>393</v>
      </c>
      <c r="AH623" s="25" t="s">
        <v>394</v>
      </c>
      <c r="AI623" s="160" t="s">
        <v>395</v>
      </c>
      <c r="AK623" s="25">
        <f>IF(COUNTIFS('SOC priorities'!$E$4:$E$12,$B623)&lt;&gt;1,1,0)</f>
        <v>1</v>
      </c>
      <c r="AL623" s="25" cm="1">
        <f t="array" ref="AL623">_xlfn.IFNA(IF(ISBLANK(C623),0,_xlfn.IFNA(IF(NOT(OR(_xlfn.XLOOKUP(VLOOKUP(B623,'SOC priorities'!$E$4:$F$12,2),'SOC priorities'!$H$1:$P$1,'SOC priorities'!$H$1:$P$413)=C623)),1,0),1)),1)</f>
        <v>0</v>
      </c>
      <c r="AM623" s="25" cm="1">
        <f t="array" ref="AM623">_xlfn.IFNA(IF(ISBLANK(D623),0,IF(NOT(OR(_xlfn.XLOOKUP(VLOOKUP(B623,'SSA DD'!$E$32:$F$40,2),'SSA DD'!$E$1:$M$1,'SSA DD'!$E$1:$M$22)=D623)),1,0)),0)</f>
        <v>0</v>
      </c>
      <c r="AO623" t="s">
        <v>396</v>
      </c>
      <c r="AP623" s="25" t="s">
        <v>397</v>
      </c>
      <c r="AQ623" s="160" t="s">
        <v>398</v>
      </c>
    </row>
    <row r="624" spans="1:43" ht="30" customHeight="1" x14ac:dyDescent="0.45">
      <c r="A624" s="395">
        <v>612</v>
      </c>
      <c r="B624" s="155"/>
      <c r="C624" s="154"/>
      <c r="D624" s="154"/>
      <c r="E624" s="361"/>
      <c r="F624" s="362"/>
      <c r="G624" s="362"/>
      <c r="H624" s="368"/>
      <c r="I624" s="367" t="str">
        <f t="shared" si="111"/>
        <v/>
      </c>
      <c r="J624" s="365"/>
      <c r="K624" s="365"/>
      <c r="L624" s="365"/>
      <c r="O624" s="25" t="str">
        <f>IF(AND(SUM($U624:$Z624)&lt;&gt;0,SUM($U624:$Z624)&lt;&gt;6), IF($B624&lt;&gt;'SOC priorities'!$E$11,$AG624,$AH624),"")</f>
        <v/>
      </c>
      <c r="P624" s="25" t="str">
        <f>IF(AND(SUM(U624:AA624)&lt;&gt;0,SUM(U624:AA624)&lt;&gt;7),IF(B624='SOC priorities'!$E$11,IF(ISBLANK(H624),$AI624,""),""),"")</f>
        <v/>
      </c>
      <c r="Q624" s="25" t="str">
        <f t="shared" si="112"/>
        <v/>
      </c>
      <c r="R624" s="25" t="str">
        <f t="shared" si="109"/>
        <v/>
      </c>
      <c r="S624" s="25" t="str">
        <f t="shared" si="110"/>
        <v/>
      </c>
      <c r="U624" s="159">
        <f t="shared" si="113"/>
        <v>0</v>
      </c>
      <c r="V624" s="25">
        <f t="shared" si="114"/>
        <v>0</v>
      </c>
      <c r="W624" s="25">
        <f t="shared" si="115"/>
        <v>0</v>
      </c>
      <c r="X624" s="25">
        <f t="shared" si="116"/>
        <v>0</v>
      </c>
      <c r="Y624" s="25">
        <f t="shared" si="117"/>
        <v>0</v>
      </c>
      <c r="Z624" s="25">
        <f t="shared" si="118"/>
        <v>0</v>
      </c>
      <c r="AA624" s="25">
        <f t="shared" si="119"/>
        <v>0</v>
      </c>
      <c r="AC624" s="25">
        <f t="shared" si="120"/>
        <v>0</v>
      </c>
      <c r="AG624" s="25" t="s">
        <v>393</v>
      </c>
      <c r="AH624" s="25" t="s">
        <v>394</v>
      </c>
      <c r="AI624" s="160" t="s">
        <v>395</v>
      </c>
      <c r="AK624" s="25">
        <f>IF(COUNTIFS('SOC priorities'!$E$4:$E$12,$B624)&lt;&gt;1,1,0)</f>
        <v>1</v>
      </c>
      <c r="AL624" s="25" cm="1">
        <f t="array" ref="AL624">_xlfn.IFNA(IF(ISBLANK(C624),0,_xlfn.IFNA(IF(NOT(OR(_xlfn.XLOOKUP(VLOOKUP(B624,'SOC priorities'!$E$4:$F$12,2),'SOC priorities'!$H$1:$P$1,'SOC priorities'!$H$1:$P$413)=C624)),1,0),1)),1)</f>
        <v>0</v>
      </c>
      <c r="AM624" s="25" cm="1">
        <f t="array" ref="AM624">_xlfn.IFNA(IF(ISBLANK(D624),0,IF(NOT(OR(_xlfn.XLOOKUP(VLOOKUP(B624,'SSA DD'!$E$32:$F$40,2),'SSA DD'!$E$1:$M$1,'SSA DD'!$E$1:$M$22)=D624)),1,0)),0)</f>
        <v>0</v>
      </c>
      <c r="AO624" t="s">
        <v>396</v>
      </c>
      <c r="AP624" s="25" t="s">
        <v>397</v>
      </c>
      <c r="AQ624" s="160" t="s">
        <v>398</v>
      </c>
    </row>
    <row r="625" spans="1:43" ht="30" customHeight="1" x14ac:dyDescent="0.45">
      <c r="A625" s="395">
        <v>613</v>
      </c>
      <c r="B625" s="155"/>
      <c r="C625" s="154"/>
      <c r="D625" s="154"/>
      <c r="E625" s="361"/>
      <c r="F625" s="362"/>
      <c r="G625" s="362"/>
      <c r="H625" s="368"/>
      <c r="I625" s="367" t="str">
        <f t="shared" si="111"/>
        <v/>
      </c>
      <c r="J625" s="365"/>
      <c r="K625" s="365"/>
      <c r="L625" s="365"/>
      <c r="O625" s="25" t="str">
        <f>IF(AND(SUM($U625:$Z625)&lt;&gt;0,SUM($U625:$Z625)&lt;&gt;6), IF($B625&lt;&gt;'SOC priorities'!$E$11,$AG625,$AH625),"")</f>
        <v/>
      </c>
      <c r="P625" s="25" t="str">
        <f>IF(AND(SUM(U625:AA625)&lt;&gt;0,SUM(U625:AA625)&lt;&gt;7),IF(B625='SOC priorities'!$E$11,IF(ISBLANK(H625),$AI625,""),""),"")</f>
        <v/>
      </c>
      <c r="Q625" s="25" t="str">
        <f t="shared" si="112"/>
        <v/>
      </c>
      <c r="R625" s="25" t="str">
        <f t="shared" si="109"/>
        <v/>
      </c>
      <c r="S625" s="25" t="str">
        <f t="shared" si="110"/>
        <v/>
      </c>
      <c r="U625" s="159">
        <f t="shared" si="113"/>
        <v>0</v>
      </c>
      <c r="V625" s="25">
        <f t="shared" si="114"/>
        <v>0</v>
      </c>
      <c r="W625" s="25">
        <f t="shared" si="115"/>
        <v>0</v>
      </c>
      <c r="X625" s="25">
        <f t="shared" si="116"/>
        <v>0</v>
      </c>
      <c r="Y625" s="25">
        <f t="shared" si="117"/>
        <v>0</v>
      </c>
      <c r="Z625" s="25">
        <f t="shared" si="118"/>
        <v>0</v>
      </c>
      <c r="AA625" s="25">
        <f t="shared" si="119"/>
        <v>0</v>
      </c>
      <c r="AC625" s="25">
        <f t="shared" si="120"/>
        <v>0</v>
      </c>
      <c r="AG625" s="25" t="s">
        <v>393</v>
      </c>
      <c r="AH625" s="25" t="s">
        <v>394</v>
      </c>
      <c r="AI625" s="160" t="s">
        <v>395</v>
      </c>
      <c r="AK625" s="25">
        <f>IF(COUNTIFS('SOC priorities'!$E$4:$E$12,$B625)&lt;&gt;1,1,0)</f>
        <v>1</v>
      </c>
      <c r="AL625" s="25" cm="1">
        <f t="array" ref="AL625">_xlfn.IFNA(IF(ISBLANK(C625),0,_xlfn.IFNA(IF(NOT(OR(_xlfn.XLOOKUP(VLOOKUP(B625,'SOC priorities'!$E$4:$F$12,2),'SOC priorities'!$H$1:$P$1,'SOC priorities'!$H$1:$P$413)=C625)),1,0),1)),1)</f>
        <v>0</v>
      </c>
      <c r="AM625" s="25" cm="1">
        <f t="array" ref="AM625">_xlfn.IFNA(IF(ISBLANK(D625),0,IF(NOT(OR(_xlfn.XLOOKUP(VLOOKUP(B625,'SSA DD'!$E$32:$F$40,2),'SSA DD'!$E$1:$M$1,'SSA DD'!$E$1:$M$22)=D625)),1,0)),0)</f>
        <v>0</v>
      </c>
      <c r="AO625" t="s">
        <v>396</v>
      </c>
      <c r="AP625" s="25" t="s">
        <v>397</v>
      </c>
      <c r="AQ625" s="160" t="s">
        <v>398</v>
      </c>
    </row>
    <row r="626" spans="1:43" ht="30" customHeight="1" x14ac:dyDescent="0.45">
      <c r="A626" s="395">
        <v>614</v>
      </c>
      <c r="B626" s="155"/>
      <c r="C626" s="154"/>
      <c r="D626" s="154"/>
      <c r="E626" s="361"/>
      <c r="F626" s="362"/>
      <c r="G626" s="362"/>
      <c r="H626" s="368"/>
      <c r="I626" s="367" t="str">
        <f t="shared" si="111"/>
        <v/>
      </c>
      <c r="J626" s="365"/>
      <c r="K626" s="365"/>
      <c r="L626" s="365"/>
      <c r="O626" s="25" t="str">
        <f>IF(AND(SUM($U626:$Z626)&lt;&gt;0,SUM($U626:$Z626)&lt;&gt;6), IF($B626&lt;&gt;'SOC priorities'!$E$11,$AG626,$AH626),"")</f>
        <v/>
      </c>
      <c r="P626" s="25" t="str">
        <f>IF(AND(SUM(U626:AA626)&lt;&gt;0,SUM(U626:AA626)&lt;&gt;7),IF(B626='SOC priorities'!$E$11,IF(ISBLANK(H626),$AI626,""),""),"")</f>
        <v/>
      </c>
      <c r="Q626" s="25" t="str">
        <f t="shared" si="112"/>
        <v/>
      </c>
      <c r="R626" s="25" t="str">
        <f t="shared" si="109"/>
        <v/>
      </c>
      <c r="S626" s="25" t="str">
        <f t="shared" si="110"/>
        <v/>
      </c>
      <c r="U626" s="159">
        <f t="shared" si="113"/>
        <v>0</v>
      </c>
      <c r="V626" s="25">
        <f t="shared" si="114"/>
        <v>0</v>
      </c>
      <c r="W626" s="25">
        <f t="shared" si="115"/>
        <v>0</v>
      </c>
      <c r="X626" s="25">
        <f t="shared" si="116"/>
        <v>0</v>
      </c>
      <c r="Y626" s="25">
        <f t="shared" si="117"/>
        <v>0</v>
      </c>
      <c r="Z626" s="25">
        <f t="shared" si="118"/>
        <v>0</v>
      </c>
      <c r="AA626" s="25">
        <f t="shared" si="119"/>
        <v>0</v>
      </c>
      <c r="AC626" s="25">
        <f t="shared" si="120"/>
        <v>0</v>
      </c>
      <c r="AG626" s="25" t="s">
        <v>393</v>
      </c>
      <c r="AH626" s="25" t="s">
        <v>394</v>
      </c>
      <c r="AI626" s="160" t="s">
        <v>395</v>
      </c>
      <c r="AK626" s="25">
        <f>IF(COUNTIFS('SOC priorities'!$E$4:$E$12,$B626)&lt;&gt;1,1,0)</f>
        <v>1</v>
      </c>
      <c r="AL626" s="25" cm="1">
        <f t="array" ref="AL626">_xlfn.IFNA(IF(ISBLANK(C626),0,_xlfn.IFNA(IF(NOT(OR(_xlfn.XLOOKUP(VLOOKUP(B626,'SOC priorities'!$E$4:$F$12,2),'SOC priorities'!$H$1:$P$1,'SOC priorities'!$H$1:$P$413)=C626)),1,0),1)),1)</f>
        <v>0</v>
      </c>
      <c r="AM626" s="25" cm="1">
        <f t="array" ref="AM626">_xlfn.IFNA(IF(ISBLANK(D626),0,IF(NOT(OR(_xlfn.XLOOKUP(VLOOKUP(B626,'SSA DD'!$E$32:$F$40,2),'SSA DD'!$E$1:$M$1,'SSA DD'!$E$1:$M$22)=D626)),1,0)),0)</f>
        <v>0</v>
      </c>
      <c r="AO626" t="s">
        <v>396</v>
      </c>
      <c r="AP626" s="25" t="s">
        <v>397</v>
      </c>
      <c r="AQ626" s="160" t="s">
        <v>398</v>
      </c>
    </row>
    <row r="627" spans="1:43" ht="30" customHeight="1" x14ac:dyDescent="0.45">
      <c r="A627" s="395">
        <v>615</v>
      </c>
      <c r="B627" s="155"/>
      <c r="C627" s="154"/>
      <c r="D627" s="154"/>
      <c r="E627" s="361"/>
      <c r="F627" s="362"/>
      <c r="G627" s="362"/>
      <c r="H627" s="368"/>
      <c r="I627" s="367" t="str">
        <f t="shared" si="111"/>
        <v/>
      </c>
      <c r="J627" s="365"/>
      <c r="K627" s="365"/>
      <c r="L627" s="365"/>
      <c r="O627" s="25" t="str">
        <f>IF(AND(SUM($U627:$Z627)&lt;&gt;0,SUM($U627:$Z627)&lt;&gt;6), IF($B627&lt;&gt;'SOC priorities'!$E$11,$AG627,$AH627),"")</f>
        <v/>
      </c>
      <c r="P627" s="25" t="str">
        <f>IF(AND(SUM(U627:AA627)&lt;&gt;0,SUM(U627:AA627)&lt;&gt;7),IF(B627='SOC priorities'!$E$11,IF(ISBLANK(H627),$AI627,""),""),"")</f>
        <v/>
      </c>
      <c r="Q627" s="25" t="str">
        <f t="shared" si="112"/>
        <v/>
      </c>
      <c r="R627" s="25" t="str">
        <f t="shared" si="109"/>
        <v/>
      </c>
      <c r="S627" s="25" t="str">
        <f t="shared" si="110"/>
        <v/>
      </c>
      <c r="U627" s="159">
        <f t="shared" si="113"/>
        <v>0</v>
      </c>
      <c r="V627" s="25">
        <f t="shared" si="114"/>
        <v>0</v>
      </c>
      <c r="W627" s="25">
        <f t="shared" si="115"/>
        <v>0</v>
      </c>
      <c r="X627" s="25">
        <f t="shared" si="116"/>
        <v>0</v>
      </c>
      <c r="Y627" s="25">
        <f t="shared" si="117"/>
        <v>0</v>
      </c>
      <c r="Z627" s="25">
        <f t="shared" si="118"/>
        <v>0</v>
      </c>
      <c r="AA627" s="25">
        <f t="shared" si="119"/>
        <v>0</v>
      </c>
      <c r="AC627" s="25">
        <f t="shared" si="120"/>
        <v>0</v>
      </c>
      <c r="AG627" s="25" t="s">
        <v>393</v>
      </c>
      <c r="AH627" s="25" t="s">
        <v>394</v>
      </c>
      <c r="AI627" s="160" t="s">
        <v>395</v>
      </c>
      <c r="AK627" s="25">
        <f>IF(COUNTIFS('SOC priorities'!$E$4:$E$12,$B627)&lt;&gt;1,1,0)</f>
        <v>1</v>
      </c>
      <c r="AL627" s="25" cm="1">
        <f t="array" ref="AL627">_xlfn.IFNA(IF(ISBLANK(C627),0,_xlfn.IFNA(IF(NOT(OR(_xlfn.XLOOKUP(VLOOKUP(B627,'SOC priorities'!$E$4:$F$12,2),'SOC priorities'!$H$1:$P$1,'SOC priorities'!$H$1:$P$413)=C627)),1,0),1)),1)</f>
        <v>0</v>
      </c>
      <c r="AM627" s="25" cm="1">
        <f t="array" ref="AM627">_xlfn.IFNA(IF(ISBLANK(D627),0,IF(NOT(OR(_xlfn.XLOOKUP(VLOOKUP(B627,'SSA DD'!$E$32:$F$40,2),'SSA DD'!$E$1:$M$1,'SSA DD'!$E$1:$M$22)=D627)),1,0)),0)</f>
        <v>0</v>
      </c>
      <c r="AO627" t="s">
        <v>396</v>
      </c>
      <c r="AP627" s="25" t="s">
        <v>397</v>
      </c>
      <c r="AQ627" s="160" t="s">
        <v>398</v>
      </c>
    </row>
    <row r="628" spans="1:43" ht="30" customHeight="1" x14ac:dyDescent="0.45">
      <c r="A628" s="395">
        <v>616</v>
      </c>
      <c r="B628" s="155"/>
      <c r="C628" s="154"/>
      <c r="D628" s="154"/>
      <c r="E628" s="361"/>
      <c r="F628" s="362"/>
      <c r="G628" s="362"/>
      <c r="H628" s="368"/>
      <c r="I628" s="367" t="str">
        <f t="shared" si="111"/>
        <v/>
      </c>
      <c r="J628" s="365"/>
      <c r="K628" s="365"/>
      <c r="L628" s="365"/>
      <c r="O628" s="25" t="str">
        <f>IF(AND(SUM($U628:$Z628)&lt;&gt;0,SUM($U628:$Z628)&lt;&gt;6), IF($B628&lt;&gt;'SOC priorities'!$E$11,$AG628,$AH628),"")</f>
        <v/>
      </c>
      <c r="P628" s="25" t="str">
        <f>IF(AND(SUM(U628:AA628)&lt;&gt;0,SUM(U628:AA628)&lt;&gt;7),IF(B628='SOC priorities'!$E$11,IF(ISBLANK(H628),$AI628,""),""),"")</f>
        <v/>
      </c>
      <c r="Q628" s="25" t="str">
        <f t="shared" si="112"/>
        <v/>
      </c>
      <c r="R628" s="25" t="str">
        <f t="shared" si="109"/>
        <v/>
      </c>
      <c r="S628" s="25" t="str">
        <f t="shared" si="110"/>
        <v/>
      </c>
      <c r="U628" s="159">
        <f t="shared" si="113"/>
        <v>0</v>
      </c>
      <c r="V628" s="25">
        <f t="shared" si="114"/>
        <v>0</v>
      </c>
      <c r="W628" s="25">
        <f t="shared" si="115"/>
        <v>0</v>
      </c>
      <c r="X628" s="25">
        <f t="shared" si="116"/>
        <v>0</v>
      </c>
      <c r="Y628" s="25">
        <f t="shared" si="117"/>
        <v>0</v>
      </c>
      <c r="Z628" s="25">
        <f t="shared" si="118"/>
        <v>0</v>
      </c>
      <c r="AA628" s="25">
        <f t="shared" si="119"/>
        <v>0</v>
      </c>
      <c r="AC628" s="25">
        <f t="shared" si="120"/>
        <v>0</v>
      </c>
      <c r="AG628" s="25" t="s">
        <v>393</v>
      </c>
      <c r="AH628" s="25" t="s">
        <v>394</v>
      </c>
      <c r="AI628" s="160" t="s">
        <v>395</v>
      </c>
      <c r="AK628" s="25">
        <f>IF(COUNTIFS('SOC priorities'!$E$4:$E$12,$B628)&lt;&gt;1,1,0)</f>
        <v>1</v>
      </c>
      <c r="AL628" s="25" cm="1">
        <f t="array" ref="AL628">_xlfn.IFNA(IF(ISBLANK(C628),0,_xlfn.IFNA(IF(NOT(OR(_xlfn.XLOOKUP(VLOOKUP(B628,'SOC priorities'!$E$4:$F$12,2),'SOC priorities'!$H$1:$P$1,'SOC priorities'!$H$1:$P$413)=C628)),1,0),1)),1)</f>
        <v>0</v>
      </c>
      <c r="AM628" s="25" cm="1">
        <f t="array" ref="AM628">_xlfn.IFNA(IF(ISBLANK(D628),0,IF(NOT(OR(_xlfn.XLOOKUP(VLOOKUP(B628,'SSA DD'!$E$32:$F$40,2),'SSA DD'!$E$1:$M$1,'SSA DD'!$E$1:$M$22)=D628)),1,0)),0)</f>
        <v>0</v>
      </c>
      <c r="AO628" t="s">
        <v>396</v>
      </c>
      <c r="AP628" s="25" t="s">
        <v>397</v>
      </c>
      <c r="AQ628" s="160" t="s">
        <v>398</v>
      </c>
    </row>
    <row r="629" spans="1:43" ht="30" customHeight="1" x14ac:dyDescent="0.45">
      <c r="A629" s="395">
        <v>617</v>
      </c>
      <c r="B629" s="155"/>
      <c r="C629" s="154"/>
      <c r="D629" s="154"/>
      <c r="E629" s="361"/>
      <c r="F629" s="362"/>
      <c r="G629" s="362"/>
      <c r="H629" s="368"/>
      <c r="I629" s="367" t="str">
        <f t="shared" si="111"/>
        <v/>
      </c>
      <c r="J629" s="365"/>
      <c r="K629" s="365"/>
      <c r="L629" s="365"/>
      <c r="O629" s="25" t="str">
        <f>IF(AND(SUM($U629:$Z629)&lt;&gt;0,SUM($U629:$Z629)&lt;&gt;6), IF($B629&lt;&gt;'SOC priorities'!$E$11,$AG629,$AH629),"")</f>
        <v/>
      </c>
      <c r="P629" s="25" t="str">
        <f>IF(AND(SUM(U629:AA629)&lt;&gt;0,SUM(U629:AA629)&lt;&gt;7),IF(B629='SOC priorities'!$E$11,IF(ISBLANK(H629),$AI629,""),""),"")</f>
        <v/>
      </c>
      <c r="Q629" s="25" t="str">
        <f t="shared" si="112"/>
        <v/>
      </c>
      <c r="R629" s="25" t="str">
        <f t="shared" si="109"/>
        <v/>
      </c>
      <c r="S629" s="25" t="str">
        <f t="shared" si="110"/>
        <v/>
      </c>
      <c r="U629" s="159">
        <f t="shared" si="113"/>
        <v>0</v>
      </c>
      <c r="V629" s="25">
        <f t="shared" si="114"/>
        <v>0</v>
      </c>
      <c r="W629" s="25">
        <f t="shared" si="115"/>
        <v>0</v>
      </c>
      <c r="X629" s="25">
        <f t="shared" si="116"/>
        <v>0</v>
      </c>
      <c r="Y629" s="25">
        <f t="shared" si="117"/>
        <v>0</v>
      </c>
      <c r="Z629" s="25">
        <f t="shared" si="118"/>
        <v>0</v>
      </c>
      <c r="AA629" s="25">
        <f t="shared" si="119"/>
        <v>0</v>
      </c>
      <c r="AC629" s="25">
        <f t="shared" si="120"/>
        <v>0</v>
      </c>
      <c r="AG629" s="25" t="s">
        <v>393</v>
      </c>
      <c r="AH629" s="25" t="s">
        <v>394</v>
      </c>
      <c r="AI629" s="160" t="s">
        <v>395</v>
      </c>
      <c r="AK629" s="25">
        <f>IF(COUNTIFS('SOC priorities'!$E$4:$E$12,$B629)&lt;&gt;1,1,0)</f>
        <v>1</v>
      </c>
      <c r="AL629" s="25" cm="1">
        <f t="array" ref="AL629">_xlfn.IFNA(IF(ISBLANK(C629),0,_xlfn.IFNA(IF(NOT(OR(_xlfn.XLOOKUP(VLOOKUP(B629,'SOC priorities'!$E$4:$F$12,2),'SOC priorities'!$H$1:$P$1,'SOC priorities'!$H$1:$P$413)=C629)),1,0),1)),1)</f>
        <v>0</v>
      </c>
      <c r="AM629" s="25" cm="1">
        <f t="array" ref="AM629">_xlfn.IFNA(IF(ISBLANK(D629),0,IF(NOT(OR(_xlfn.XLOOKUP(VLOOKUP(B629,'SSA DD'!$E$32:$F$40,2),'SSA DD'!$E$1:$M$1,'SSA DD'!$E$1:$M$22)=D629)),1,0)),0)</f>
        <v>0</v>
      </c>
      <c r="AO629" t="s">
        <v>396</v>
      </c>
      <c r="AP629" s="25" t="s">
        <v>397</v>
      </c>
      <c r="AQ629" s="160" t="s">
        <v>398</v>
      </c>
    </row>
    <row r="630" spans="1:43" ht="30" customHeight="1" x14ac:dyDescent="0.45">
      <c r="A630" s="395">
        <v>618</v>
      </c>
      <c r="B630" s="155"/>
      <c r="C630" s="154"/>
      <c r="D630" s="154"/>
      <c r="E630" s="361"/>
      <c r="F630" s="362"/>
      <c r="G630" s="362"/>
      <c r="H630" s="368"/>
      <c r="I630" s="367" t="str">
        <f t="shared" si="111"/>
        <v/>
      </c>
      <c r="J630" s="365"/>
      <c r="K630" s="365"/>
      <c r="L630" s="365"/>
      <c r="O630" s="25" t="str">
        <f>IF(AND(SUM($U630:$Z630)&lt;&gt;0,SUM($U630:$Z630)&lt;&gt;6), IF($B630&lt;&gt;'SOC priorities'!$E$11,$AG630,$AH630),"")</f>
        <v/>
      </c>
      <c r="P630" s="25" t="str">
        <f>IF(AND(SUM(U630:AA630)&lt;&gt;0,SUM(U630:AA630)&lt;&gt;7),IF(B630='SOC priorities'!$E$11,IF(ISBLANK(H630),$AI630,""),""),"")</f>
        <v/>
      </c>
      <c r="Q630" s="25" t="str">
        <f t="shared" si="112"/>
        <v/>
      </c>
      <c r="R630" s="25" t="str">
        <f t="shared" si="109"/>
        <v/>
      </c>
      <c r="S630" s="25" t="str">
        <f t="shared" si="110"/>
        <v/>
      </c>
      <c r="U630" s="159">
        <f t="shared" si="113"/>
        <v>0</v>
      </c>
      <c r="V630" s="25">
        <f t="shared" si="114"/>
        <v>0</v>
      </c>
      <c r="W630" s="25">
        <f t="shared" si="115"/>
        <v>0</v>
      </c>
      <c r="X630" s="25">
        <f t="shared" si="116"/>
        <v>0</v>
      </c>
      <c r="Y630" s="25">
        <f t="shared" si="117"/>
        <v>0</v>
      </c>
      <c r="Z630" s="25">
        <f t="shared" si="118"/>
        <v>0</v>
      </c>
      <c r="AA630" s="25">
        <f t="shared" si="119"/>
        <v>0</v>
      </c>
      <c r="AC630" s="25">
        <f t="shared" si="120"/>
        <v>0</v>
      </c>
      <c r="AG630" s="25" t="s">
        <v>393</v>
      </c>
      <c r="AH630" s="25" t="s">
        <v>394</v>
      </c>
      <c r="AI630" s="160" t="s">
        <v>395</v>
      </c>
      <c r="AK630" s="25">
        <f>IF(COUNTIFS('SOC priorities'!$E$4:$E$12,$B630)&lt;&gt;1,1,0)</f>
        <v>1</v>
      </c>
      <c r="AL630" s="25" cm="1">
        <f t="array" ref="AL630">_xlfn.IFNA(IF(ISBLANK(C630),0,_xlfn.IFNA(IF(NOT(OR(_xlfn.XLOOKUP(VLOOKUP(B630,'SOC priorities'!$E$4:$F$12,2),'SOC priorities'!$H$1:$P$1,'SOC priorities'!$H$1:$P$413)=C630)),1,0),1)),1)</f>
        <v>0</v>
      </c>
      <c r="AM630" s="25" cm="1">
        <f t="array" ref="AM630">_xlfn.IFNA(IF(ISBLANK(D630),0,IF(NOT(OR(_xlfn.XLOOKUP(VLOOKUP(B630,'SSA DD'!$E$32:$F$40,2),'SSA DD'!$E$1:$M$1,'SSA DD'!$E$1:$M$22)=D630)),1,0)),0)</f>
        <v>0</v>
      </c>
      <c r="AO630" t="s">
        <v>396</v>
      </c>
      <c r="AP630" s="25" t="s">
        <v>397</v>
      </c>
      <c r="AQ630" s="160" t="s">
        <v>398</v>
      </c>
    </row>
    <row r="631" spans="1:43" ht="30" customHeight="1" x14ac:dyDescent="0.45">
      <c r="A631" s="395">
        <v>619</v>
      </c>
      <c r="B631" s="155"/>
      <c r="C631" s="154"/>
      <c r="D631" s="154"/>
      <c r="E631" s="361"/>
      <c r="F631" s="362"/>
      <c r="G631" s="362"/>
      <c r="H631" s="368"/>
      <c r="I631" s="367" t="str">
        <f t="shared" si="111"/>
        <v/>
      </c>
      <c r="J631" s="365"/>
      <c r="K631" s="365"/>
      <c r="L631" s="365"/>
      <c r="O631" s="25" t="str">
        <f>IF(AND(SUM($U631:$Z631)&lt;&gt;0,SUM($U631:$Z631)&lt;&gt;6), IF($B631&lt;&gt;'SOC priorities'!$E$11,$AG631,$AH631),"")</f>
        <v/>
      </c>
      <c r="P631" s="25" t="str">
        <f>IF(AND(SUM(U631:AA631)&lt;&gt;0,SUM(U631:AA631)&lt;&gt;7),IF(B631='SOC priorities'!$E$11,IF(ISBLANK(H631),$AI631,""),""),"")</f>
        <v/>
      </c>
      <c r="Q631" s="25" t="str">
        <f t="shared" si="112"/>
        <v/>
      </c>
      <c r="R631" s="25" t="str">
        <f t="shared" si="109"/>
        <v/>
      </c>
      <c r="S631" s="25" t="str">
        <f t="shared" si="110"/>
        <v/>
      </c>
      <c r="U631" s="159">
        <f t="shared" si="113"/>
        <v>0</v>
      </c>
      <c r="V631" s="25">
        <f t="shared" si="114"/>
        <v>0</v>
      </c>
      <c r="W631" s="25">
        <f t="shared" si="115"/>
        <v>0</v>
      </c>
      <c r="X631" s="25">
        <f t="shared" si="116"/>
        <v>0</v>
      </c>
      <c r="Y631" s="25">
        <f t="shared" si="117"/>
        <v>0</v>
      </c>
      <c r="Z631" s="25">
        <f t="shared" si="118"/>
        <v>0</v>
      </c>
      <c r="AA631" s="25">
        <f t="shared" si="119"/>
        <v>0</v>
      </c>
      <c r="AC631" s="25">
        <f t="shared" si="120"/>
        <v>0</v>
      </c>
      <c r="AG631" s="25" t="s">
        <v>393</v>
      </c>
      <c r="AH631" s="25" t="s">
        <v>394</v>
      </c>
      <c r="AI631" s="160" t="s">
        <v>395</v>
      </c>
      <c r="AK631" s="25">
        <f>IF(COUNTIFS('SOC priorities'!$E$4:$E$12,$B631)&lt;&gt;1,1,0)</f>
        <v>1</v>
      </c>
      <c r="AL631" s="25" cm="1">
        <f t="array" ref="AL631">_xlfn.IFNA(IF(ISBLANK(C631),0,_xlfn.IFNA(IF(NOT(OR(_xlfn.XLOOKUP(VLOOKUP(B631,'SOC priorities'!$E$4:$F$12,2),'SOC priorities'!$H$1:$P$1,'SOC priorities'!$H$1:$P$413)=C631)),1,0),1)),1)</f>
        <v>0</v>
      </c>
      <c r="AM631" s="25" cm="1">
        <f t="array" ref="AM631">_xlfn.IFNA(IF(ISBLANK(D631),0,IF(NOT(OR(_xlfn.XLOOKUP(VLOOKUP(B631,'SSA DD'!$E$32:$F$40,2),'SSA DD'!$E$1:$M$1,'SSA DD'!$E$1:$M$22)=D631)),1,0)),0)</f>
        <v>0</v>
      </c>
      <c r="AO631" t="s">
        <v>396</v>
      </c>
      <c r="AP631" s="25" t="s">
        <v>397</v>
      </c>
      <c r="AQ631" s="160" t="s">
        <v>398</v>
      </c>
    </row>
    <row r="632" spans="1:43" ht="30" customHeight="1" x14ac:dyDescent="0.45">
      <c r="A632" s="395">
        <v>620</v>
      </c>
      <c r="B632" s="155"/>
      <c r="C632" s="154"/>
      <c r="D632" s="154"/>
      <c r="E632" s="361"/>
      <c r="F632" s="362"/>
      <c r="G632" s="362"/>
      <c r="H632" s="368"/>
      <c r="I632" s="367" t="str">
        <f t="shared" si="111"/>
        <v/>
      </c>
      <c r="J632" s="365"/>
      <c r="K632" s="365"/>
      <c r="L632" s="365"/>
      <c r="O632" s="25" t="str">
        <f>IF(AND(SUM($U632:$Z632)&lt;&gt;0,SUM($U632:$Z632)&lt;&gt;6), IF($B632&lt;&gt;'SOC priorities'!$E$11,$AG632,$AH632),"")</f>
        <v/>
      </c>
      <c r="P632" s="25" t="str">
        <f>IF(AND(SUM(U632:AA632)&lt;&gt;0,SUM(U632:AA632)&lt;&gt;7),IF(B632='SOC priorities'!$E$11,IF(ISBLANK(H632),$AI632,""),""),"")</f>
        <v/>
      </c>
      <c r="Q632" s="25" t="str">
        <f t="shared" si="112"/>
        <v/>
      </c>
      <c r="R632" s="25" t="str">
        <f t="shared" si="109"/>
        <v/>
      </c>
      <c r="S632" s="25" t="str">
        <f t="shared" si="110"/>
        <v/>
      </c>
      <c r="U632" s="159">
        <f t="shared" si="113"/>
        <v>0</v>
      </c>
      <c r="V632" s="25">
        <f t="shared" si="114"/>
        <v>0</v>
      </c>
      <c r="W632" s="25">
        <f t="shared" si="115"/>
        <v>0</v>
      </c>
      <c r="X632" s="25">
        <f t="shared" si="116"/>
        <v>0</v>
      </c>
      <c r="Y632" s="25">
        <f t="shared" si="117"/>
        <v>0</v>
      </c>
      <c r="Z632" s="25">
        <f t="shared" si="118"/>
        <v>0</v>
      </c>
      <c r="AA632" s="25">
        <f t="shared" si="119"/>
        <v>0</v>
      </c>
      <c r="AC632" s="25">
        <f t="shared" si="120"/>
        <v>0</v>
      </c>
      <c r="AG632" s="25" t="s">
        <v>393</v>
      </c>
      <c r="AH632" s="25" t="s">
        <v>394</v>
      </c>
      <c r="AI632" s="160" t="s">
        <v>395</v>
      </c>
      <c r="AK632" s="25">
        <f>IF(COUNTIFS('SOC priorities'!$E$4:$E$12,$B632)&lt;&gt;1,1,0)</f>
        <v>1</v>
      </c>
      <c r="AL632" s="25" cm="1">
        <f t="array" ref="AL632">_xlfn.IFNA(IF(ISBLANK(C632),0,_xlfn.IFNA(IF(NOT(OR(_xlfn.XLOOKUP(VLOOKUP(B632,'SOC priorities'!$E$4:$F$12,2),'SOC priorities'!$H$1:$P$1,'SOC priorities'!$H$1:$P$413)=C632)),1,0),1)),1)</f>
        <v>0</v>
      </c>
      <c r="AM632" s="25" cm="1">
        <f t="array" ref="AM632">_xlfn.IFNA(IF(ISBLANK(D632),0,IF(NOT(OR(_xlfn.XLOOKUP(VLOOKUP(B632,'SSA DD'!$E$32:$F$40,2),'SSA DD'!$E$1:$M$1,'SSA DD'!$E$1:$M$22)=D632)),1,0)),0)</f>
        <v>0</v>
      </c>
      <c r="AO632" t="s">
        <v>396</v>
      </c>
      <c r="AP632" s="25" t="s">
        <v>397</v>
      </c>
      <c r="AQ632" s="160" t="s">
        <v>398</v>
      </c>
    </row>
    <row r="633" spans="1:43" ht="30" customHeight="1" x14ac:dyDescent="0.45">
      <c r="A633" s="395">
        <v>621</v>
      </c>
      <c r="B633" s="155"/>
      <c r="C633" s="154"/>
      <c r="D633" s="154"/>
      <c r="E633" s="361"/>
      <c r="F633" s="362"/>
      <c r="G633" s="362"/>
      <c r="H633" s="368"/>
      <c r="I633" s="367" t="str">
        <f t="shared" si="111"/>
        <v/>
      </c>
      <c r="J633" s="365"/>
      <c r="K633" s="365"/>
      <c r="L633" s="365"/>
      <c r="O633" s="25" t="str">
        <f>IF(AND(SUM($U633:$Z633)&lt;&gt;0,SUM($U633:$Z633)&lt;&gt;6), IF($B633&lt;&gt;'SOC priorities'!$E$11,$AG633,$AH633),"")</f>
        <v/>
      </c>
      <c r="P633" s="25" t="str">
        <f>IF(AND(SUM(U633:AA633)&lt;&gt;0,SUM(U633:AA633)&lt;&gt;7),IF(B633='SOC priorities'!$E$11,IF(ISBLANK(H633),$AI633,""),""),"")</f>
        <v/>
      </c>
      <c r="Q633" s="25" t="str">
        <f t="shared" si="112"/>
        <v/>
      </c>
      <c r="R633" s="25" t="str">
        <f t="shared" si="109"/>
        <v/>
      </c>
      <c r="S633" s="25" t="str">
        <f t="shared" si="110"/>
        <v/>
      </c>
      <c r="U633" s="159">
        <f t="shared" si="113"/>
        <v>0</v>
      </c>
      <c r="V633" s="25">
        <f t="shared" si="114"/>
        <v>0</v>
      </c>
      <c r="W633" s="25">
        <f t="shared" si="115"/>
        <v>0</v>
      </c>
      <c r="X633" s="25">
        <f t="shared" si="116"/>
        <v>0</v>
      </c>
      <c r="Y633" s="25">
        <f t="shared" si="117"/>
        <v>0</v>
      </c>
      <c r="Z633" s="25">
        <f t="shared" si="118"/>
        <v>0</v>
      </c>
      <c r="AA633" s="25">
        <f t="shared" si="119"/>
        <v>0</v>
      </c>
      <c r="AC633" s="25">
        <f t="shared" si="120"/>
        <v>0</v>
      </c>
      <c r="AG633" s="25" t="s">
        <v>393</v>
      </c>
      <c r="AH633" s="25" t="s">
        <v>394</v>
      </c>
      <c r="AI633" s="160" t="s">
        <v>395</v>
      </c>
      <c r="AK633" s="25">
        <f>IF(COUNTIFS('SOC priorities'!$E$4:$E$12,$B633)&lt;&gt;1,1,0)</f>
        <v>1</v>
      </c>
      <c r="AL633" s="25" cm="1">
        <f t="array" ref="AL633">_xlfn.IFNA(IF(ISBLANK(C633),0,_xlfn.IFNA(IF(NOT(OR(_xlfn.XLOOKUP(VLOOKUP(B633,'SOC priorities'!$E$4:$F$12,2),'SOC priorities'!$H$1:$P$1,'SOC priorities'!$H$1:$P$413)=C633)),1,0),1)),1)</f>
        <v>0</v>
      </c>
      <c r="AM633" s="25" cm="1">
        <f t="array" ref="AM633">_xlfn.IFNA(IF(ISBLANK(D633),0,IF(NOT(OR(_xlfn.XLOOKUP(VLOOKUP(B633,'SSA DD'!$E$32:$F$40,2),'SSA DD'!$E$1:$M$1,'SSA DD'!$E$1:$M$22)=D633)),1,0)),0)</f>
        <v>0</v>
      </c>
      <c r="AO633" t="s">
        <v>396</v>
      </c>
      <c r="AP633" s="25" t="s">
        <v>397</v>
      </c>
      <c r="AQ633" s="160" t="s">
        <v>398</v>
      </c>
    </row>
    <row r="634" spans="1:43" ht="30" customHeight="1" x14ac:dyDescent="0.45">
      <c r="A634" s="395">
        <v>622</v>
      </c>
      <c r="B634" s="155"/>
      <c r="C634" s="154"/>
      <c r="D634" s="154"/>
      <c r="E634" s="361"/>
      <c r="F634" s="362"/>
      <c r="G634" s="362"/>
      <c r="H634" s="368"/>
      <c r="I634" s="367" t="str">
        <f t="shared" si="111"/>
        <v/>
      </c>
      <c r="J634" s="365"/>
      <c r="K634" s="365"/>
      <c r="L634" s="365"/>
      <c r="O634" s="25" t="str">
        <f>IF(AND(SUM($U634:$Z634)&lt;&gt;0,SUM($U634:$Z634)&lt;&gt;6), IF($B634&lt;&gt;'SOC priorities'!$E$11,$AG634,$AH634),"")</f>
        <v/>
      </c>
      <c r="P634" s="25" t="str">
        <f>IF(AND(SUM(U634:AA634)&lt;&gt;0,SUM(U634:AA634)&lt;&gt;7),IF(B634='SOC priorities'!$E$11,IF(ISBLANK(H634),$AI634,""),""),"")</f>
        <v/>
      </c>
      <c r="Q634" s="25" t="str">
        <f t="shared" si="112"/>
        <v/>
      </c>
      <c r="R634" s="25" t="str">
        <f t="shared" si="109"/>
        <v/>
      </c>
      <c r="S634" s="25" t="str">
        <f t="shared" si="110"/>
        <v/>
      </c>
      <c r="U634" s="159">
        <f t="shared" si="113"/>
        <v>0</v>
      </c>
      <c r="V634" s="25">
        <f t="shared" si="114"/>
        <v>0</v>
      </c>
      <c r="W634" s="25">
        <f t="shared" si="115"/>
        <v>0</v>
      </c>
      <c r="X634" s="25">
        <f t="shared" si="116"/>
        <v>0</v>
      </c>
      <c r="Y634" s="25">
        <f t="shared" si="117"/>
        <v>0</v>
      </c>
      <c r="Z634" s="25">
        <f t="shared" si="118"/>
        <v>0</v>
      </c>
      <c r="AA634" s="25">
        <f t="shared" si="119"/>
        <v>0</v>
      </c>
      <c r="AC634" s="25">
        <f t="shared" si="120"/>
        <v>0</v>
      </c>
      <c r="AG634" s="25" t="s">
        <v>393</v>
      </c>
      <c r="AH634" s="25" t="s">
        <v>394</v>
      </c>
      <c r="AI634" s="160" t="s">
        <v>395</v>
      </c>
      <c r="AK634" s="25">
        <f>IF(COUNTIFS('SOC priorities'!$E$4:$E$12,$B634)&lt;&gt;1,1,0)</f>
        <v>1</v>
      </c>
      <c r="AL634" s="25" cm="1">
        <f t="array" ref="AL634">_xlfn.IFNA(IF(ISBLANK(C634),0,_xlfn.IFNA(IF(NOT(OR(_xlfn.XLOOKUP(VLOOKUP(B634,'SOC priorities'!$E$4:$F$12,2),'SOC priorities'!$H$1:$P$1,'SOC priorities'!$H$1:$P$413)=C634)),1,0),1)),1)</f>
        <v>0</v>
      </c>
      <c r="AM634" s="25" cm="1">
        <f t="array" ref="AM634">_xlfn.IFNA(IF(ISBLANK(D634),0,IF(NOT(OR(_xlfn.XLOOKUP(VLOOKUP(B634,'SSA DD'!$E$32:$F$40,2),'SSA DD'!$E$1:$M$1,'SSA DD'!$E$1:$M$22)=D634)),1,0)),0)</f>
        <v>0</v>
      </c>
      <c r="AO634" t="s">
        <v>396</v>
      </c>
      <c r="AP634" s="25" t="s">
        <v>397</v>
      </c>
      <c r="AQ634" s="160" t="s">
        <v>398</v>
      </c>
    </row>
    <row r="635" spans="1:43" ht="30" customHeight="1" x14ac:dyDescent="0.45">
      <c r="A635" s="395">
        <v>623</v>
      </c>
      <c r="B635" s="155"/>
      <c r="C635" s="154"/>
      <c r="D635" s="154"/>
      <c r="E635" s="361"/>
      <c r="F635" s="362"/>
      <c r="G635" s="362"/>
      <c r="H635" s="368"/>
      <c r="I635" s="367" t="str">
        <f t="shared" si="111"/>
        <v/>
      </c>
      <c r="J635" s="365"/>
      <c r="K635" s="365"/>
      <c r="L635" s="365"/>
      <c r="O635" s="25" t="str">
        <f>IF(AND(SUM($U635:$Z635)&lt;&gt;0,SUM($U635:$Z635)&lt;&gt;6), IF($B635&lt;&gt;'SOC priorities'!$E$11,$AG635,$AH635),"")</f>
        <v/>
      </c>
      <c r="P635" s="25" t="str">
        <f>IF(AND(SUM(U635:AA635)&lt;&gt;0,SUM(U635:AA635)&lt;&gt;7),IF(B635='SOC priorities'!$E$11,IF(ISBLANK(H635),$AI635,""),""),"")</f>
        <v/>
      </c>
      <c r="Q635" s="25" t="str">
        <f t="shared" si="112"/>
        <v/>
      </c>
      <c r="R635" s="25" t="str">
        <f t="shared" si="109"/>
        <v/>
      </c>
      <c r="S635" s="25" t="str">
        <f t="shared" si="110"/>
        <v/>
      </c>
      <c r="U635" s="159">
        <f t="shared" si="113"/>
        <v>0</v>
      </c>
      <c r="V635" s="25">
        <f t="shared" si="114"/>
        <v>0</v>
      </c>
      <c r="W635" s="25">
        <f t="shared" si="115"/>
        <v>0</v>
      </c>
      <c r="X635" s="25">
        <f t="shared" si="116"/>
        <v>0</v>
      </c>
      <c r="Y635" s="25">
        <f t="shared" si="117"/>
        <v>0</v>
      </c>
      <c r="Z635" s="25">
        <f t="shared" si="118"/>
        <v>0</v>
      </c>
      <c r="AA635" s="25">
        <f t="shared" si="119"/>
        <v>0</v>
      </c>
      <c r="AC635" s="25">
        <f t="shared" si="120"/>
        <v>0</v>
      </c>
      <c r="AG635" s="25" t="s">
        <v>393</v>
      </c>
      <c r="AH635" s="25" t="s">
        <v>394</v>
      </c>
      <c r="AI635" s="160" t="s">
        <v>395</v>
      </c>
      <c r="AK635" s="25">
        <f>IF(COUNTIFS('SOC priorities'!$E$4:$E$12,$B635)&lt;&gt;1,1,0)</f>
        <v>1</v>
      </c>
      <c r="AL635" s="25" cm="1">
        <f t="array" ref="AL635">_xlfn.IFNA(IF(ISBLANK(C635),0,_xlfn.IFNA(IF(NOT(OR(_xlfn.XLOOKUP(VLOOKUP(B635,'SOC priorities'!$E$4:$F$12,2),'SOC priorities'!$H$1:$P$1,'SOC priorities'!$H$1:$P$413)=C635)),1,0),1)),1)</f>
        <v>0</v>
      </c>
      <c r="AM635" s="25" cm="1">
        <f t="array" ref="AM635">_xlfn.IFNA(IF(ISBLANK(D635),0,IF(NOT(OR(_xlfn.XLOOKUP(VLOOKUP(B635,'SSA DD'!$E$32:$F$40,2),'SSA DD'!$E$1:$M$1,'SSA DD'!$E$1:$M$22)=D635)),1,0)),0)</f>
        <v>0</v>
      </c>
      <c r="AO635" t="s">
        <v>396</v>
      </c>
      <c r="AP635" s="25" t="s">
        <v>397</v>
      </c>
      <c r="AQ635" s="160" t="s">
        <v>398</v>
      </c>
    </row>
    <row r="636" spans="1:43" ht="30" customHeight="1" x14ac:dyDescent="0.45">
      <c r="A636" s="395">
        <v>624</v>
      </c>
      <c r="B636" s="155"/>
      <c r="C636" s="154"/>
      <c r="D636" s="154"/>
      <c r="E636" s="361"/>
      <c r="F636" s="362"/>
      <c r="G636" s="362"/>
      <c r="H636" s="368"/>
      <c r="I636" s="367" t="str">
        <f t="shared" si="111"/>
        <v/>
      </c>
      <c r="J636" s="365"/>
      <c r="K636" s="365"/>
      <c r="L636" s="365"/>
      <c r="O636" s="25" t="str">
        <f>IF(AND(SUM($U636:$Z636)&lt;&gt;0,SUM($U636:$Z636)&lt;&gt;6), IF($B636&lt;&gt;'SOC priorities'!$E$11,$AG636,$AH636),"")</f>
        <v/>
      </c>
      <c r="P636" s="25" t="str">
        <f>IF(AND(SUM(U636:AA636)&lt;&gt;0,SUM(U636:AA636)&lt;&gt;7),IF(B636='SOC priorities'!$E$11,IF(ISBLANK(H636),$AI636,""),""),"")</f>
        <v/>
      </c>
      <c r="Q636" s="25" t="str">
        <f t="shared" si="112"/>
        <v/>
      </c>
      <c r="R636" s="25" t="str">
        <f t="shared" si="109"/>
        <v/>
      </c>
      <c r="S636" s="25" t="str">
        <f t="shared" si="110"/>
        <v/>
      </c>
      <c r="U636" s="159">
        <f t="shared" si="113"/>
        <v>0</v>
      </c>
      <c r="V636" s="25">
        <f t="shared" si="114"/>
        <v>0</v>
      </c>
      <c r="W636" s="25">
        <f t="shared" si="115"/>
        <v>0</v>
      </c>
      <c r="X636" s="25">
        <f t="shared" si="116"/>
        <v>0</v>
      </c>
      <c r="Y636" s="25">
        <f t="shared" si="117"/>
        <v>0</v>
      </c>
      <c r="Z636" s="25">
        <f t="shared" si="118"/>
        <v>0</v>
      </c>
      <c r="AA636" s="25">
        <f t="shared" si="119"/>
        <v>0</v>
      </c>
      <c r="AC636" s="25">
        <f t="shared" si="120"/>
        <v>0</v>
      </c>
      <c r="AG636" s="25" t="s">
        <v>393</v>
      </c>
      <c r="AH636" s="25" t="s">
        <v>394</v>
      </c>
      <c r="AI636" s="160" t="s">
        <v>395</v>
      </c>
      <c r="AK636" s="25">
        <f>IF(COUNTIFS('SOC priorities'!$E$4:$E$12,$B636)&lt;&gt;1,1,0)</f>
        <v>1</v>
      </c>
      <c r="AL636" s="25" cm="1">
        <f t="array" ref="AL636">_xlfn.IFNA(IF(ISBLANK(C636),0,_xlfn.IFNA(IF(NOT(OR(_xlfn.XLOOKUP(VLOOKUP(B636,'SOC priorities'!$E$4:$F$12,2),'SOC priorities'!$H$1:$P$1,'SOC priorities'!$H$1:$P$413)=C636)),1,0),1)),1)</f>
        <v>0</v>
      </c>
      <c r="AM636" s="25" cm="1">
        <f t="array" ref="AM636">_xlfn.IFNA(IF(ISBLANK(D636),0,IF(NOT(OR(_xlfn.XLOOKUP(VLOOKUP(B636,'SSA DD'!$E$32:$F$40,2),'SSA DD'!$E$1:$M$1,'SSA DD'!$E$1:$M$22)=D636)),1,0)),0)</f>
        <v>0</v>
      </c>
      <c r="AO636" t="s">
        <v>396</v>
      </c>
      <c r="AP636" s="25" t="s">
        <v>397</v>
      </c>
      <c r="AQ636" s="160" t="s">
        <v>398</v>
      </c>
    </row>
    <row r="637" spans="1:43" ht="30" customHeight="1" x14ac:dyDescent="0.45">
      <c r="A637" s="395">
        <v>625</v>
      </c>
      <c r="B637" s="155"/>
      <c r="C637" s="154"/>
      <c r="D637" s="154"/>
      <c r="E637" s="361"/>
      <c r="F637" s="362"/>
      <c r="G637" s="362"/>
      <c r="H637" s="368"/>
      <c r="I637" s="367" t="str">
        <f t="shared" si="111"/>
        <v/>
      </c>
      <c r="J637" s="365"/>
      <c r="K637" s="365"/>
      <c r="L637" s="365"/>
      <c r="O637" s="25" t="str">
        <f>IF(AND(SUM($U637:$Z637)&lt;&gt;0,SUM($U637:$Z637)&lt;&gt;6), IF($B637&lt;&gt;'SOC priorities'!$E$11,$AG637,$AH637),"")</f>
        <v/>
      </c>
      <c r="P637" s="25" t="str">
        <f>IF(AND(SUM(U637:AA637)&lt;&gt;0,SUM(U637:AA637)&lt;&gt;7),IF(B637='SOC priorities'!$E$11,IF(ISBLANK(H637),$AI637,""),""),"")</f>
        <v/>
      </c>
      <c r="Q637" s="25" t="str">
        <f t="shared" si="112"/>
        <v/>
      </c>
      <c r="R637" s="25" t="str">
        <f t="shared" si="109"/>
        <v/>
      </c>
      <c r="S637" s="25" t="str">
        <f t="shared" si="110"/>
        <v/>
      </c>
      <c r="U637" s="159">
        <f t="shared" si="113"/>
        <v>0</v>
      </c>
      <c r="V637" s="25">
        <f t="shared" si="114"/>
        <v>0</v>
      </c>
      <c r="W637" s="25">
        <f t="shared" si="115"/>
        <v>0</v>
      </c>
      <c r="X637" s="25">
        <f t="shared" si="116"/>
        <v>0</v>
      </c>
      <c r="Y637" s="25">
        <f t="shared" si="117"/>
        <v>0</v>
      </c>
      <c r="Z637" s="25">
        <f t="shared" si="118"/>
        <v>0</v>
      </c>
      <c r="AA637" s="25">
        <f t="shared" si="119"/>
        <v>0</v>
      </c>
      <c r="AC637" s="25">
        <f t="shared" si="120"/>
        <v>0</v>
      </c>
      <c r="AG637" s="25" t="s">
        <v>393</v>
      </c>
      <c r="AH637" s="25" t="s">
        <v>394</v>
      </c>
      <c r="AI637" s="160" t="s">
        <v>395</v>
      </c>
      <c r="AK637" s="25">
        <f>IF(COUNTIFS('SOC priorities'!$E$4:$E$12,$B637)&lt;&gt;1,1,0)</f>
        <v>1</v>
      </c>
      <c r="AL637" s="25" cm="1">
        <f t="array" ref="AL637">_xlfn.IFNA(IF(ISBLANK(C637),0,_xlfn.IFNA(IF(NOT(OR(_xlfn.XLOOKUP(VLOOKUP(B637,'SOC priorities'!$E$4:$F$12,2),'SOC priorities'!$H$1:$P$1,'SOC priorities'!$H$1:$P$413)=C637)),1,0),1)),1)</f>
        <v>0</v>
      </c>
      <c r="AM637" s="25" cm="1">
        <f t="array" ref="AM637">_xlfn.IFNA(IF(ISBLANK(D637),0,IF(NOT(OR(_xlfn.XLOOKUP(VLOOKUP(B637,'SSA DD'!$E$32:$F$40,2),'SSA DD'!$E$1:$M$1,'SSA DD'!$E$1:$M$22)=D637)),1,0)),0)</f>
        <v>0</v>
      </c>
      <c r="AO637" t="s">
        <v>396</v>
      </c>
      <c r="AP637" s="25" t="s">
        <v>397</v>
      </c>
      <c r="AQ637" s="160" t="s">
        <v>398</v>
      </c>
    </row>
    <row r="638" spans="1:43" ht="30" customHeight="1" x14ac:dyDescent="0.45">
      <c r="A638" s="395">
        <v>626</v>
      </c>
      <c r="B638" s="155"/>
      <c r="C638" s="154"/>
      <c r="D638" s="154"/>
      <c r="E638" s="361"/>
      <c r="F638" s="362"/>
      <c r="G638" s="362"/>
      <c r="H638" s="368"/>
      <c r="I638" s="367" t="str">
        <f t="shared" si="111"/>
        <v/>
      </c>
      <c r="J638" s="365"/>
      <c r="K638" s="365"/>
      <c r="L638" s="365"/>
      <c r="O638" s="25" t="str">
        <f>IF(AND(SUM($U638:$Z638)&lt;&gt;0,SUM($U638:$Z638)&lt;&gt;6), IF($B638&lt;&gt;'SOC priorities'!$E$11,$AG638,$AH638),"")</f>
        <v/>
      </c>
      <c r="P638" s="25" t="str">
        <f>IF(AND(SUM(U638:AA638)&lt;&gt;0,SUM(U638:AA638)&lt;&gt;7),IF(B638='SOC priorities'!$E$11,IF(ISBLANK(H638),$AI638,""),""),"")</f>
        <v/>
      </c>
      <c r="Q638" s="25" t="str">
        <f t="shared" si="112"/>
        <v/>
      </c>
      <c r="R638" s="25" t="str">
        <f t="shared" si="109"/>
        <v/>
      </c>
      <c r="S638" s="25" t="str">
        <f t="shared" si="110"/>
        <v/>
      </c>
      <c r="U638" s="159">
        <f t="shared" si="113"/>
        <v>0</v>
      </c>
      <c r="V638" s="25">
        <f t="shared" si="114"/>
        <v>0</v>
      </c>
      <c r="W638" s="25">
        <f t="shared" si="115"/>
        <v>0</v>
      </c>
      <c r="X638" s="25">
        <f t="shared" si="116"/>
        <v>0</v>
      </c>
      <c r="Y638" s="25">
        <f t="shared" si="117"/>
        <v>0</v>
      </c>
      <c r="Z638" s="25">
        <f t="shared" si="118"/>
        <v>0</v>
      </c>
      <c r="AA638" s="25">
        <f t="shared" si="119"/>
        <v>0</v>
      </c>
      <c r="AC638" s="25">
        <f t="shared" si="120"/>
        <v>0</v>
      </c>
      <c r="AG638" s="25" t="s">
        <v>393</v>
      </c>
      <c r="AH638" s="25" t="s">
        <v>394</v>
      </c>
      <c r="AI638" s="160" t="s">
        <v>395</v>
      </c>
      <c r="AK638" s="25">
        <f>IF(COUNTIFS('SOC priorities'!$E$4:$E$12,$B638)&lt;&gt;1,1,0)</f>
        <v>1</v>
      </c>
      <c r="AL638" s="25" cm="1">
        <f t="array" ref="AL638">_xlfn.IFNA(IF(ISBLANK(C638),0,_xlfn.IFNA(IF(NOT(OR(_xlfn.XLOOKUP(VLOOKUP(B638,'SOC priorities'!$E$4:$F$12,2),'SOC priorities'!$H$1:$P$1,'SOC priorities'!$H$1:$P$413)=C638)),1,0),1)),1)</f>
        <v>0</v>
      </c>
      <c r="AM638" s="25" cm="1">
        <f t="array" ref="AM638">_xlfn.IFNA(IF(ISBLANK(D638),0,IF(NOT(OR(_xlfn.XLOOKUP(VLOOKUP(B638,'SSA DD'!$E$32:$F$40,2),'SSA DD'!$E$1:$M$1,'SSA DD'!$E$1:$M$22)=D638)),1,0)),0)</f>
        <v>0</v>
      </c>
      <c r="AO638" t="s">
        <v>396</v>
      </c>
      <c r="AP638" s="25" t="s">
        <v>397</v>
      </c>
      <c r="AQ638" s="160" t="s">
        <v>398</v>
      </c>
    </row>
    <row r="639" spans="1:43" ht="30" customHeight="1" x14ac:dyDescent="0.45">
      <c r="A639" s="395">
        <v>627</v>
      </c>
      <c r="B639" s="155"/>
      <c r="C639" s="154"/>
      <c r="D639" s="154"/>
      <c r="E639" s="361"/>
      <c r="F639" s="362"/>
      <c r="G639" s="362"/>
      <c r="H639" s="368"/>
      <c r="I639" s="367" t="str">
        <f t="shared" si="111"/>
        <v/>
      </c>
      <c r="J639" s="365"/>
      <c r="K639" s="365"/>
      <c r="L639" s="365"/>
      <c r="O639" s="25" t="str">
        <f>IF(AND(SUM($U639:$Z639)&lt;&gt;0,SUM($U639:$Z639)&lt;&gt;6), IF($B639&lt;&gt;'SOC priorities'!$E$11,$AG639,$AH639),"")</f>
        <v/>
      </c>
      <c r="P639" s="25" t="str">
        <f>IF(AND(SUM(U639:AA639)&lt;&gt;0,SUM(U639:AA639)&lt;&gt;7),IF(B639='SOC priorities'!$E$11,IF(ISBLANK(H639),$AI639,""),""),"")</f>
        <v/>
      </c>
      <c r="Q639" s="25" t="str">
        <f t="shared" si="112"/>
        <v/>
      </c>
      <c r="R639" s="25" t="str">
        <f t="shared" si="109"/>
        <v/>
      </c>
      <c r="S639" s="25" t="str">
        <f t="shared" si="110"/>
        <v/>
      </c>
      <c r="U639" s="159">
        <f t="shared" si="113"/>
        <v>0</v>
      </c>
      <c r="V639" s="25">
        <f t="shared" si="114"/>
        <v>0</v>
      </c>
      <c r="W639" s="25">
        <f t="shared" si="115"/>
        <v>0</v>
      </c>
      <c r="X639" s="25">
        <f t="shared" si="116"/>
        <v>0</v>
      </c>
      <c r="Y639" s="25">
        <f t="shared" si="117"/>
        <v>0</v>
      </c>
      <c r="Z639" s="25">
        <f t="shared" si="118"/>
        <v>0</v>
      </c>
      <c r="AA639" s="25">
        <f t="shared" si="119"/>
        <v>0</v>
      </c>
      <c r="AC639" s="25">
        <f t="shared" si="120"/>
        <v>0</v>
      </c>
      <c r="AG639" s="25" t="s">
        <v>393</v>
      </c>
      <c r="AH639" s="25" t="s">
        <v>394</v>
      </c>
      <c r="AI639" s="160" t="s">
        <v>395</v>
      </c>
      <c r="AK639" s="25">
        <f>IF(COUNTIFS('SOC priorities'!$E$4:$E$12,$B639)&lt;&gt;1,1,0)</f>
        <v>1</v>
      </c>
      <c r="AL639" s="25" cm="1">
        <f t="array" ref="AL639">_xlfn.IFNA(IF(ISBLANK(C639),0,_xlfn.IFNA(IF(NOT(OR(_xlfn.XLOOKUP(VLOOKUP(B639,'SOC priorities'!$E$4:$F$12,2),'SOC priorities'!$H$1:$P$1,'SOC priorities'!$H$1:$P$413)=C639)),1,0),1)),1)</f>
        <v>0</v>
      </c>
      <c r="AM639" s="25" cm="1">
        <f t="array" ref="AM639">_xlfn.IFNA(IF(ISBLANK(D639),0,IF(NOT(OR(_xlfn.XLOOKUP(VLOOKUP(B639,'SSA DD'!$E$32:$F$40,2),'SSA DD'!$E$1:$M$1,'SSA DD'!$E$1:$M$22)=D639)),1,0)),0)</f>
        <v>0</v>
      </c>
      <c r="AO639" t="s">
        <v>396</v>
      </c>
      <c r="AP639" s="25" t="s">
        <v>397</v>
      </c>
      <c r="AQ639" s="160" t="s">
        <v>398</v>
      </c>
    </row>
    <row r="640" spans="1:43" ht="30" customHeight="1" x14ac:dyDescent="0.45">
      <c r="A640" s="395">
        <v>628</v>
      </c>
      <c r="B640" s="155"/>
      <c r="C640" s="154"/>
      <c r="D640" s="154"/>
      <c r="E640" s="361"/>
      <c r="F640" s="362"/>
      <c r="G640" s="362"/>
      <c r="H640" s="368"/>
      <c r="I640" s="367" t="str">
        <f t="shared" si="111"/>
        <v/>
      </c>
      <c r="J640" s="365"/>
      <c r="K640" s="365"/>
      <c r="L640" s="365"/>
      <c r="O640" s="25" t="str">
        <f>IF(AND(SUM($U640:$Z640)&lt;&gt;0,SUM($U640:$Z640)&lt;&gt;6), IF($B640&lt;&gt;'SOC priorities'!$E$11,$AG640,$AH640),"")</f>
        <v/>
      </c>
      <c r="P640" s="25" t="str">
        <f>IF(AND(SUM(U640:AA640)&lt;&gt;0,SUM(U640:AA640)&lt;&gt;7),IF(B640='SOC priorities'!$E$11,IF(ISBLANK(H640),$AI640,""),""),"")</f>
        <v/>
      </c>
      <c r="Q640" s="25" t="str">
        <f t="shared" si="112"/>
        <v/>
      </c>
      <c r="R640" s="25" t="str">
        <f t="shared" si="109"/>
        <v/>
      </c>
      <c r="S640" s="25" t="str">
        <f t="shared" si="110"/>
        <v/>
      </c>
      <c r="U640" s="159">
        <f t="shared" si="113"/>
        <v>0</v>
      </c>
      <c r="V640" s="25">
        <f t="shared" si="114"/>
        <v>0</v>
      </c>
      <c r="W640" s="25">
        <f t="shared" si="115"/>
        <v>0</v>
      </c>
      <c r="X640" s="25">
        <f t="shared" si="116"/>
        <v>0</v>
      </c>
      <c r="Y640" s="25">
        <f t="shared" si="117"/>
        <v>0</v>
      </c>
      <c r="Z640" s="25">
        <f t="shared" si="118"/>
        <v>0</v>
      </c>
      <c r="AA640" s="25">
        <f t="shared" si="119"/>
        <v>0</v>
      </c>
      <c r="AC640" s="25">
        <f t="shared" si="120"/>
        <v>0</v>
      </c>
      <c r="AG640" s="25" t="s">
        <v>393</v>
      </c>
      <c r="AH640" s="25" t="s">
        <v>394</v>
      </c>
      <c r="AI640" s="160" t="s">
        <v>395</v>
      </c>
      <c r="AK640" s="25">
        <f>IF(COUNTIFS('SOC priorities'!$E$4:$E$12,$B640)&lt;&gt;1,1,0)</f>
        <v>1</v>
      </c>
      <c r="AL640" s="25" cm="1">
        <f t="array" ref="AL640">_xlfn.IFNA(IF(ISBLANK(C640),0,_xlfn.IFNA(IF(NOT(OR(_xlfn.XLOOKUP(VLOOKUP(B640,'SOC priorities'!$E$4:$F$12,2),'SOC priorities'!$H$1:$P$1,'SOC priorities'!$H$1:$P$413)=C640)),1,0),1)),1)</f>
        <v>0</v>
      </c>
      <c r="AM640" s="25" cm="1">
        <f t="array" ref="AM640">_xlfn.IFNA(IF(ISBLANK(D640),0,IF(NOT(OR(_xlfn.XLOOKUP(VLOOKUP(B640,'SSA DD'!$E$32:$F$40,2),'SSA DD'!$E$1:$M$1,'SSA DD'!$E$1:$M$22)=D640)),1,0)),0)</f>
        <v>0</v>
      </c>
      <c r="AO640" t="s">
        <v>396</v>
      </c>
      <c r="AP640" s="25" t="s">
        <v>397</v>
      </c>
      <c r="AQ640" s="160" t="s">
        <v>398</v>
      </c>
    </row>
    <row r="641" spans="1:43" ht="30" customHeight="1" x14ac:dyDescent="0.45">
      <c r="A641" s="395">
        <v>629</v>
      </c>
      <c r="B641" s="155"/>
      <c r="C641" s="154"/>
      <c r="D641" s="154"/>
      <c r="E641" s="361"/>
      <c r="F641" s="362"/>
      <c r="G641" s="362"/>
      <c r="H641" s="368"/>
      <c r="I641" s="367" t="str">
        <f t="shared" si="111"/>
        <v/>
      </c>
      <c r="J641" s="365"/>
      <c r="K641" s="365"/>
      <c r="L641" s="365"/>
      <c r="O641" s="25" t="str">
        <f>IF(AND(SUM($U641:$Z641)&lt;&gt;0,SUM($U641:$Z641)&lt;&gt;6), IF($B641&lt;&gt;'SOC priorities'!$E$11,$AG641,$AH641),"")</f>
        <v/>
      </c>
      <c r="P641" s="25" t="str">
        <f>IF(AND(SUM(U641:AA641)&lt;&gt;0,SUM(U641:AA641)&lt;&gt;7),IF(B641='SOC priorities'!$E$11,IF(ISBLANK(H641),$AI641,""),""),"")</f>
        <v/>
      </c>
      <c r="Q641" s="25" t="str">
        <f t="shared" si="112"/>
        <v/>
      </c>
      <c r="R641" s="25" t="str">
        <f t="shared" si="109"/>
        <v/>
      </c>
      <c r="S641" s="25" t="str">
        <f t="shared" si="110"/>
        <v/>
      </c>
      <c r="U641" s="159">
        <f t="shared" si="113"/>
        <v>0</v>
      </c>
      <c r="V641" s="25">
        <f t="shared" si="114"/>
        <v>0</v>
      </c>
      <c r="W641" s="25">
        <f t="shared" si="115"/>
        <v>0</v>
      </c>
      <c r="X641" s="25">
        <f t="shared" si="116"/>
        <v>0</v>
      </c>
      <c r="Y641" s="25">
        <f t="shared" si="117"/>
        <v>0</v>
      </c>
      <c r="Z641" s="25">
        <f t="shared" si="118"/>
        <v>0</v>
      </c>
      <c r="AA641" s="25">
        <f t="shared" si="119"/>
        <v>0</v>
      </c>
      <c r="AC641" s="25">
        <f t="shared" si="120"/>
        <v>0</v>
      </c>
      <c r="AG641" s="25" t="s">
        <v>393</v>
      </c>
      <c r="AH641" s="25" t="s">
        <v>394</v>
      </c>
      <c r="AI641" s="160" t="s">
        <v>395</v>
      </c>
      <c r="AK641" s="25">
        <f>IF(COUNTIFS('SOC priorities'!$E$4:$E$12,$B641)&lt;&gt;1,1,0)</f>
        <v>1</v>
      </c>
      <c r="AL641" s="25" cm="1">
        <f t="array" ref="AL641">_xlfn.IFNA(IF(ISBLANK(C641),0,_xlfn.IFNA(IF(NOT(OR(_xlfn.XLOOKUP(VLOOKUP(B641,'SOC priorities'!$E$4:$F$12,2),'SOC priorities'!$H$1:$P$1,'SOC priorities'!$H$1:$P$413)=C641)),1,0),1)),1)</f>
        <v>0</v>
      </c>
      <c r="AM641" s="25" cm="1">
        <f t="array" ref="AM641">_xlfn.IFNA(IF(ISBLANK(D641),0,IF(NOT(OR(_xlfn.XLOOKUP(VLOOKUP(B641,'SSA DD'!$E$32:$F$40,2),'SSA DD'!$E$1:$M$1,'SSA DD'!$E$1:$M$22)=D641)),1,0)),0)</f>
        <v>0</v>
      </c>
      <c r="AO641" t="s">
        <v>396</v>
      </c>
      <c r="AP641" s="25" t="s">
        <v>397</v>
      </c>
      <c r="AQ641" s="160" t="s">
        <v>398</v>
      </c>
    </row>
    <row r="642" spans="1:43" ht="30" customHeight="1" x14ac:dyDescent="0.45">
      <c r="A642" s="395">
        <v>630</v>
      </c>
      <c r="B642" s="155"/>
      <c r="C642" s="154"/>
      <c r="D642" s="154"/>
      <c r="E642" s="361"/>
      <c r="F642" s="362"/>
      <c r="G642" s="362"/>
      <c r="H642" s="368"/>
      <c r="I642" s="367" t="str">
        <f t="shared" si="111"/>
        <v/>
      </c>
      <c r="J642" s="365"/>
      <c r="K642" s="365"/>
      <c r="L642" s="365"/>
      <c r="O642" s="25" t="str">
        <f>IF(AND(SUM($U642:$Z642)&lt;&gt;0,SUM($U642:$Z642)&lt;&gt;6), IF($B642&lt;&gt;'SOC priorities'!$E$11,$AG642,$AH642),"")</f>
        <v/>
      </c>
      <c r="P642" s="25" t="str">
        <f>IF(AND(SUM(U642:AA642)&lt;&gt;0,SUM(U642:AA642)&lt;&gt;7),IF(B642='SOC priorities'!$E$11,IF(ISBLANK(H642),$AI642,""),""),"")</f>
        <v/>
      </c>
      <c r="Q642" s="25" t="str">
        <f t="shared" si="112"/>
        <v/>
      </c>
      <c r="R642" s="25" t="str">
        <f t="shared" si="109"/>
        <v/>
      </c>
      <c r="S642" s="25" t="str">
        <f t="shared" si="110"/>
        <v/>
      </c>
      <c r="U642" s="159">
        <f t="shared" si="113"/>
        <v>0</v>
      </c>
      <c r="V642" s="25">
        <f t="shared" si="114"/>
        <v>0</v>
      </c>
      <c r="W642" s="25">
        <f t="shared" si="115"/>
        <v>0</v>
      </c>
      <c r="X642" s="25">
        <f t="shared" si="116"/>
        <v>0</v>
      </c>
      <c r="Y642" s="25">
        <f t="shared" si="117"/>
        <v>0</v>
      </c>
      <c r="Z642" s="25">
        <f t="shared" si="118"/>
        <v>0</v>
      </c>
      <c r="AA642" s="25">
        <f t="shared" si="119"/>
        <v>0</v>
      </c>
      <c r="AC642" s="25">
        <f t="shared" si="120"/>
        <v>0</v>
      </c>
      <c r="AG642" s="25" t="s">
        <v>393</v>
      </c>
      <c r="AH642" s="25" t="s">
        <v>394</v>
      </c>
      <c r="AI642" s="160" t="s">
        <v>395</v>
      </c>
      <c r="AK642" s="25">
        <f>IF(COUNTIFS('SOC priorities'!$E$4:$E$12,$B642)&lt;&gt;1,1,0)</f>
        <v>1</v>
      </c>
      <c r="AL642" s="25" cm="1">
        <f t="array" ref="AL642">_xlfn.IFNA(IF(ISBLANK(C642),0,_xlfn.IFNA(IF(NOT(OR(_xlfn.XLOOKUP(VLOOKUP(B642,'SOC priorities'!$E$4:$F$12,2),'SOC priorities'!$H$1:$P$1,'SOC priorities'!$H$1:$P$413)=C642)),1,0),1)),1)</f>
        <v>0</v>
      </c>
      <c r="AM642" s="25" cm="1">
        <f t="array" ref="AM642">_xlfn.IFNA(IF(ISBLANK(D642),0,IF(NOT(OR(_xlfn.XLOOKUP(VLOOKUP(B642,'SSA DD'!$E$32:$F$40,2),'SSA DD'!$E$1:$M$1,'SSA DD'!$E$1:$M$22)=D642)),1,0)),0)</f>
        <v>0</v>
      </c>
      <c r="AO642" t="s">
        <v>396</v>
      </c>
      <c r="AP642" s="25" t="s">
        <v>397</v>
      </c>
      <c r="AQ642" s="160" t="s">
        <v>398</v>
      </c>
    </row>
    <row r="643" spans="1:43" ht="30" customHeight="1" x14ac:dyDescent="0.45">
      <c r="A643" s="395">
        <v>631</v>
      </c>
      <c r="B643" s="155"/>
      <c r="C643" s="154"/>
      <c r="D643" s="154"/>
      <c r="E643" s="361"/>
      <c r="F643" s="362"/>
      <c r="G643" s="362"/>
      <c r="H643" s="368"/>
      <c r="I643" s="367" t="str">
        <f t="shared" si="111"/>
        <v/>
      </c>
      <c r="J643" s="365"/>
      <c r="K643" s="365"/>
      <c r="L643" s="365"/>
      <c r="O643" s="25" t="str">
        <f>IF(AND(SUM($U643:$Z643)&lt;&gt;0,SUM($U643:$Z643)&lt;&gt;6), IF($B643&lt;&gt;'SOC priorities'!$E$11,$AG643,$AH643),"")</f>
        <v/>
      </c>
      <c r="P643" s="25" t="str">
        <f>IF(AND(SUM(U643:AA643)&lt;&gt;0,SUM(U643:AA643)&lt;&gt;7),IF(B643='SOC priorities'!$E$11,IF(ISBLANK(H643),$AI643,""),""),"")</f>
        <v/>
      </c>
      <c r="Q643" s="25" t="str">
        <f t="shared" si="112"/>
        <v/>
      </c>
      <c r="R643" s="25" t="str">
        <f t="shared" si="109"/>
        <v/>
      </c>
      <c r="S643" s="25" t="str">
        <f t="shared" si="110"/>
        <v/>
      </c>
      <c r="U643" s="159">
        <f t="shared" si="113"/>
        <v>0</v>
      </c>
      <c r="V643" s="25">
        <f t="shared" si="114"/>
        <v>0</v>
      </c>
      <c r="W643" s="25">
        <f t="shared" si="115"/>
        <v>0</v>
      </c>
      <c r="X643" s="25">
        <f t="shared" si="116"/>
        <v>0</v>
      </c>
      <c r="Y643" s="25">
        <f t="shared" si="117"/>
        <v>0</v>
      </c>
      <c r="Z643" s="25">
        <f t="shared" si="118"/>
        <v>0</v>
      </c>
      <c r="AA643" s="25">
        <f t="shared" si="119"/>
        <v>0</v>
      </c>
      <c r="AC643" s="25">
        <f t="shared" si="120"/>
        <v>0</v>
      </c>
      <c r="AG643" s="25" t="s">
        <v>393</v>
      </c>
      <c r="AH643" s="25" t="s">
        <v>394</v>
      </c>
      <c r="AI643" s="160" t="s">
        <v>395</v>
      </c>
      <c r="AK643" s="25">
        <f>IF(COUNTIFS('SOC priorities'!$E$4:$E$12,$B643)&lt;&gt;1,1,0)</f>
        <v>1</v>
      </c>
      <c r="AL643" s="25" cm="1">
        <f t="array" ref="AL643">_xlfn.IFNA(IF(ISBLANK(C643),0,_xlfn.IFNA(IF(NOT(OR(_xlfn.XLOOKUP(VLOOKUP(B643,'SOC priorities'!$E$4:$F$12,2),'SOC priorities'!$H$1:$P$1,'SOC priorities'!$H$1:$P$413)=C643)),1,0),1)),1)</f>
        <v>0</v>
      </c>
      <c r="AM643" s="25" cm="1">
        <f t="array" ref="AM643">_xlfn.IFNA(IF(ISBLANK(D643),0,IF(NOT(OR(_xlfn.XLOOKUP(VLOOKUP(B643,'SSA DD'!$E$32:$F$40,2),'SSA DD'!$E$1:$M$1,'SSA DD'!$E$1:$M$22)=D643)),1,0)),0)</f>
        <v>0</v>
      </c>
      <c r="AO643" t="s">
        <v>396</v>
      </c>
      <c r="AP643" s="25" t="s">
        <v>397</v>
      </c>
      <c r="AQ643" s="160" t="s">
        <v>398</v>
      </c>
    </row>
    <row r="644" spans="1:43" ht="30" customHeight="1" x14ac:dyDescent="0.45">
      <c r="A644" s="395">
        <v>632</v>
      </c>
      <c r="B644" s="155"/>
      <c r="C644" s="154"/>
      <c r="D644" s="154"/>
      <c r="E644" s="361"/>
      <c r="F644" s="362"/>
      <c r="G644" s="362"/>
      <c r="H644" s="368"/>
      <c r="I644" s="367" t="str">
        <f t="shared" si="111"/>
        <v/>
      </c>
      <c r="J644" s="365"/>
      <c r="K644" s="365"/>
      <c r="L644" s="365"/>
      <c r="O644" s="25" t="str">
        <f>IF(AND(SUM($U644:$Z644)&lt;&gt;0,SUM($U644:$Z644)&lt;&gt;6), IF($B644&lt;&gt;'SOC priorities'!$E$11,$AG644,$AH644),"")</f>
        <v/>
      </c>
      <c r="P644" s="25" t="str">
        <f>IF(AND(SUM(U644:AA644)&lt;&gt;0,SUM(U644:AA644)&lt;&gt;7),IF(B644='SOC priorities'!$E$11,IF(ISBLANK(H644),$AI644,""),""),"")</f>
        <v/>
      </c>
      <c r="Q644" s="25" t="str">
        <f t="shared" si="112"/>
        <v/>
      </c>
      <c r="R644" s="25" t="str">
        <f t="shared" si="109"/>
        <v/>
      </c>
      <c r="S644" s="25" t="str">
        <f t="shared" si="110"/>
        <v/>
      </c>
      <c r="U644" s="159">
        <f t="shared" si="113"/>
        <v>0</v>
      </c>
      <c r="V644" s="25">
        <f t="shared" si="114"/>
        <v>0</v>
      </c>
      <c r="W644" s="25">
        <f t="shared" si="115"/>
        <v>0</v>
      </c>
      <c r="X644" s="25">
        <f t="shared" si="116"/>
        <v>0</v>
      </c>
      <c r="Y644" s="25">
        <f t="shared" si="117"/>
        <v>0</v>
      </c>
      <c r="Z644" s="25">
        <f t="shared" si="118"/>
        <v>0</v>
      </c>
      <c r="AA644" s="25">
        <f t="shared" si="119"/>
        <v>0</v>
      </c>
      <c r="AC644" s="25">
        <f t="shared" si="120"/>
        <v>0</v>
      </c>
      <c r="AG644" s="25" t="s">
        <v>393</v>
      </c>
      <c r="AH644" s="25" t="s">
        <v>394</v>
      </c>
      <c r="AI644" s="160" t="s">
        <v>395</v>
      </c>
      <c r="AK644" s="25">
        <f>IF(COUNTIFS('SOC priorities'!$E$4:$E$12,$B644)&lt;&gt;1,1,0)</f>
        <v>1</v>
      </c>
      <c r="AL644" s="25" cm="1">
        <f t="array" ref="AL644">_xlfn.IFNA(IF(ISBLANK(C644),0,_xlfn.IFNA(IF(NOT(OR(_xlfn.XLOOKUP(VLOOKUP(B644,'SOC priorities'!$E$4:$F$12,2),'SOC priorities'!$H$1:$P$1,'SOC priorities'!$H$1:$P$413)=C644)),1,0),1)),1)</f>
        <v>0</v>
      </c>
      <c r="AM644" s="25" cm="1">
        <f t="array" ref="AM644">_xlfn.IFNA(IF(ISBLANK(D644),0,IF(NOT(OR(_xlfn.XLOOKUP(VLOOKUP(B644,'SSA DD'!$E$32:$F$40,2),'SSA DD'!$E$1:$M$1,'SSA DD'!$E$1:$M$22)=D644)),1,0)),0)</f>
        <v>0</v>
      </c>
      <c r="AO644" t="s">
        <v>396</v>
      </c>
      <c r="AP644" s="25" t="s">
        <v>397</v>
      </c>
      <c r="AQ644" s="160" t="s">
        <v>398</v>
      </c>
    </row>
    <row r="645" spans="1:43" ht="30" customHeight="1" x14ac:dyDescent="0.45">
      <c r="A645" s="395">
        <v>633</v>
      </c>
      <c r="B645" s="155"/>
      <c r="C645" s="154"/>
      <c r="D645" s="154"/>
      <c r="E645" s="361"/>
      <c r="F645" s="362"/>
      <c r="G645" s="362"/>
      <c r="H645" s="368"/>
      <c r="I645" s="367" t="str">
        <f t="shared" si="111"/>
        <v/>
      </c>
      <c r="J645" s="365"/>
      <c r="K645" s="365"/>
      <c r="L645" s="365"/>
      <c r="O645" s="25" t="str">
        <f>IF(AND(SUM($U645:$Z645)&lt;&gt;0,SUM($U645:$Z645)&lt;&gt;6), IF($B645&lt;&gt;'SOC priorities'!$E$11,$AG645,$AH645),"")</f>
        <v/>
      </c>
      <c r="P645" s="25" t="str">
        <f>IF(AND(SUM(U645:AA645)&lt;&gt;0,SUM(U645:AA645)&lt;&gt;7),IF(B645='SOC priorities'!$E$11,IF(ISBLANK(H645),$AI645,""),""),"")</f>
        <v/>
      </c>
      <c r="Q645" s="25" t="str">
        <f t="shared" si="112"/>
        <v/>
      </c>
      <c r="R645" s="25" t="str">
        <f t="shared" si="109"/>
        <v/>
      </c>
      <c r="S645" s="25" t="str">
        <f t="shared" si="110"/>
        <v/>
      </c>
      <c r="U645" s="159">
        <f t="shared" si="113"/>
        <v>0</v>
      </c>
      <c r="V645" s="25">
        <f t="shared" si="114"/>
        <v>0</v>
      </c>
      <c r="W645" s="25">
        <f t="shared" si="115"/>
        <v>0</v>
      </c>
      <c r="X645" s="25">
        <f t="shared" si="116"/>
        <v>0</v>
      </c>
      <c r="Y645" s="25">
        <f t="shared" si="117"/>
        <v>0</v>
      </c>
      <c r="Z645" s="25">
        <f t="shared" si="118"/>
        <v>0</v>
      </c>
      <c r="AA645" s="25">
        <f t="shared" si="119"/>
        <v>0</v>
      </c>
      <c r="AC645" s="25">
        <f t="shared" si="120"/>
        <v>0</v>
      </c>
      <c r="AG645" s="25" t="s">
        <v>393</v>
      </c>
      <c r="AH645" s="25" t="s">
        <v>394</v>
      </c>
      <c r="AI645" s="160" t="s">
        <v>395</v>
      </c>
      <c r="AK645" s="25">
        <f>IF(COUNTIFS('SOC priorities'!$E$4:$E$12,$B645)&lt;&gt;1,1,0)</f>
        <v>1</v>
      </c>
      <c r="AL645" s="25" cm="1">
        <f t="array" ref="AL645">_xlfn.IFNA(IF(ISBLANK(C645),0,_xlfn.IFNA(IF(NOT(OR(_xlfn.XLOOKUP(VLOOKUP(B645,'SOC priorities'!$E$4:$F$12,2),'SOC priorities'!$H$1:$P$1,'SOC priorities'!$H$1:$P$413)=C645)),1,0),1)),1)</f>
        <v>0</v>
      </c>
      <c r="AM645" s="25" cm="1">
        <f t="array" ref="AM645">_xlfn.IFNA(IF(ISBLANK(D645),0,IF(NOT(OR(_xlfn.XLOOKUP(VLOOKUP(B645,'SSA DD'!$E$32:$F$40,2),'SSA DD'!$E$1:$M$1,'SSA DD'!$E$1:$M$22)=D645)),1,0)),0)</f>
        <v>0</v>
      </c>
      <c r="AO645" t="s">
        <v>396</v>
      </c>
      <c r="AP645" s="25" t="s">
        <v>397</v>
      </c>
      <c r="AQ645" s="160" t="s">
        <v>398</v>
      </c>
    </row>
    <row r="646" spans="1:43" ht="30" customHeight="1" x14ac:dyDescent="0.45">
      <c r="A646" s="395">
        <v>634</v>
      </c>
      <c r="B646" s="155"/>
      <c r="C646" s="154"/>
      <c r="D646" s="154"/>
      <c r="E646" s="361"/>
      <c r="F646" s="362"/>
      <c r="G646" s="362"/>
      <c r="H646" s="368"/>
      <c r="I646" s="367" t="str">
        <f t="shared" si="111"/>
        <v/>
      </c>
      <c r="J646" s="365"/>
      <c r="K646" s="365"/>
      <c r="L646" s="365"/>
      <c r="O646" s="25" t="str">
        <f>IF(AND(SUM($U646:$Z646)&lt;&gt;0,SUM($U646:$Z646)&lt;&gt;6), IF($B646&lt;&gt;'SOC priorities'!$E$11,$AG646,$AH646),"")</f>
        <v/>
      </c>
      <c r="P646" s="25" t="str">
        <f>IF(AND(SUM(U646:AA646)&lt;&gt;0,SUM(U646:AA646)&lt;&gt;7),IF(B646='SOC priorities'!$E$11,IF(ISBLANK(H646),$AI646,""),""),"")</f>
        <v/>
      </c>
      <c r="Q646" s="25" t="str">
        <f t="shared" si="112"/>
        <v/>
      </c>
      <c r="R646" s="25" t="str">
        <f t="shared" si="109"/>
        <v/>
      </c>
      <c r="S646" s="25" t="str">
        <f t="shared" si="110"/>
        <v/>
      </c>
      <c r="U646" s="159">
        <f t="shared" si="113"/>
        <v>0</v>
      </c>
      <c r="V646" s="25">
        <f t="shared" si="114"/>
        <v>0</v>
      </c>
      <c r="W646" s="25">
        <f t="shared" si="115"/>
        <v>0</v>
      </c>
      <c r="X646" s="25">
        <f t="shared" si="116"/>
        <v>0</v>
      </c>
      <c r="Y646" s="25">
        <f t="shared" si="117"/>
        <v>0</v>
      </c>
      <c r="Z646" s="25">
        <f t="shared" si="118"/>
        <v>0</v>
      </c>
      <c r="AA646" s="25">
        <f t="shared" si="119"/>
        <v>0</v>
      </c>
      <c r="AC646" s="25">
        <f t="shared" si="120"/>
        <v>0</v>
      </c>
      <c r="AG646" s="25" t="s">
        <v>393</v>
      </c>
      <c r="AH646" s="25" t="s">
        <v>394</v>
      </c>
      <c r="AI646" s="160" t="s">
        <v>395</v>
      </c>
      <c r="AK646" s="25">
        <f>IF(COUNTIFS('SOC priorities'!$E$4:$E$12,$B646)&lt;&gt;1,1,0)</f>
        <v>1</v>
      </c>
      <c r="AL646" s="25" cm="1">
        <f t="array" ref="AL646">_xlfn.IFNA(IF(ISBLANK(C646),0,_xlfn.IFNA(IF(NOT(OR(_xlfn.XLOOKUP(VLOOKUP(B646,'SOC priorities'!$E$4:$F$12,2),'SOC priorities'!$H$1:$P$1,'SOC priorities'!$H$1:$P$413)=C646)),1,0),1)),1)</f>
        <v>0</v>
      </c>
      <c r="AM646" s="25" cm="1">
        <f t="array" ref="AM646">_xlfn.IFNA(IF(ISBLANK(D646),0,IF(NOT(OR(_xlfn.XLOOKUP(VLOOKUP(B646,'SSA DD'!$E$32:$F$40,2),'SSA DD'!$E$1:$M$1,'SSA DD'!$E$1:$M$22)=D646)),1,0)),0)</f>
        <v>0</v>
      </c>
      <c r="AO646" t="s">
        <v>396</v>
      </c>
      <c r="AP646" s="25" t="s">
        <v>397</v>
      </c>
      <c r="AQ646" s="160" t="s">
        <v>398</v>
      </c>
    </row>
    <row r="647" spans="1:43" ht="30" customHeight="1" x14ac:dyDescent="0.45">
      <c r="A647" s="395">
        <v>635</v>
      </c>
      <c r="B647" s="155"/>
      <c r="C647" s="154"/>
      <c r="D647" s="154"/>
      <c r="E647" s="361"/>
      <c r="F647" s="362"/>
      <c r="G647" s="362"/>
      <c r="H647" s="368"/>
      <c r="I647" s="367" t="str">
        <f t="shared" si="111"/>
        <v/>
      </c>
      <c r="J647" s="365"/>
      <c r="K647" s="365"/>
      <c r="L647" s="365"/>
      <c r="O647" s="25" t="str">
        <f>IF(AND(SUM($U647:$Z647)&lt;&gt;0,SUM($U647:$Z647)&lt;&gt;6), IF($B647&lt;&gt;'SOC priorities'!$E$11,$AG647,$AH647),"")</f>
        <v/>
      </c>
      <c r="P647" s="25" t="str">
        <f>IF(AND(SUM(U647:AA647)&lt;&gt;0,SUM(U647:AA647)&lt;&gt;7),IF(B647='SOC priorities'!$E$11,IF(ISBLANK(H647),$AI647,""),""),"")</f>
        <v/>
      </c>
      <c r="Q647" s="25" t="str">
        <f t="shared" si="112"/>
        <v/>
      </c>
      <c r="R647" s="25" t="str">
        <f t="shared" si="109"/>
        <v/>
      </c>
      <c r="S647" s="25" t="str">
        <f t="shared" si="110"/>
        <v/>
      </c>
      <c r="U647" s="159">
        <f t="shared" si="113"/>
        <v>0</v>
      </c>
      <c r="V647" s="25">
        <f t="shared" si="114"/>
        <v>0</v>
      </c>
      <c r="W647" s="25">
        <f t="shared" si="115"/>
        <v>0</v>
      </c>
      <c r="X647" s="25">
        <f t="shared" si="116"/>
        <v>0</v>
      </c>
      <c r="Y647" s="25">
        <f t="shared" si="117"/>
        <v>0</v>
      </c>
      <c r="Z647" s="25">
        <f t="shared" si="118"/>
        <v>0</v>
      </c>
      <c r="AA647" s="25">
        <f t="shared" si="119"/>
        <v>0</v>
      </c>
      <c r="AC647" s="25">
        <f t="shared" si="120"/>
        <v>0</v>
      </c>
      <c r="AG647" s="25" t="s">
        <v>393</v>
      </c>
      <c r="AH647" s="25" t="s">
        <v>394</v>
      </c>
      <c r="AI647" s="160" t="s">
        <v>395</v>
      </c>
      <c r="AK647" s="25">
        <f>IF(COUNTIFS('SOC priorities'!$E$4:$E$12,$B647)&lt;&gt;1,1,0)</f>
        <v>1</v>
      </c>
      <c r="AL647" s="25" cm="1">
        <f t="array" ref="AL647">_xlfn.IFNA(IF(ISBLANK(C647),0,_xlfn.IFNA(IF(NOT(OR(_xlfn.XLOOKUP(VLOOKUP(B647,'SOC priorities'!$E$4:$F$12,2),'SOC priorities'!$H$1:$P$1,'SOC priorities'!$H$1:$P$413)=C647)),1,0),1)),1)</f>
        <v>0</v>
      </c>
      <c r="AM647" s="25" cm="1">
        <f t="array" ref="AM647">_xlfn.IFNA(IF(ISBLANK(D647),0,IF(NOT(OR(_xlfn.XLOOKUP(VLOOKUP(B647,'SSA DD'!$E$32:$F$40,2),'SSA DD'!$E$1:$M$1,'SSA DD'!$E$1:$M$22)=D647)),1,0)),0)</f>
        <v>0</v>
      </c>
      <c r="AO647" t="s">
        <v>396</v>
      </c>
      <c r="AP647" s="25" t="s">
        <v>397</v>
      </c>
      <c r="AQ647" s="160" t="s">
        <v>398</v>
      </c>
    </row>
    <row r="648" spans="1:43" ht="30" customHeight="1" x14ac:dyDescent="0.45">
      <c r="A648" s="395">
        <v>636</v>
      </c>
      <c r="B648" s="155"/>
      <c r="C648" s="154"/>
      <c r="D648" s="154"/>
      <c r="E648" s="361"/>
      <c r="F648" s="362"/>
      <c r="G648" s="362"/>
      <c r="H648" s="368"/>
      <c r="I648" s="367" t="str">
        <f t="shared" si="111"/>
        <v/>
      </c>
      <c r="J648" s="365"/>
      <c r="K648" s="365"/>
      <c r="L648" s="365"/>
      <c r="O648" s="25" t="str">
        <f>IF(AND(SUM($U648:$Z648)&lt;&gt;0,SUM($U648:$Z648)&lt;&gt;6), IF($B648&lt;&gt;'SOC priorities'!$E$11,$AG648,$AH648),"")</f>
        <v/>
      </c>
      <c r="P648" s="25" t="str">
        <f>IF(AND(SUM(U648:AA648)&lt;&gt;0,SUM(U648:AA648)&lt;&gt;7),IF(B648='SOC priorities'!$E$11,IF(ISBLANK(H648),$AI648,""),""),"")</f>
        <v/>
      </c>
      <c r="Q648" s="25" t="str">
        <f t="shared" si="112"/>
        <v/>
      </c>
      <c r="R648" s="25" t="str">
        <f t="shared" si="109"/>
        <v/>
      </c>
      <c r="S648" s="25" t="str">
        <f t="shared" si="110"/>
        <v/>
      </c>
      <c r="U648" s="159">
        <f t="shared" si="113"/>
        <v>0</v>
      </c>
      <c r="V648" s="25">
        <f t="shared" si="114"/>
        <v>0</v>
      </c>
      <c r="W648" s="25">
        <f t="shared" si="115"/>
        <v>0</v>
      </c>
      <c r="X648" s="25">
        <f t="shared" si="116"/>
        <v>0</v>
      </c>
      <c r="Y648" s="25">
        <f t="shared" si="117"/>
        <v>0</v>
      </c>
      <c r="Z648" s="25">
        <f t="shared" si="118"/>
        <v>0</v>
      </c>
      <c r="AA648" s="25">
        <f t="shared" si="119"/>
        <v>0</v>
      </c>
      <c r="AC648" s="25">
        <f t="shared" si="120"/>
        <v>0</v>
      </c>
      <c r="AG648" s="25" t="s">
        <v>393</v>
      </c>
      <c r="AH648" s="25" t="s">
        <v>394</v>
      </c>
      <c r="AI648" s="160" t="s">
        <v>395</v>
      </c>
      <c r="AK648" s="25">
        <f>IF(COUNTIFS('SOC priorities'!$E$4:$E$12,$B648)&lt;&gt;1,1,0)</f>
        <v>1</v>
      </c>
      <c r="AL648" s="25" cm="1">
        <f t="array" ref="AL648">_xlfn.IFNA(IF(ISBLANK(C648),0,_xlfn.IFNA(IF(NOT(OR(_xlfn.XLOOKUP(VLOOKUP(B648,'SOC priorities'!$E$4:$F$12,2),'SOC priorities'!$H$1:$P$1,'SOC priorities'!$H$1:$P$413)=C648)),1,0),1)),1)</f>
        <v>0</v>
      </c>
      <c r="AM648" s="25" cm="1">
        <f t="array" ref="AM648">_xlfn.IFNA(IF(ISBLANK(D648),0,IF(NOT(OR(_xlfn.XLOOKUP(VLOOKUP(B648,'SSA DD'!$E$32:$F$40,2),'SSA DD'!$E$1:$M$1,'SSA DD'!$E$1:$M$22)=D648)),1,0)),0)</f>
        <v>0</v>
      </c>
      <c r="AO648" t="s">
        <v>396</v>
      </c>
      <c r="AP648" s="25" t="s">
        <v>397</v>
      </c>
      <c r="AQ648" s="160" t="s">
        <v>398</v>
      </c>
    </row>
    <row r="649" spans="1:43" ht="30" customHeight="1" x14ac:dyDescent="0.45">
      <c r="A649" s="395">
        <v>637</v>
      </c>
      <c r="B649" s="155"/>
      <c r="C649" s="154"/>
      <c r="D649" s="154"/>
      <c r="E649" s="361"/>
      <c r="F649" s="362"/>
      <c r="G649" s="362"/>
      <c r="H649" s="368"/>
      <c r="I649" s="367" t="str">
        <f t="shared" si="111"/>
        <v/>
      </c>
      <c r="J649" s="365"/>
      <c r="K649" s="365"/>
      <c r="L649" s="365"/>
      <c r="O649" s="25" t="str">
        <f>IF(AND(SUM($U649:$Z649)&lt;&gt;0,SUM($U649:$Z649)&lt;&gt;6), IF($B649&lt;&gt;'SOC priorities'!$E$11,$AG649,$AH649),"")</f>
        <v/>
      </c>
      <c r="P649" s="25" t="str">
        <f>IF(AND(SUM(U649:AA649)&lt;&gt;0,SUM(U649:AA649)&lt;&gt;7),IF(B649='SOC priorities'!$E$11,IF(ISBLANK(H649),$AI649,""),""),"")</f>
        <v/>
      </c>
      <c r="Q649" s="25" t="str">
        <f t="shared" si="112"/>
        <v/>
      </c>
      <c r="R649" s="25" t="str">
        <f t="shared" si="109"/>
        <v/>
      </c>
      <c r="S649" s="25" t="str">
        <f t="shared" si="110"/>
        <v/>
      </c>
      <c r="U649" s="159">
        <f t="shared" si="113"/>
        <v>0</v>
      </c>
      <c r="V649" s="25">
        <f t="shared" si="114"/>
        <v>0</v>
      </c>
      <c r="W649" s="25">
        <f t="shared" si="115"/>
        <v>0</v>
      </c>
      <c r="X649" s="25">
        <f t="shared" si="116"/>
        <v>0</v>
      </c>
      <c r="Y649" s="25">
        <f t="shared" si="117"/>
        <v>0</v>
      </c>
      <c r="Z649" s="25">
        <f t="shared" si="118"/>
        <v>0</v>
      </c>
      <c r="AA649" s="25">
        <f t="shared" si="119"/>
        <v>0</v>
      </c>
      <c r="AC649" s="25">
        <f t="shared" si="120"/>
        <v>0</v>
      </c>
      <c r="AG649" s="25" t="s">
        <v>393</v>
      </c>
      <c r="AH649" s="25" t="s">
        <v>394</v>
      </c>
      <c r="AI649" s="160" t="s">
        <v>395</v>
      </c>
      <c r="AK649" s="25">
        <f>IF(COUNTIFS('SOC priorities'!$E$4:$E$12,$B649)&lt;&gt;1,1,0)</f>
        <v>1</v>
      </c>
      <c r="AL649" s="25" cm="1">
        <f t="array" ref="AL649">_xlfn.IFNA(IF(ISBLANK(C649),0,_xlfn.IFNA(IF(NOT(OR(_xlfn.XLOOKUP(VLOOKUP(B649,'SOC priorities'!$E$4:$F$12,2),'SOC priorities'!$H$1:$P$1,'SOC priorities'!$H$1:$P$413)=C649)),1,0),1)),1)</f>
        <v>0</v>
      </c>
      <c r="AM649" s="25" cm="1">
        <f t="array" ref="AM649">_xlfn.IFNA(IF(ISBLANK(D649),0,IF(NOT(OR(_xlfn.XLOOKUP(VLOOKUP(B649,'SSA DD'!$E$32:$F$40,2),'SSA DD'!$E$1:$M$1,'SSA DD'!$E$1:$M$22)=D649)),1,0)),0)</f>
        <v>0</v>
      </c>
      <c r="AO649" t="s">
        <v>396</v>
      </c>
      <c r="AP649" s="25" t="s">
        <v>397</v>
      </c>
      <c r="AQ649" s="160" t="s">
        <v>398</v>
      </c>
    </row>
    <row r="650" spans="1:43" ht="30" customHeight="1" x14ac:dyDescent="0.45">
      <c r="A650" s="395">
        <v>638</v>
      </c>
      <c r="B650" s="155"/>
      <c r="C650" s="154"/>
      <c r="D650" s="154"/>
      <c r="E650" s="361"/>
      <c r="F650" s="362"/>
      <c r="G650" s="362"/>
      <c r="H650" s="368"/>
      <c r="I650" s="367" t="str">
        <f t="shared" si="111"/>
        <v/>
      </c>
      <c r="J650" s="365"/>
      <c r="K650" s="365"/>
      <c r="L650" s="365"/>
      <c r="O650" s="25" t="str">
        <f>IF(AND(SUM($U650:$Z650)&lt;&gt;0,SUM($U650:$Z650)&lt;&gt;6), IF($B650&lt;&gt;'SOC priorities'!$E$11,$AG650,$AH650),"")</f>
        <v/>
      </c>
      <c r="P650" s="25" t="str">
        <f>IF(AND(SUM(U650:AA650)&lt;&gt;0,SUM(U650:AA650)&lt;&gt;7),IF(B650='SOC priorities'!$E$11,IF(ISBLANK(H650),$AI650,""),""),"")</f>
        <v/>
      </c>
      <c r="Q650" s="25" t="str">
        <f t="shared" si="112"/>
        <v/>
      </c>
      <c r="R650" s="25" t="str">
        <f t="shared" si="109"/>
        <v/>
      </c>
      <c r="S650" s="25" t="str">
        <f t="shared" si="110"/>
        <v/>
      </c>
      <c r="U650" s="159">
        <f t="shared" si="113"/>
        <v>0</v>
      </c>
      <c r="V650" s="25">
        <f t="shared" si="114"/>
        <v>0</v>
      </c>
      <c r="W650" s="25">
        <f t="shared" si="115"/>
        <v>0</v>
      </c>
      <c r="X650" s="25">
        <f t="shared" si="116"/>
        <v>0</v>
      </c>
      <c r="Y650" s="25">
        <f t="shared" si="117"/>
        <v>0</v>
      </c>
      <c r="Z650" s="25">
        <f t="shared" si="118"/>
        <v>0</v>
      </c>
      <c r="AA650" s="25">
        <f t="shared" si="119"/>
        <v>0</v>
      </c>
      <c r="AC650" s="25">
        <f t="shared" si="120"/>
        <v>0</v>
      </c>
      <c r="AG650" s="25" t="s">
        <v>393</v>
      </c>
      <c r="AH650" s="25" t="s">
        <v>394</v>
      </c>
      <c r="AI650" s="160" t="s">
        <v>395</v>
      </c>
      <c r="AK650" s="25">
        <f>IF(COUNTIFS('SOC priorities'!$E$4:$E$12,$B650)&lt;&gt;1,1,0)</f>
        <v>1</v>
      </c>
      <c r="AL650" s="25" cm="1">
        <f t="array" ref="AL650">_xlfn.IFNA(IF(ISBLANK(C650),0,_xlfn.IFNA(IF(NOT(OR(_xlfn.XLOOKUP(VLOOKUP(B650,'SOC priorities'!$E$4:$F$12,2),'SOC priorities'!$H$1:$P$1,'SOC priorities'!$H$1:$P$413)=C650)),1,0),1)),1)</f>
        <v>0</v>
      </c>
      <c r="AM650" s="25" cm="1">
        <f t="array" ref="AM650">_xlfn.IFNA(IF(ISBLANK(D650),0,IF(NOT(OR(_xlfn.XLOOKUP(VLOOKUP(B650,'SSA DD'!$E$32:$F$40,2),'SSA DD'!$E$1:$M$1,'SSA DD'!$E$1:$M$22)=D650)),1,0)),0)</f>
        <v>0</v>
      </c>
      <c r="AO650" t="s">
        <v>396</v>
      </c>
      <c r="AP650" s="25" t="s">
        <v>397</v>
      </c>
      <c r="AQ650" s="160" t="s">
        <v>398</v>
      </c>
    </row>
    <row r="651" spans="1:43" ht="30" customHeight="1" x14ac:dyDescent="0.45">
      <c r="A651" s="395">
        <v>639</v>
      </c>
      <c r="B651" s="155"/>
      <c r="C651" s="154"/>
      <c r="D651" s="154"/>
      <c r="E651" s="361"/>
      <c r="F651" s="362"/>
      <c r="G651" s="362"/>
      <c r="H651" s="368"/>
      <c r="I651" s="367" t="str">
        <f t="shared" si="111"/>
        <v/>
      </c>
      <c r="J651" s="365"/>
      <c r="K651" s="365"/>
      <c r="L651" s="365"/>
      <c r="O651" s="25" t="str">
        <f>IF(AND(SUM($U651:$Z651)&lt;&gt;0,SUM($U651:$Z651)&lt;&gt;6), IF($B651&lt;&gt;'SOC priorities'!$E$11,$AG651,$AH651),"")</f>
        <v/>
      </c>
      <c r="P651" s="25" t="str">
        <f>IF(AND(SUM(U651:AA651)&lt;&gt;0,SUM(U651:AA651)&lt;&gt;7),IF(B651='SOC priorities'!$E$11,IF(ISBLANK(H651),$AI651,""),""),"")</f>
        <v/>
      </c>
      <c r="Q651" s="25" t="str">
        <f t="shared" si="112"/>
        <v/>
      </c>
      <c r="R651" s="25" t="str">
        <f t="shared" si="109"/>
        <v/>
      </c>
      <c r="S651" s="25" t="str">
        <f t="shared" si="110"/>
        <v/>
      </c>
      <c r="U651" s="159">
        <f t="shared" si="113"/>
        <v>0</v>
      </c>
      <c r="V651" s="25">
        <f t="shared" si="114"/>
        <v>0</v>
      </c>
      <c r="W651" s="25">
        <f t="shared" si="115"/>
        <v>0</v>
      </c>
      <c r="X651" s="25">
        <f t="shared" si="116"/>
        <v>0</v>
      </c>
      <c r="Y651" s="25">
        <f t="shared" si="117"/>
        <v>0</v>
      </c>
      <c r="Z651" s="25">
        <f t="shared" si="118"/>
        <v>0</v>
      </c>
      <c r="AA651" s="25">
        <f t="shared" si="119"/>
        <v>0</v>
      </c>
      <c r="AC651" s="25">
        <f t="shared" si="120"/>
        <v>0</v>
      </c>
      <c r="AG651" s="25" t="s">
        <v>393</v>
      </c>
      <c r="AH651" s="25" t="s">
        <v>394</v>
      </c>
      <c r="AI651" s="160" t="s">
        <v>395</v>
      </c>
      <c r="AK651" s="25">
        <f>IF(COUNTIFS('SOC priorities'!$E$4:$E$12,$B651)&lt;&gt;1,1,0)</f>
        <v>1</v>
      </c>
      <c r="AL651" s="25" cm="1">
        <f t="array" ref="AL651">_xlfn.IFNA(IF(ISBLANK(C651),0,_xlfn.IFNA(IF(NOT(OR(_xlfn.XLOOKUP(VLOOKUP(B651,'SOC priorities'!$E$4:$F$12,2),'SOC priorities'!$H$1:$P$1,'SOC priorities'!$H$1:$P$413)=C651)),1,0),1)),1)</f>
        <v>0</v>
      </c>
      <c r="AM651" s="25" cm="1">
        <f t="array" ref="AM651">_xlfn.IFNA(IF(ISBLANK(D651),0,IF(NOT(OR(_xlfn.XLOOKUP(VLOOKUP(B651,'SSA DD'!$E$32:$F$40,2),'SSA DD'!$E$1:$M$1,'SSA DD'!$E$1:$M$22)=D651)),1,0)),0)</f>
        <v>0</v>
      </c>
      <c r="AO651" t="s">
        <v>396</v>
      </c>
      <c r="AP651" s="25" t="s">
        <v>397</v>
      </c>
      <c r="AQ651" s="160" t="s">
        <v>398</v>
      </c>
    </row>
    <row r="652" spans="1:43" ht="30" customHeight="1" x14ac:dyDescent="0.45">
      <c r="A652" s="395">
        <v>640</v>
      </c>
      <c r="B652" s="155"/>
      <c r="C652" s="154"/>
      <c r="D652" s="154"/>
      <c r="E652" s="361"/>
      <c r="F652" s="362"/>
      <c r="G652" s="362"/>
      <c r="H652" s="368"/>
      <c r="I652" s="367" t="str">
        <f t="shared" si="111"/>
        <v/>
      </c>
      <c r="J652" s="365"/>
      <c r="K652" s="365"/>
      <c r="L652" s="365"/>
      <c r="O652" s="25" t="str">
        <f>IF(AND(SUM($U652:$Z652)&lt;&gt;0,SUM($U652:$Z652)&lt;&gt;6), IF($B652&lt;&gt;'SOC priorities'!$E$11,$AG652,$AH652),"")</f>
        <v/>
      </c>
      <c r="P652" s="25" t="str">
        <f>IF(AND(SUM(U652:AA652)&lt;&gt;0,SUM(U652:AA652)&lt;&gt;7),IF(B652='SOC priorities'!$E$11,IF(ISBLANK(H652),$AI652,""),""),"")</f>
        <v/>
      </c>
      <c r="Q652" s="25" t="str">
        <f t="shared" si="112"/>
        <v/>
      </c>
      <c r="R652" s="25" t="str">
        <f t="shared" si="109"/>
        <v/>
      </c>
      <c r="S652" s="25" t="str">
        <f t="shared" si="110"/>
        <v/>
      </c>
      <c r="U652" s="159">
        <f t="shared" si="113"/>
        <v>0</v>
      </c>
      <c r="V652" s="25">
        <f t="shared" si="114"/>
        <v>0</v>
      </c>
      <c r="W652" s="25">
        <f t="shared" si="115"/>
        <v>0</v>
      </c>
      <c r="X652" s="25">
        <f t="shared" si="116"/>
        <v>0</v>
      </c>
      <c r="Y652" s="25">
        <f t="shared" si="117"/>
        <v>0</v>
      </c>
      <c r="Z652" s="25">
        <f t="shared" si="118"/>
        <v>0</v>
      </c>
      <c r="AA652" s="25">
        <f t="shared" si="119"/>
        <v>0</v>
      </c>
      <c r="AC652" s="25">
        <f t="shared" si="120"/>
        <v>0</v>
      </c>
      <c r="AG652" s="25" t="s">
        <v>393</v>
      </c>
      <c r="AH652" s="25" t="s">
        <v>394</v>
      </c>
      <c r="AI652" s="160" t="s">
        <v>395</v>
      </c>
      <c r="AK652" s="25">
        <f>IF(COUNTIFS('SOC priorities'!$E$4:$E$12,$B652)&lt;&gt;1,1,0)</f>
        <v>1</v>
      </c>
      <c r="AL652" s="25" cm="1">
        <f t="array" ref="AL652">_xlfn.IFNA(IF(ISBLANK(C652),0,_xlfn.IFNA(IF(NOT(OR(_xlfn.XLOOKUP(VLOOKUP(B652,'SOC priorities'!$E$4:$F$12,2),'SOC priorities'!$H$1:$P$1,'SOC priorities'!$H$1:$P$413)=C652)),1,0),1)),1)</f>
        <v>0</v>
      </c>
      <c r="AM652" s="25" cm="1">
        <f t="array" ref="AM652">_xlfn.IFNA(IF(ISBLANK(D652),0,IF(NOT(OR(_xlfn.XLOOKUP(VLOOKUP(B652,'SSA DD'!$E$32:$F$40,2),'SSA DD'!$E$1:$M$1,'SSA DD'!$E$1:$M$22)=D652)),1,0)),0)</f>
        <v>0</v>
      </c>
      <c r="AO652" t="s">
        <v>396</v>
      </c>
      <c r="AP652" s="25" t="s">
        <v>397</v>
      </c>
      <c r="AQ652" s="160" t="s">
        <v>398</v>
      </c>
    </row>
    <row r="653" spans="1:43" ht="30" customHeight="1" x14ac:dyDescent="0.45">
      <c r="A653" s="395">
        <v>641</v>
      </c>
      <c r="B653" s="155"/>
      <c r="C653" s="154"/>
      <c r="D653" s="154"/>
      <c r="E653" s="361"/>
      <c r="F653" s="362"/>
      <c r="G653" s="362"/>
      <c r="H653" s="368"/>
      <c r="I653" s="367" t="str">
        <f t="shared" si="111"/>
        <v/>
      </c>
      <c r="J653" s="365"/>
      <c r="K653" s="365"/>
      <c r="L653" s="365"/>
      <c r="O653" s="25" t="str">
        <f>IF(AND(SUM($U653:$Z653)&lt;&gt;0,SUM($U653:$Z653)&lt;&gt;6), IF($B653&lt;&gt;'SOC priorities'!$E$11,$AG653,$AH653),"")</f>
        <v/>
      </c>
      <c r="P653" s="25" t="str">
        <f>IF(AND(SUM(U653:AA653)&lt;&gt;0,SUM(U653:AA653)&lt;&gt;7),IF(B653='SOC priorities'!$E$11,IF(ISBLANK(H653),$AI653,""),""),"")</f>
        <v/>
      </c>
      <c r="Q653" s="25" t="str">
        <f t="shared" si="112"/>
        <v/>
      </c>
      <c r="R653" s="25" t="str">
        <f t="shared" ref="R653:R716" si="121">IF(AL653=1,AP653,"")</f>
        <v/>
      </c>
      <c r="S653" s="25" t="str">
        <f t="shared" ref="S653:S716" si="122">IF(AM653=1,AQ653,"")</f>
        <v/>
      </c>
      <c r="U653" s="159">
        <f t="shared" si="113"/>
        <v>0</v>
      </c>
      <c r="V653" s="25">
        <f t="shared" si="114"/>
        <v>0</v>
      </c>
      <c r="W653" s="25">
        <f t="shared" si="115"/>
        <v>0</v>
      </c>
      <c r="X653" s="25">
        <f t="shared" si="116"/>
        <v>0</v>
      </c>
      <c r="Y653" s="25">
        <f t="shared" si="117"/>
        <v>0</v>
      </c>
      <c r="Z653" s="25">
        <f t="shared" si="118"/>
        <v>0</v>
      </c>
      <c r="AA653" s="25">
        <f t="shared" si="119"/>
        <v>0</v>
      </c>
      <c r="AC653" s="25">
        <f t="shared" si="120"/>
        <v>0</v>
      </c>
      <c r="AG653" s="25" t="s">
        <v>393</v>
      </c>
      <c r="AH653" s="25" t="s">
        <v>394</v>
      </c>
      <c r="AI653" s="160" t="s">
        <v>395</v>
      </c>
      <c r="AK653" s="25">
        <f>IF(COUNTIFS('SOC priorities'!$E$4:$E$12,$B653)&lt;&gt;1,1,0)</f>
        <v>1</v>
      </c>
      <c r="AL653" s="25" cm="1">
        <f t="array" ref="AL653">_xlfn.IFNA(IF(ISBLANK(C653),0,_xlfn.IFNA(IF(NOT(OR(_xlfn.XLOOKUP(VLOOKUP(B653,'SOC priorities'!$E$4:$F$12,2),'SOC priorities'!$H$1:$P$1,'SOC priorities'!$H$1:$P$413)=C653)),1,0),1)),1)</f>
        <v>0</v>
      </c>
      <c r="AM653" s="25" cm="1">
        <f t="array" ref="AM653">_xlfn.IFNA(IF(ISBLANK(D653),0,IF(NOT(OR(_xlfn.XLOOKUP(VLOOKUP(B653,'SSA DD'!$E$32:$F$40,2),'SSA DD'!$E$1:$M$1,'SSA DD'!$E$1:$M$22)=D653)),1,0)),0)</f>
        <v>0</v>
      </c>
      <c r="AO653" t="s">
        <v>396</v>
      </c>
      <c r="AP653" s="25" t="s">
        <v>397</v>
      </c>
      <c r="AQ653" s="160" t="s">
        <v>398</v>
      </c>
    </row>
    <row r="654" spans="1:43" ht="30" customHeight="1" x14ac:dyDescent="0.45">
      <c r="A654" s="395">
        <v>642</v>
      </c>
      <c r="B654" s="155"/>
      <c r="C654" s="154"/>
      <c r="D654" s="154"/>
      <c r="E654" s="361"/>
      <c r="F654" s="362"/>
      <c r="G654" s="362"/>
      <c r="H654" s="368"/>
      <c r="I654" s="367" t="str">
        <f t="shared" ref="I654:I717" si="123">O654&amp;P654&amp;Q654&amp;R654&amp;S654</f>
        <v/>
      </c>
      <c r="J654" s="365"/>
      <c r="K654" s="365"/>
      <c r="L654" s="365"/>
      <c r="O654" s="25" t="str">
        <f>IF(AND(SUM($U654:$Z654)&lt;&gt;0,SUM($U654:$Z654)&lt;&gt;6), IF($B654&lt;&gt;'SOC priorities'!$E$11,$AG654,$AH654),"")</f>
        <v/>
      </c>
      <c r="P654" s="25" t="str">
        <f>IF(AND(SUM(U654:AA654)&lt;&gt;0,SUM(U654:AA654)&lt;&gt;7),IF(B654='SOC priorities'!$E$11,IF(ISBLANK(H654),$AI654,""),""),"")</f>
        <v/>
      </c>
      <c r="Q654" s="25" t="str">
        <f t="shared" ref="Q654:Q717" si="124">IF(U654*AK654=1,AO654,"")</f>
        <v/>
      </c>
      <c r="R654" s="25" t="str">
        <f t="shared" si="121"/>
        <v/>
      </c>
      <c r="S654" s="25" t="str">
        <f t="shared" si="122"/>
        <v/>
      </c>
      <c r="U654" s="159">
        <f t="shared" ref="U654:U717" si="125">IF(ISBLANK(B654),0,1)</f>
        <v>0</v>
      </c>
      <c r="V654" s="25">
        <f t="shared" ref="V654:V717" si="126">IF(ISBLANK(C654),0,1)</f>
        <v>0</v>
      </c>
      <c r="W654" s="25">
        <f t="shared" ref="W654:W717" si="127">IF(ISBLANK(D654),0,1)</f>
        <v>0</v>
      </c>
      <c r="X654" s="25">
        <f t="shared" ref="X654:X717" si="128">IF(ISBLANK(E654),0,1)</f>
        <v>0</v>
      </c>
      <c r="Y654" s="25">
        <f t="shared" ref="Y654:Y717" si="129">IF(ISBLANK(F654),0,1)</f>
        <v>0</v>
      </c>
      <c r="Z654" s="25">
        <f t="shared" ref="Z654:Z717" si="130">IF(ISBLANK(G654),0,1)</f>
        <v>0</v>
      </c>
      <c r="AA654" s="25">
        <f t="shared" ref="AA654:AA717" si="131">IF(ISBLANK(H654),0,1)</f>
        <v>0</v>
      </c>
      <c r="AC654" s="25">
        <f t="shared" ref="AC654:AC717" si="132">IF(SUM($U$13:$Z$13)&lt;&gt;0,1,0)</f>
        <v>0</v>
      </c>
      <c r="AG654" s="25" t="s">
        <v>393</v>
      </c>
      <c r="AH654" s="25" t="s">
        <v>394</v>
      </c>
      <c r="AI654" s="160" t="s">
        <v>395</v>
      </c>
      <c r="AK654" s="25">
        <f>IF(COUNTIFS('SOC priorities'!$E$4:$E$12,$B654)&lt;&gt;1,1,0)</f>
        <v>1</v>
      </c>
      <c r="AL654" s="25" cm="1">
        <f t="array" ref="AL654">_xlfn.IFNA(IF(ISBLANK(C654),0,_xlfn.IFNA(IF(NOT(OR(_xlfn.XLOOKUP(VLOOKUP(B654,'SOC priorities'!$E$4:$F$12,2),'SOC priorities'!$H$1:$P$1,'SOC priorities'!$H$1:$P$413)=C654)),1,0),1)),1)</f>
        <v>0</v>
      </c>
      <c r="AM654" s="25" cm="1">
        <f t="array" ref="AM654">_xlfn.IFNA(IF(ISBLANK(D654),0,IF(NOT(OR(_xlfn.XLOOKUP(VLOOKUP(B654,'SSA DD'!$E$32:$F$40,2),'SSA DD'!$E$1:$M$1,'SSA DD'!$E$1:$M$22)=D654)),1,0)),0)</f>
        <v>0</v>
      </c>
      <c r="AO654" t="s">
        <v>396</v>
      </c>
      <c r="AP654" s="25" t="s">
        <v>397</v>
      </c>
      <c r="AQ654" s="160" t="s">
        <v>398</v>
      </c>
    </row>
    <row r="655" spans="1:43" ht="30" customHeight="1" x14ac:dyDescent="0.45">
      <c r="A655" s="395">
        <v>643</v>
      </c>
      <c r="B655" s="155"/>
      <c r="C655" s="154"/>
      <c r="D655" s="154"/>
      <c r="E655" s="361"/>
      <c r="F655" s="362"/>
      <c r="G655" s="362"/>
      <c r="H655" s="368"/>
      <c r="I655" s="367" t="str">
        <f t="shared" si="123"/>
        <v/>
      </c>
      <c r="J655" s="365"/>
      <c r="K655" s="365"/>
      <c r="L655" s="365"/>
      <c r="O655" s="25" t="str">
        <f>IF(AND(SUM($U655:$Z655)&lt;&gt;0,SUM($U655:$Z655)&lt;&gt;6), IF($B655&lt;&gt;'SOC priorities'!$E$11,$AG655,$AH655),"")</f>
        <v/>
      </c>
      <c r="P655" s="25" t="str">
        <f>IF(AND(SUM(U655:AA655)&lt;&gt;0,SUM(U655:AA655)&lt;&gt;7),IF(B655='SOC priorities'!$E$11,IF(ISBLANK(H655),$AI655,""),""),"")</f>
        <v/>
      </c>
      <c r="Q655" s="25" t="str">
        <f t="shared" si="124"/>
        <v/>
      </c>
      <c r="R655" s="25" t="str">
        <f t="shared" si="121"/>
        <v/>
      </c>
      <c r="S655" s="25" t="str">
        <f t="shared" si="122"/>
        <v/>
      </c>
      <c r="U655" s="159">
        <f t="shared" si="125"/>
        <v>0</v>
      </c>
      <c r="V655" s="25">
        <f t="shared" si="126"/>
        <v>0</v>
      </c>
      <c r="W655" s="25">
        <f t="shared" si="127"/>
        <v>0</v>
      </c>
      <c r="X655" s="25">
        <f t="shared" si="128"/>
        <v>0</v>
      </c>
      <c r="Y655" s="25">
        <f t="shared" si="129"/>
        <v>0</v>
      </c>
      <c r="Z655" s="25">
        <f t="shared" si="130"/>
        <v>0</v>
      </c>
      <c r="AA655" s="25">
        <f t="shared" si="131"/>
        <v>0</v>
      </c>
      <c r="AC655" s="25">
        <f t="shared" si="132"/>
        <v>0</v>
      </c>
      <c r="AG655" s="25" t="s">
        <v>393</v>
      </c>
      <c r="AH655" s="25" t="s">
        <v>394</v>
      </c>
      <c r="AI655" s="160" t="s">
        <v>395</v>
      </c>
      <c r="AK655" s="25">
        <f>IF(COUNTIFS('SOC priorities'!$E$4:$E$12,$B655)&lt;&gt;1,1,0)</f>
        <v>1</v>
      </c>
      <c r="AL655" s="25" cm="1">
        <f t="array" ref="AL655">_xlfn.IFNA(IF(ISBLANK(C655),0,_xlfn.IFNA(IF(NOT(OR(_xlfn.XLOOKUP(VLOOKUP(B655,'SOC priorities'!$E$4:$F$12,2),'SOC priorities'!$H$1:$P$1,'SOC priorities'!$H$1:$P$413)=C655)),1,0),1)),1)</f>
        <v>0</v>
      </c>
      <c r="AM655" s="25" cm="1">
        <f t="array" ref="AM655">_xlfn.IFNA(IF(ISBLANK(D655),0,IF(NOT(OR(_xlfn.XLOOKUP(VLOOKUP(B655,'SSA DD'!$E$32:$F$40,2),'SSA DD'!$E$1:$M$1,'SSA DD'!$E$1:$M$22)=D655)),1,0)),0)</f>
        <v>0</v>
      </c>
      <c r="AO655" t="s">
        <v>396</v>
      </c>
      <c r="AP655" s="25" t="s">
        <v>397</v>
      </c>
      <c r="AQ655" s="160" t="s">
        <v>398</v>
      </c>
    </row>
    <row r="656" spans="1:43" ht="30" customHeight="1" x14ac:dyDescent="0.45">
      <c r="A656" s="395">
        <v>644</v>
      </c>
      <c r="B656" s="155"/>
      <c r="C656" s="154"/>
      <c r="D656" s="154"/>
      <c r="E656" s="361"/>
      <c r="F656" s="362"/>
      <c r="G656" s="362"/>
      <c r="H656" s="368"/>
      <c r="I656" s="367" t="str">
        <f t="shared" si="123"/>
        <v/>
      </c>
      <c r="J656" s="365"/>
      <c r="K656" s="365"/>
      <c r="L656" s="365"/>
      <c r="O656" s="25" t="str">
        <f>IF(AND(SUM($U656:$Z656)&lt;&gt;0,SUM($U656:$Z656)&lt;&gt;6), IF($B656&lt;&gt;'SOC priorities'!$E$11,$AG656,$AH656),"")</f>
        <v/>
      </c>
      <c r="P656" s="25" t="str">
        <f>IF(AND(SUM(U656:AA656)&lt;&gt;0,SUM(U656:AA656)&lt;&gt;7),IF(B656='SOC priorities'!$E$11,IF(ISBLANK(H656),$AI656,""),""),"")</f>
        <v/>
      </c>
      <c r="Q656" s="25" t="str">
        <f t="shared" si="124"/>
        <v/>
      </c>
      <c r="R656" s="25" t="str">
        <f t="shared" si="121"/>
        <v/>
      </c>
      <c r="S656" s="25" t="str">
        <f t="shared" si="122"/>
        <v/>
      </c>
      <c r="U656" s="159">
        <f t="shared" si="125"/>
        <v>0</v>
      </c>
      <c r="V656" s="25">
        <f t="shared" si="126"/>
        <v>0</v>
      </c>
      <c r="W656" s="25">
        <f t="shared" si="127"/>
        <v>0</v>
      </c>
      <c r="X656" s="25">
        <f t="shared" si="128"/>
        <v>0</v>
      </c>
      <c r="Y656" s="25">
        <f t="shared" si="129"/>
        <v>0</v>
      </c>
      <c r="Z656" s="25">
        <f t="shared" si="130"/>
        <v>0</v>
      </c>
      <c r="AA656" s="25">
        <f t="shared" si="131"/>
        <v>0</v>
      </c>
      <c r="AC656" s="25">
        <f t="shared" si="132"/>
        <v>0</v>
      </c>
      <c r="AG656" s="25" t="s">
        <v>393</v>
      </c>
      <c r="AH656" s="25" t="s">
        <v>394</v>
      </c>
      <c r="AI656" s="160" t="s">
        <v>395</v>
      </c>
      <c r="AK656" s="25">
        <f>IF(COUNTIFS('SOC priorities'!$E$4:$E$12,$B656)&lt;&gt;1,1,0)</f>
        <v>1</v>
      </c>
      <c r="AL656" s="25" cm="1">
        <f t="array" ref="AL656">_xlfn.IFNA(IF(ISBLANK(C656),0,_xlfn.IFNA(IF(NOT(OR(_xlfn.XLOOKUP(VLOOKUP(B656,'SOC priorities'!$E$4:$F$12,2),'SOC priorities'!$H$1:$P$1,'SOC priorities'!$H$1:$P$413)=C656)),1,0),1)),1)</f>
        <v>0</v>
      </c>
      <c r="AM656" s="25" cm="1">
        <f t="array" ref="AM656">_xlfn.IFNA(IF(ISBLANK(D656),0,IF(NOT(OR(_xlfn.XLOOKUP(VLOOKUP(B656,'SSA DD'!$E$32:$F$40,2),'SSA DD'!$E$1:$M$1,'SSA DD'!$E$1:$M$22)=D656)),1,0)),0)</f>
        <v>0</v>
      </c>
      <c r="AO656" t="s">
        <v>396</v>
      </c>
      <c r="AP656" s="25" t="s">
        <v>397</v>
      </c>
      <c r="AQ656" s="160" t="s">
        <v>398</v>
      </c>
    </row>
    <row r="657" spans="1:43" ht="30" customHeight="1" x14ac:dyDescent="0.45">
      <c r="A657" s="395">
        <v>645</v>
      </c>
      <c r="B657" s="155"/>
      <c r="C657" s="154"/>
      <c r="D657" s="154"/>
      <c r="E657" s="361"/>
      <c r="F657" s="362"/>
      <c r="G657" s="362"/>
      <c r="H657" s="368"/>
      <c r="I657" s="367" t="str">
        <f t="shared" si="123"/>
        <v/>
      </c>
      <c r="J657" s="365"/>
      <c r="K657" s="365"/>
      <c r="L657" s="365"/>
      <c r="O657" s="25" t="str">
        <f>IF(AND(SUM($U657:$Z657)&lt;&gt;0,SUM($U657:$Z657)&lt;&gt;6), IF($B657&lt;&gt;'SOC priorities'!$E$11,$AG657,$AH657),"")</f>
        <v/>
      </c>
      <c r="P657" s="25" t="str">
        <f>IF(AND(SUM(U657:AA657)&lt;&gt;0,SUM(U657:AA657)&lt;&gt;7),IF(B657='SOC priorities'!$E$11,IF(ISBLANK(H657),$AI657,""),""),"")</f>
        <v/>
      </c>
      <c r="Q657" s="25" t="str">
        <f t="shared" si="124"/>
        <v/>
      </c>
      <c r="R657" s="25" t="str">
        <f t="shared" si="121"/>
        <v/>
      </c>
      <c r="S657" s="25" t="str">
        <f t="shared" si="122"/>
        <v/>
      </c>
      <c r="U657" s="159">
        <f t="shared" si="125"/>
        <v>0</v>
      </c>
      <c r="V657" s="25">
        <f t="shared" si="126"/>
        <v>0</v>
      </c>
      <c r="W657" s="25">
        <f t="shared" si="127"/>
        <v>0</v>
      </c>
      <c r="X657" s="25">
        <f t="shared" si="128"/>
        <v>0</v>
      </c>
      <c r="Y657" s="25">
        <f t="shared" si="129"/>
        <v>0</v>
      </c>
      <c r="Z657" s="25">
        <f t="shared" si="130"/>
        <v>0</v>
      </c>
      <c r="AA657" s="25">
        <f t="shared" si="131"/>
        <v>0</v>
      </c>
      <c r="AC657" s="25">
        <f t="shared" si="132"/>
        <v>0</v>
      </c>
      <c r="AG657" s="25" t="s">
        <v>393</v>
      </c>
      <c r="AH657" s="25" t="s">
        <v>394</v>
      </c>
      <c r="AI657" s="160" t="s">
        <v>395</v>
      </c>
      <c r="AK657" s="25">
        <f>IF(COUNTIFS('SOC priorities'!$E$4:$E$12,$B657)&lt;&gt;1,1,0)</f>
        <v>1</v>
      </c>
      <c r="AL657" s="25" cm="1">
        <f t="array" ref="AL657">_xlfn.IFNA(IF(ISBLANK(C657),0,_xlfn.IFNA(IF(NOT(OR(_xlfn.XLOOKUP(VLOOKUP(B657,'SOC priorities'!$E$4:$F$12,2),'SOC priorities'!$H$1:$P$1,'SOC priorities'!$H$1:$P$413)=C657)),1,0),1)),1)</f>
        <v>0</v>
      </c>
      <c r="AM657" s="25" cm="1">
        <f t="array" ref="AM657">_xlfn.IFNA(IF(ISBLANK(D657),0,IF(NOT(OR(_xlfn.XLOOKUP(VLOOKUP(B657,'SSA DD'!$E$32:$F$40,2),'SSA DD'!$E$1:$M$1,'SSA DD'!$E$1:$M$22)=D657)),1,0)),0)</f>
        <v>0</v>
      </c>
      <c r="AO657" t="s">
        <v>396</v>
      </c>
      <c r="AP657" s="25" t="s">
        <v>397</v>
      </c>
      <c r="AQ657" s="160" t="s">
        <v>398</v>
      </c>
    </row>
    <row r="658" spans="1:43" ht="30" customHeight="1" x14ac:dyDescent="0.45">
      <c r="A658" s="395">
        <v>646</v>
      </c>
      <c r="B658" s="155"/>
      <c r="C658" s="154"/>
      <c r="D658" s="154"/>
      <c r="E658" s="361"/>
      <c r="F658" s="362"/>
      <c r="G658" s="362"/>
      <c r="H658" s="368"/>
      <c r="I658" s="367" t="str">
        <f t="shared" si="123"/>
        <v/>
      </c>
      <c r="J658" s="365"/>
      <c r="K658" s="365"/>
      <c r="L658" s="365"/>
      <c r="O658" s="25" t="str">
        <f>IF(AND(SUM($U658:$Z658)&lt;&gt;0,SUM($U658:$Z658)&lt;&gt;6), IF($B658&lt;&gt;'SOC priorities'!$E$11,$AG658,$AH658),"")</f>
        <v/>
      </c>
      <c r="P658" s="25" t="str">
        <f>IF(AND(SUM(U658:AA658)&lt;&gt;0,SUM(U658:AA658)&lt;&gt;7),IF(B658='SOC priorities'!$E$11,IF(ISBLANK(H658),$AI658,""),""),"")</f>
        <v/>
      </c>
      <c r="Q658" s="25" t="str">
        <f t="shared" si="124"/>
        <v/>
      </c>
      <c r="R658" s="25" t="str">
        <f t="shared" si="121"/>
        <v/>
      </c>
      <c r="S658" s="25" t="str">
        <f t="shared" si="122"/>
        <v/>
      </c>
      <c r="U658" s="159">
        <f t="shared" si="125"/>
        <v>0</v>
      </c>
      <c r="V658" s="25">
        <f t="shared" si="126"/>
        <v>0</v>
      </c>
      <c r="W658" s="25">
        <f t="shared" si="127"/>
        <v>0</v>
      </c>
      <c r="X658" s="25">
        <f t="shared" si="128"/>
        <v>0</v>
      </c>
      <c r="Y658" s="25">
        <f t="shared" si="129"/>
        <v>0</v>
      </c>
      <c r="Z658" s="25">
        <f t="shared" si="130"/>
        <v>0</v>
      </c>
      <c r="AA658" s="25">
        <f t="shared" si="131"/>
        <v>0</v>
      </c>
      <c r="AC658" s="25">
        <f t="shared" si="132"/>
        <v>0</v>
      </c>
      <c r="AG658" s="25" t="s">
        <v>393</v>
      </c>
      <c r="AH658" s="25" t="s">
        <v>394</v>
      </c>
      <c r="AI658" s="160" t="s">
        <v>395</v>
      </c>
      <c r="AK658" s="25">
        <f>IF(COUNTIFS('SOC priorities'!$E$4:$E$12,$B658)&lt;&gt;1,1,0)</f>
        <v>1</v>
      </c>
      <c r="AL658" s="25" cm="1">
        <f t="array" ref="AL658">_xlfn.IFNA(IF(ISBLANK(C658),0,_xlfn.IFNA(IF(NOT(OR(_xlfn.XLOOKUP(VLOOKUP(B658,'SOC priorities'!$E$4:$F$12,2),'SOC priorities'!$H$1:$P$1,'SOC priorities'!$H$1:$P$413)=C658)),1,0),1)),1)</f>
        <v>0</v>
      </c>
      <c r="AM658" s="25" cm="1">
        <f t="array" ref="AM658">_xlfn.IFNA(IF(ISBLANK(D658),0,IF(NOT(OR(_xlfn.XLOOKUP(VLOOKUP(B658,'SSA DD'!$E$32:$F$40,2),'SSA DD'!$E$1:$M$1,'SSA DD'!$E$1:$M$22)=D658)),1,0)),0)</f>
        <v>0</v>
      </c>
      <c r="AO658" t="s">
        <v>396</v>
      </c>
      <c r="AP658" s="25" t="s">
        <v>397</v>
      </c>
      <c r="AQ658" s="160" t="s">
        <v>398</v>
      </c>
    </row>
    <row r="659" spans="1:43" ht="30" customHeight="1" x14ac:dyDescent="0.45">
      <c r="A659" s="395">
        <v>647</v>
      </c>
      <c r="B659" s="155"/>
      <c r="C659" s="154"/>
      <c r="D659" s="154"/>
      <c r="E659" s="361"/>
      <c r="F659" s="362"/>
      <c r="G659" s="362"/>
      <c r="H659" s="368"/>
      <c r="I659" s="367" t="str">
        <f t="shared" si="123"/>
        <v/>
      </c>
      <c r="J659" s="365"/>
      <c r="K659" s="365"/>
      <c r="L659" s="365"/>
      <c r="O659" s="25" t="str">
        <f>IF(AND(SUM($U659:$Z659)&lt;&gt;0,SUM($U659:$Z659)&lt;&gt;6), IF($B659&lt;&gt;'SOC priorities'!$E$11,$AG659,$AH659),"")</f>
        <v/>
      </c>
      <c r="P659" s="25" t="str">
        <f>IF(AND(SUM(U659:AA659)&lt;&gt;0,SUM(U659:AA659)&lt;&gt;7),IF(B659='SOC priorities'!$E$11,IF(ISBLANK(H659),$AI659,""),""),"")</f>
        <v/>
      </c>
      <c r="Q659" s="25" t="str">
        <f t="shared" si="124"/>
        <v/>
      </c>
      <c r="R659" s="25" t="str">
        <f t="shared" si="121"/>
        <v/>
      </c>
      <c r="S659" s="25" t="str">
        <f t="shared" si="122"/>
        <v/>
      </c>
      <c r="U659" s="159">
        <f t="shared" si="125"/>
        <v>0</v>
      </c>
      <c r="V659" s="25">
        <f t="shared" si="126"/>
        <v>0</v>
      </c>
      <c r="W659" s="25">
        <f t="shared" si="127"/>
        <v>0</v>
      </c>
      <c r="X659" s="25">
        <f t="shared" si="128"/>
        <v>0</v>
      </c>
      <c r="Y659" s="25">
        <f t="shared" si="129"/>
        <v>0</v>
      </c>
      <c r="Z659" s="25">
        <f t="shared" si="130"/>
        <v>0</v>
      </c>
      <c r="AA659" s="25">
        <f t="shared" si="131"/>
        <v>0</v>
      </c>
      <c r="AC659" s="25">
        <f t="shared" si="132"/>
        <v>0</v>
      </c>
      <c r="AG659" s="25" t="s">
        <v>393</v>
      </c>
      <c r="AH659" s="25" t="s">
        <v>394</v>
      </c>
      <c r="AI659" s="160" t="s">
        <v>395</v>
      </c>
      <c r="AK659" s="25">
        <f>IF(COUNTIFS('SOC priorities'!$E$4:$E$12,$B659)&lt;&gt;1,1,0)</f>
        <v>1</v>
      </c>
      <c r="AL659" s="25" cm="1">
        <f t="array" ref="AL659">_xlfn.IFNA(IF(ISBLANK(C659),0,_xlfn.IFNA(IF(NOT(OR(_xlfn.XLOOKUP(VLOOKUP(B659,'SOC priorities'!$E$4:$F$12,2),'SOC priorities'!$H$1:$P$1,'SOC priorities'!$H$1:$P$413)=C659)),1,0),1)),1)</f>
        <v>0</v>
      </c>
      <c r="AM659" s="25" cm="1">
        <f t="array" ref="AM659">_xlfn.IFNA(IF(ISBLANK(D659),0,IF(NOT(OR(_xlfn.XLOOKUP(VLOOKUP(B659,'SSA DD'!$E$32:$F$40,2),'SSA DD'!$E$1:$M$1,'SSA DD'!$E$1:$M$22)=D659)),1,0)),0)</f>
        <v>0</v>
      </c>
      <c r="AO659" t="s">
        <v>396</v>
      </c>
      <c r="AP659" s="25" t="s">
        <v>397</v>
      </c>
      <c r="AQ659" s="160" t="s">
        <v>398</v>
      </c>
    </row>
    <row r="660" spans="1:43" ht="30" customHeight="1" x14ac:dyDescent="0.45">
      <c r="A660" s="395">
        <v>648</v>
      </c>
      <c r="B660" s="155"/>
      <c r="C660" s="154"/>
      <c r="D660" s="154"/>
      <c r="E660" s="361"/>
      <c r="F660" s="362"/>
      <c r="G660" s="362"/>
      <c r="H660" s="368"/>
      <c r="I660" s="367" t="str">
        <f t="shared" si="123"/>
        <v/>
      </c>
      <c r="J660" s="365"/>
      <c r="K660" s="365"/>
      <c r="L660" s="365"/>
      <c r="O660" s="25" t="str">
        <f>IF(AND(SUM($U660:$Z660)&lt;&gt;0,SUM($U660:$Z660)&lt;&gt;6), IF($B660&lt;&gt;'SOC priorities'!$E$11,$AG660,$AH660),"")</f>
        <v/>
      </c>
      <c r="P660" s="25" t="str">
        <f>IF(AND(SUM(U660:AA660)&lt;&gt;0,SUM(U660:AA660)&lt;&gt;7),IF(B660='SOC priorities'!$E$11,IF(ISBLANK(H660),$AI660,""),""),"")</f>
        <v/>
      </c>
      <c r="Q660" s="25" t="str">
        <f t="shared" si="124"/>
        <v/>
      </c>
      <c r="R660" s="25" t="str">
        <f t="shared" si="121"/>
        <v/>
      </c>
      <c r="S660" s="25" t="str">
        <f t="shared" si="122"/>
        <v/>
      </c>
      <c r="U660" s="159">
        <f t="shared" si="125"/>
        <v>0</v>
      </c>
      <c r="V660" s="25">
        <f t="shared" si="126"/>
        <v>0</v>
      </c>
      <c r="W660" s="25">
        <f t="shared" si="127"/>
        <v>0</v>
      </c>
      <c r="X660" s="25">
        <f t="shared" si="128"/>
        <v>0</v>
      </c>
      <c r="Y660" s="25">
        <f t="shared" si="129"/>
        <v>0</v>
      </c>
      <c r="Z660" s="25">
        <f t="shared" si="130"/>
        <v>0</v>
      </c>
      <c r="AA660" s="25">
        <f t="shared" si="131"/>
        <v>0</v>
      </c>
      <c r="AC660" s="25">
        <f t="shared" si="132"/>
        <v>0</v>
      </c>
      <c r="AG660" s="25" t="s">
        <v>393</v>
      </c>
      <c r="AH660" s="25" t="s">
        <v>394</v>
      </c>
      <c r="AI660" s="160" t="s">
        <v>395</v>
      </c>
      <c r="AK660" s="25">
        <f>IF(COUNTIFS('SOC priorities'!$E$4:$E$12,$B660)&lt;&gt;1,1,0)</f>
        <v>1</v>
      </c>
      <c r="AL660" s="25" cm="1">
        <f t="array" ref="AL660">_xlfn.IFNA(IF(ISBLANK(C660),0,_xlfn.IFNA(IF(NOT(OR(_xlfn.XLOOKUP(VLOOKUP(B660,'SOC priorities'!$E$4:$F$12,2),'SOC priorities'!$H$1:$P$1,'SOC priorities'!$H$1:$P$413)=C660)),1,0),1)),1)</f>
        <v>0</v>
      </c>
      <c r="AM660" s="25" cm="1">
        <f t="array" ref="AM660">_xlfn.IFNA(IF(ISBLANK(D660),0,IF(NOT(OR(_xlfn.XLOOKUP(VLOOKUP(B660,'SSA DD'!$E$32:$F$40,2),'SSA DD'!$E$1:$M$1,'SSA DD'!$E$1:$M$22)=D660)),1,0)),0)</f>
        <v>0</v>
      </c>
      <c r="AO660" t="s">
        <v>396</v>
      </c>
      <c r="AP660" s="25" t="s">
        <v>397</v>
      </c>
      <c r="AQ660" s="160" t="s">
        <v>398</v>
      </c>
    </row>
    <row r="661" spans="1:43" ht="30" customHeight="1" x14ac:dyDescent="0.45">
      <c r="A661" s="395">
        <v>649</v>
      </c>
      <c r="B661" s="155"/>
      <c r="C661" s="154"/>
      <c r="D661" s="154"/>
      <c r="E661" s="361"/>
      <c r="F661" s="362"/>
      <c r="G661" s="362"/>
      <c r="H661" s="368"/>
      <c r="I661" s="367" t="str">
        <f t="shared" si="123"/>
        <v/>
      </c>
      <c r="J661" s="365"/>
      <c r="K661" s="365"/>
      <c r="L661" s="365"/>
      <c r="O661" s="25" t="str">
        <f>IF(AND(SUM($U661:$Z661)&lt;&gt;0,SUM($U661:$Z661)&lt;&gt;6), IF($B661&lt;&gt;'SOC priorities'!$E$11,$AG661,$AH661),"")</f>
        <v/>
      </c>
      <c r="P661" s="25" t="str">
        <f>IF(AND(SUM(U661:AA661)&lt;&gt;0,SUM(U661:AA661)&lt;&gt;7),IF(B661='SOC priorities'!$E$11,IF(ISBLANK(H661),$AI661,""),""),"")</f>
        <v/>
      </c>
      <c r="Q661" s="25" t="str">
        <f t="shared" si="124"/>
        <v/>
      </c>
      <c r="R661" s="25" t="str">
        <f t="shared" si="121"/>
        <v/>
      </c>
      <c r="S661" s="25" t="str">
        <f t="shared" si="122"/>
        <v/>
      </c>
      <c r="U661" s="159">
        <f t="shared" si="125"/>
        <v>0</v>
      </c>
      <c r="V661" s="25">
        <f t="shared" si="126"/>
        <v>0</v>
      </c>
      <c r="W661" s="25">
        <f t="shared" si="127"/>
        <v>0</v>
      </c>
      <c r="X661" s="25">
        <f t="shared" si="128"/>
        <v>0</v>
      </c>
      <c r="Y661" s="25">
        <f t="shared" si="129"/>
        <v>0</v>
      </c>
      <c r="Z661" s="25">
        <f t="shared" si="130"/>
        <v>0</v>
      </c>
      <c r="AA661" s="25">
        <f t="shared" si="131"/>
        <v>0</v>
      </c>
      <c r="AC661" s="25">
        <f t="shared" si="132"/>
        <v>0</v>
      </c>
      <c r="AG661" s="25" t="s">
        <v>393</v>
      </c>
      <c r="AH661" s="25" t="s">
        <v>394</v>
      </c>
      <c r="AI661" s="160" t="s">
        <v>395</v>
      </c>
      <c r="AK661" s="25">
        <f>IF(COUNTIFS('SOC priorities'!$E$4:$E$12,$B661)&lt;&gt;1,1,0)</f>
        <v>1</v>
      </c>
      <c r="AL661" s="25" cm="1">
        <f t="array" ref="AL661">_xlfn.IFNA(IF(ISBLANK(C661),0,_xlfn.IFNA(IF(NOT(OR(_xlfn.XLOOKUP(VLOOKUP(B661,'SOC priorities'!$E$4:$F$12,2),'SOC priorities'!$H$1:$P$1,'SOC priorities'!$H$1:$P$413)=C661)),1,0),1)),1)</f>
        <v>0</v>
      </c>
      <c r="AM661" s="25" cm="1">
        <f t="array" ref="AM661">_xlfn.IFNA(IF(ISBLANK(D661),0,IF(NOT(OR(_xlfn.XLOOKUP(VLOOKUP(B661,'SSA DD'!$E$32:$F$40,2),'SSA DD'!$E$1:$M$1,'SSA DD'!$E$1:$M$22)=D661)),1,0)),0)</f>
        <v>0</v>
      </c>
      <c r="AO661" t="s">
        <v>396</v>
      </c>
      <c r="AP661" s="25" t="s">
        <v>397</v>
      </c>
      <c r="AQ661" s="160" t="s">
        <v>398</v>
      </c>
    </row>
    <row r="662" spans="1:43" ht="30" customHeight="1" x14ac:dyDescent="0.45">
      <c r="A662" s="395">
        <v>650</v>
      </c>
      <c r="B662" s="155"/>
      <c r="C662" s="154"/>
      <c r="D662" s="154"/>
      <c r="E662" s="361"/>
      <c r="F662" s="362"/>
      <c r="G662" s="362"/>
      <c r="H662" s="368"/>
      <c r="I662" s="367" t="str">
        <f t="shared" si="123"/>
        <v/>
      </c>
      <c r="J662" s="365"/>
      <c r="K662" s="365"/>
      <c r="L662" s="365"/>
      <c r="O662" s="25" t="str">
        <f>IF(AND(SUM($U662:$Z662)&lt;&gt;0,SUM($U662:$Z662)&lt;&gt;6), IF($B662&lt;&gt;'SOC priorities'!$E$11,$AG662,$AH662),"")</f>
        <v/>
      </c>
      <c r="P662" s="25" t="str">
        <f>IF(AND(SUM(U662:AA662)&lt;&gt;0,SUM(U662:AA662)&lt;&gt;7),IF(B662='SOC priorities'!$E$11,IF(ISBLANK(H662),$AI662,""),""),"")</f>
        <v/>
      </c>
      <c r="Q662" s="25" t="str">
        <f t="shared" si="124"/>
        <v/>
      </c>
      <c r="R662" s="25" t="str">
        <f t="shared" si="121"/>
        <v/>
      </c>
      <c r="S662" s="25" t="str">
        <f t="shared" si="122"/>
        <v/>
      </c>
      <c r="U662" s="159">
        <f t="shared" si="125"/>
        <v>0</v>
      </c>
      <c r="V662" s="25">
        <f t="shared" si="126"/>
        <v>0</v>
      </c>
      <c r="W662" s="25">
        <f t="shared" si="127"/>
        <v>0</v>
      </c>
      <c r="X662" s="25">
        <f t="shared" si="128"/>
        <v>0</v>
      </c>
      <c r="Y662" s="25">
        <f t="shared" si="129"/>
        <v>0</v>
      </c>
      <c r="Z662" s="25">
        <f t="shared" si="130"/>
        <v>0</v>
      </c>
      <c r="AA662" s="25">
        <f t="shared" si="131"/>
        <v>0</v>
      </c>
      <c r="AC662" s="25">
        <f t="shared" si="132"/>
        <v>0</v>
      </c>
      <c r="AG662" s="25" t="s">
        <v>393</v>
      </c>
      <c r="AH662" s="25" t="s">
        <v>394</v>
      </c>
      <c r="AI662" s="160" t="s">
        <v>395</v>
      </c>
      <c r="AK662" s="25">
        <f>IF(COUNTIFS('SOC priorities'!$E$4:$E$12,$B662)&lt;&gt;1,1,0)</f>
        <v>1</v>
      </c>
      <c r="AL662" s="25" cm="1">
        <f t="array" ref="AL662">_xlfn.IFNA(IF(ISBLANK(C662),0,_xlfn.IFNA(IF(NOT(OR(_xlfn.XLOOKUP(VLOOKUP(B662,'SOC priorities'!$E$4:$F$12,2),'SOC priorities'!$H$1:$P$1,'SOC priorities'!$H$1:$P$413)=C662)),1,0),1)),1)</f>
        <v>0</v>
      </c>
      <c r="AM662" s="25" cm="1">
        <f t="array" ref="AM662">_xlfn.IFNA(IF(ISBLANK(D662),0,IF(NOT(OR(_xlfn.XLOOKUP(VLOOKUP(B662,'SSA DD'!$E$32:$F$40,2),'SSA DD'!$E$1:$M$1,'SSA DD'!$E$1:$M$22)=D662)),1,0)),0)</f>
        <v>0</v>
      </c>
      <c r="AO662" t="s">
        <v>396</v>
      </c>
      <c r="AP662" s="25" t="s">
        <v>397</v>
      </c>
      <c r="AQ662" s="160" t="s">
        <v>398</v>
      </c>
    </row>
    <row r="663" spans="1:43" ht="30" customHeight="1" x14ac:dyDescent="0.45">
      <c r="A663" s="395">
        <v>651</v>
      </c>
      <c r="B663" s="155"/>
      <c r="C663" s="154"/>
      <c r="D663" s="154"/>
      <c r="E663" s="361"/>
      <c r="F663" s="362"/>
      <c r="G663" s="362"/>
      <c r="H663" s="368"/>
      <c r="I663" s="367" t="str">
        <f t="shared" si="123"/>
        <v/>
      </c>
      <c r="J663" s="365"/>
      <c r="K663" s="365"/>
      <c r="L663" s="365"/>
      <c r="O663" s="25" t="str">
        <f>IF(AND(SUM($U663:$Z663)&lt;&gt;0,SUM($U663:$Z663)&lt;&gt;6), IF($B663&lt;&gt;'SOC priorities'!$E$11,$AG663,$AH663),"")</f>
        <v/>
      </c>
      <c r="P663" s="25" t="str">
        <f>IF(AND(SUM(U663:AA663)&lt;&gt;0,SUM(U663:AA663)&lt;&gt;7),IF(B663='SOC priorities'!$E$11,IF(ISBLANK(H663),$AI663,""),""),"")</f>
        <v/>
      </c>
      <c r="Q663" s="25" t="str">
        <f t="shared" si="124"/>
        <v/>
      </c>
      <c r="R663" s="25" t="str">
        <f t="shared" si="121"/>
        <v/>
      </c>
      <c r="S663" s="25" t="str">
        <f t="shared" si="122"/>
        <v/>
      </c>
      <c r="U663" s="159">
        <f t="shared" si="125"/>
        <v>0</v>
      </c>
      <c r="V663" s="25">
        <f t="shared" si="126"/>
        <v>0</v>
      </c>
      <c r="W663" s="25">
        <f t="shared" si="127"/>
        <v>0</v>
      </c>
      <c r="X663" s="25">
        <f t="shared" si="128"/>
        <v>0</v>
      </c>
      <c r="Y663" s="25">
        <f t="shared" si="129"/>
        <v>0</v>
      </c>
      <c r="Z663" s="25">
        <f t="shared" si="130"/>
        <v>0</v>
      </c>
      <c r="AA663" s="25">
        <f t="shared" si="131"/>
        <v>0</v>
      </c>
      <c r="AC663" s="25">
        <f t="shared" si="132"/>
        <v>0</v>
      </c>
      <c r="AG663" s="25" t="s">
        <v>393</v>
      </c>
      <c r="AH663" s="25" t="s">
        <v>394</v>
      </c>
      <c r="AI663" s="160" t="s">
        <v>395</v>
      </c>
      <c r="AK663" s="25">
        <f>IF(COUNTIFS('SOC priorities'!$E$4:$E$12,$B663)&lt;&gt;1,1,0)</f>
        <v>1</v>
      </c>
      <c r="AL663" s="25" cm="1">
        <f t="array" ref="AL663">_xlfn.IFNA(IF(ISBLANK(C663),0,_xlfn.IFNA(IF(NOT(OR(_xlfn.XLOOKUP(VLOOKUP(B663,'SOC priorities'!$E$4:$F$12,2),'SOC priorities'!$H$1:$P$1,'SOC priorities'!$H$1:$P$413)=C663)),1,0),1)),1)</f>
        <v>0</v>
      </c>
      <c r="AM663" s="25" cm="1">
        <f t="array" ref="AM663">_xlfn.IFNA(IF(ISBLANK(D663),0,IF(NOT(OR(_xlfn.XLOOKUP(VLOOKUP(B663,'SSA DD'!$E$32:$F$40,2),'SSA DD'!$E$1:$M$1,'SSA DD'!$E$1:$M$22)=D663)),1,0)),0)</f>
        <v>0</v>
      </c>
      <c r="AO663" t="s">
        <v>396</v>
      </c>
      <c r="AP663" s="25" t="s">
        <v>397</v>
      </c>
      <c r="AQ663" s="160" t="s">
        <v>398</v>
      </c>
    </row>
    <row r="664" spans="1:43" ht="30" customHeight="1" x14ac:dyDescent="0.45">
      <c r="A664" s="395">
        <v>652</v>
      </c>
      <c r="B664" s="155"/>
      <c r="C664" s="154"/>
      <c r="D664" s="154"/>
      <c r="E664" s="361"/>
      <c r="F664" s="362"/>
      <c r="G664" s="362"/>
      <c r="H664" s="368"/>
      <c r="I664" s="367" t="str">
        <f t="shared" si="123"/>
        <v/>
      </c>
      <c r="J664" s="365"/>
      <c r="K664" s="365"/>
      <c r="L664" s="365"/>
      <c r="O664" s="25" t="str">
        <f>IF(AND(SUM($U664:$Z664)&lt;&gt;0,SUM($U664:$Z664)&lt;&gt;6), IF($B664&lt;&gt;'SOC priorities'!$E$11,$AG664,$AH664),"")</f>
        <v/>
      </c>
      <c r="P664" s="25" t="str">
        <f>IF(AND(SUM(U664:AA664)&lt;&gt;0,SUM(U664:AA664)&lt;&gt;7),IF(B664='SOC priorities'!$E$11,IF(ISBLANK(H664),$AI664,""),""),"")</f>
        <v/>
      </c>
      <c r="Q664" s="25" t="str">
        <f t="shared" si="124"/>
        <v/>
      </c>
      <c r="R664" s="25" t="str">
        <f t="shared" si="121"/>
        <v/>
      </c>
      <c r="S664" s="25" t="str">
        <f t="shared" si="122"/>
        <v/>
      </c>
      <c r="U664" s="159">
        <f t="shared" si="125"/>
        <v>0</v>
      </c>
      <c r="V664" s="25">
        <f t="shared" si="126"/>
        <v>0</v>
      </c>
      <c r="W664" s="25">
        <f t="shared" si="127"/>
        <v>0</v>
      </c>
      <c r="X664" s="25">
        <f t="shared" si="128"/>
        <v>0</v>
      </c>
      <c r="Y664" s="25">
        <f t="shared" si="129"/>
        <v>0</v>
      </c>
      <c r="Z664" s="25">
        <f t="shared" si="130"/>
        <v>0</v>
      </c>
      <c r="AA664" s="25">
        <f t="shared" si="131"/>
        <v>0</v>
      </c>
      <c r="AC664" s="25">
        <f t="shared" si="132"/>
        <v>0</v>
      </c>
      <c r="AG664" s="25" t="s">
        <v>393</v>
      </c>
      <c r="AH664" s="25" t="s">
        <v>394</v>
      </c>
      <c r="AI664" s="160" t="s">
        <v>395</v>
      </c>
      <c r="AK664" s="25">
        <f>IF(COUNTIFS('SOC priorities'!$E$4:$E$12,$B664)&lt;&gt;1,1,0)</f>
        <v>1</v>
      </c>
      <c r="AL664" s="25" cm="1">
        <f t="array" ref="AL664">_xlfn.IFNA(IF(ISBLANK(C664),0,_xlfn.IFNA(IF(NOT(OR(_xlfn.XLOOKUP(VLOOKUP(B664,'SOC priorities'!$E$4:$F$12,2),'SOC priorities'!$H$1:$P$1,'SOC priorities'!$H$1:$P$413)=C664)),1,0),1)),1)</f>
        <v>0</v>
      </c>
      <c r="AM664" s="25" cm="1">
        <f t="array" ref="AM664">_xlfn.IFNA(IF(ISBLANK(D664),0,IF(NOT(OR(_xlfn.XLOOKUP(VLOOKUP(B664,'SSA DD'!$E$32:$F$40,2),'SSA DD'!$E$1:$M$1,'SSA DD'!$E$1:$M$22)=D664)),1,0)),0)</f>
        <v>0</v>
      </c>
      <c r="AO664" t="s">
        <v>396</v>
      </c>
      <c r="AP664" s="25" t="s">
        <v>397</v>
      </c>
      <c r="AQ664" s="160" t="s">
        <v>398</v>
      </c>
    </row>
    <row r="665" spans="1:43" ht="30" customHeight="1" x14ac:dyDescent="0.45">
      <c r="A665" s="395">
        <v>653</v>
      </c>
      <c r="B665" s="155"/>
      <c r="C665" s="154"/>
      <c r="D665" s="154"/>
      <c r="E665" s="361"/>
      <c r="F665" s="362"/>
      <c r="G665" s="362"/>
      <c r="H665" s="368"/>
      <c r="I665" s="367" t="str">
        <f t="shared" si="123"/>
        <v/>
      </c>
      <c r="J665" s="365"/>
      <c r="K665" s="365"/>
      <c r="L665" s="365"/>
      <c r="O665" s="25" t="str">
        <f>IF(AND(SUM($U665:$Z665)&lt;&gt;0,SUM($U665:$Z665)&lt;&gt;6), IF($B665&lt;&gt;'SOC priorities'!$E$11,$AG665,$AH665),"")</f>
        <v/>
      </c>
      <c r="P665" s="25" t="str">
        <f>IF(AND(SUM(U665:AA665)&lt;&gt;0,SUM(U665:AA665)&lt;&gt;7),IF(B665='SOC priorities'!$E$11,IF(ISBLANK(H665),$AI665,""),""),"")</f>
        <v/>
      </c>
      <c r="Q665" s="25" t="str">
        <f t="shared" si="124"/>
        <v/>
      </c>
      <c r="R665" s="25" t="str">
        <f t="shared" si="121"/>
        <v/>
      </c>
      <c r="S665" s="25" t="str">
        <f t="shared" si="122"/>
        <v/>
      </c>
      <c r="U665" s="159">
        <f t="shared" si="125"/>
        <v>0</v>
      </c>
      <c r="V665" s="25">
        <f t="shared" si="126"/>
        <v>0</v>
      </c>
      <c r="W665" s="25">
        <f t="shared" si="127"/>
        <v>0</v>
      </c>
      <c r="X665" s="25">
        <f t="shared" si="128"/>
        <v>0</v>
      </c>
      <c r="Y665" s="25">
        <f t="shared" si="129"/>
        <v>0</v>
      </c>
      <c r="Z665" s="25">
        <f t="shared" si="130"/>
        <v>0</v>
      </c>
      <c r="AA665" s="25">
        <f t="shared" si="131"/>
        <v>0</v>
      </c>
      <c r="AC665" s="25">
        <f t="shared" si="132"/>
        <v>0</v>
      </c>
      <c r="AG665" s="25" t="s">
        <v>393</v>
      </c>
      <c r="AH665" s="25" t="s">
        <v>394</v>
      </c>
      <c r="AI665" s="160" t="s">
        <v>395</v>
      </c>
      <c r="AK665" s="25">
        <f>IF(COUNTIFS('SOC priorities'!$E$4:$E$12,$B665)&lt;&gt;1,1,0)</f>
        <v>1</v>
      </c>
      <c r="AL665" s="25" cm="1">
        <f t="array" ref="AL665">_xlfn.IFNA(IF(ISBLANK(C665),0,_xlfn.IFNA(IF(NOT(OR(_xlfn.XLOOKUP(VLOOKUP(B665,'SOC priorities'!$E$4:$F$12,2),'SOC priorities'!$H$1:$P$1,'SOC priorities'!$H$1:$P$413)=C665)),1,0),1)),1)</f>
        <v>0</v>
      </c>
      <c r="AM665" s="25" cm="1">
        <f t="array" ref="AM665">_xlfn.IFNA(IF(ISBLANK(D665),0,IF(NOT(OR(_xlfn.XLOOKUP(VLOOKUP(B665,'SSA DD'!$E$32:$F$40,2),'SSA DD'!$E$1:$M$1,'SSA DD'!$E$1:$M$22)=D665)),1,0)),0)</f>
        <v>0</v>
      </c>
      <c r="AO665" t="s">
        <v>396</v>
      </c>
      <c r="AP665" s="25" t="s">
        <v>397</v>
      </c>
      <c r="AQ665" s="160" t="s">
        <v>398</v>
      </c>
    </row>
    <row r="666" spans="1:43" ht="30" customHeight="1" x14ac:dyDescent="0.45">
      <c r="A666" s="395">
        <v>654</v>
      </c>
      <c r="B666" s="155"/>
      <c r="C666" s="154"/>
      <c r="D666" s="154"/>
      <c r="E666" s="361"/>
      <c r="F666" s="362"/>
      <c r="G666" s="362"/>
      <c r="H666" s="368"/>
      <c r="I666" s="367" t="str">
        <f t="shared" si="123"/>
        <v/>
      </c>
      <c r="J666" s="365"/>
      <c r="K666" s="365"/>
      <c r="L666" s="365"/>
      <c r="O666" s="25" t="str">
        <f>IF(AND(SUM($U666:$Z666)&lt;&gt;0,SUM($U666:$Z666)&lt;&gt;6), IF($B666&lt;&gt;'SOC priorities'!$E$11,$AG666,$AH666),"")</f>
        <v/>
      </c>
      <c r="P666" s="25" t="str">
        <f>IF(AND(SUM(U666:AA666)&lt;&gt;0,SUM(U666:AA666)&lt;&gt;7),IF(B666='SOC priorities'!$E$11,IF(ISBLANK(H666),$AI666,""),""),"")</f>
        <v/>
      </c>
      <c r="Q666" s="25" t="str">
        <f t="shared" si="124"/>
        <v/>
      </c>
      <c r="R666" s="25" t="str">
        <f t="shared" si="121"/>
        <v/>
      </c>
      <c r="S666" s="25" t="str">
        <f t="shared" si="122"/>
        <v/>
      </c>
      <c r="U666" s="159">
        <f t="shared" si="125"/>
        <v>0</v>
      </c>
      <c r="V666" s="25">
        <f t="shared" si="126"/>
        <v>0</v>
      </c>
      <c r="W666" s="25">
        <f t="shared" si="127"/>
        <v>0</v>
      </c>
      <c r="X666" s="25">
        <f t="shared" si="128"/>
        <v>0</v>
      </c>
      <c r="Y666" s="25">
        <f t="shared" si="129"/>
        <v>0</v>
      </c>
      <c r="Z666" s="25">
        <f t="shared" si="130"/>
        <v>0</v>
      </c>
      <c r="AA666" s="25">
        <f t="shared" si="131"/>
        <v>0</v>
      </c>
      <c r="AC666" s="25">
        <f t="shared" si="132"/>
        <v>0</v>
      </c>
      <c r="AG666" s="25" t="s">
        <v>393</v>
      </c>
      <c r="AH666" s="25" t="s">
        <v>394</v>
      </c>
      <c r="AI666" s="160" t="s">
        <v>395</v>
      </c>
      <c r="AK666" s="25">
        <f>IF(COUNTIFS('SOC priorities'!$E$4:$E$12,$B666)&lt;&gt;1,1,0)</f>
        <v>1</v>
      </c>
      <c r="AL666" s="25" cm="1">
        <f t="array" ref="AL666">_xlfn.IFNA(IF(ISBLANK(C666),0,_xlfn.IFNA(IF(NOT(OR(_xlfn.XLOOKUP(VLOOKUP(B666,'SOC priorities'!$E$4:$F$12,2),'SOC priorities'!$H$1:$P$1,'SOC priorities'!$H$1:$P$413)=C666)),1,0),1)),1)</f>
        <v>0</v>
      </c>
      <c r="AM666" s="25" cm="1">
        <f t="array" ref="AM666">_xlfn.IFNA(IF(ISBLANK(D666),0,IF(NOT(OR(_xlfn.XLOOKUP(VLOOKUP(B666,'SSA DD'!$E$32:$F$40,2),'SSA DD'!$E$1:$M$1,'SSA DD'!$E$1:$M$22)=D666)),1,0)),0)</f>
        <v>0</v>
      </c>
      <c r="AO666" t="s">
        <v>396</v>
      </c>
      <c r="AP666" s="25" t="s">
        <v>397</v>
      </c>
      <c r="AQ666" s="160" t="s">
        <v>398</v>
      </c>
    </row>
    <row r="667" spans="1:43" ht="30" customHeight="1" x14ac:dyDescent="0.45">
      <c r="A667" s="395">
        <v>655</v>
      </c>
      <c r="B667" s="155"/>
      <c r="C667" s="154"/>
      <c r="D667" s="154"/>
      <c r="E667" s="361"/>
      <c r="F667" s="362"/>
      <c r="G667" s="362"/>
      <c r="H667" s="368"/>
      <c r="I667" s="367" t="str">
        <f t="shared" si="123"/>
        <v/>
      </c>
      <c r="J667" s="365"/>
      <c r="K667" s="365"/>
      <c r="L667" s="365"/>
      <c r="O667" s="25" t="str">
        <f>IF(AND(SUM($U667:$Z667)&lt;&gt;0,SUM($U667:$Z667)&lt;&gt;6), IF($B667&lt;&gt;'SOC priorities'!$E$11,$AG667,$AH667),"")</f>
        <v/>
      </c>
      <c r="P667" s="25" t="str">
        <f>IF(AND(SUM(U667:AA667)&lt;&gt;0,SUM(U667:AA667)&lt;&gt;7),IF(B667='SOC priorities'!$E$11,IF(ISBLANK(H667),$AI667,""),""),"")</f>
        <v/>
      </c>
      <c r="Q667" s="25" t="str">
        <f t="shared" si="124"/>
        <v/>
      </c>
      <c r="R667" s="25" t="str">
        <f t="shared" si="121"/>
        <v/>
      </c>
      <c r="S667" s="25" t="str">
        <f t="shared" si="122"/>
        <v/>
      </c>
      <c r="U667" s="159">
        <f t="shared" si="125"/>
        <v>0</v>
      </c>
      <c r="V667" s="25">
        <f t="shared" si="126"/>
        <v>0</v>
      </c>
      <c r="W667" s="25">
        <f t="shared" si="127"/>
        <v>0</v>
      </c>
      <c r="X667" s="25">
        <f t="shared" si="128"/>
        <v>0</v>
      </c>
      <c r="Y667" s="25">
        <f t="shared" si="129"/>
        <v>0</v>
      </c>
      <c r="Z667" s="25">
        <f t="shared" si="130"/>
        <v>0</v>
      </c>
      <c r="AA667" s="25">
        <f t="shared" si="131"/>
        <v>0</v>
      </c>
      <c r="AC667" s="25">
        <f t="shared" si="132"/>
        <v>0</v>
      </c>
      <c r="AG667" s="25" t="s">
        <v>393</v>
      </c>
      <c r="AH667" s="25" t="s">
        <v>394</v>
      </c>
      <c r="AI667" s="160" t="s">
        <v>395</v>
      </c>
      <c r="AK667" s="25">
        <f>IF(COUNTIFS('SOC priorities'!$E$4:$E$12,$B667)&lt;&gt;1,1,0)</f>
        <v>1</v>
      </c>
      <c r="AL667" s="25" cm="1">
        <f t="array" ref="AL667">_xlfn.IFNA(IF(ISBLANK(C667),0,_xlfn.IFNA(IF(NOT(OR(_xlfn.XLOOKUP(VLOOKUP(B667,'SOC priorities'!$E$4:$F$12,2),'SOC priorities'!$H$1:$P$1,'SOC priorities'!$H$1:$P$413)=C667)),1,0),1)),1)</f>
        <v>0</v>
      </c>
      <c r="AM667" s="25" cm="1">
        <f t="array" ref="AM667">_xlfn.IFNA(IF(ISBLANK(D667),0,IF(NOT(OR(_xlfn.XLOOKUP(VLOOKUP(B667,'SSA DD'!$E$32:$F$40,2),'SSA DD'!$E$1:$M$1,'SSA DD'!$E$1:$M$22)=D667)),1,0)),0)</f>
        <v>0</v>
      </c>
      <c r="AO667" t="s">
        <v>396</v>
      </c>
      <c r="AP667" s="25" t="s">
        <v>397</v>
      </c>
      <c r="AQ667" s="160" t="s">
        <v>398</v>
      </c>
    </row>
    <row r="668" spans="1:43" ht="30" customHeight="1" x14ac:dyDescent="0.45">
      <c r="A668" s="395">
        <v>656</v>
      </c>
      <c r="B668" s="155"/>
      <c r="C668" s="154"/>
      <c r="D668" s="154"/>
      <c r="E668" s="361"/>
      <c r="F668" s="362"/>
      <c r="G668" s="362"/>
      <c r="H668" s="368"/>
      <c r="I668" s="367" t="str">
        <f t="shared" si="123"/>
        <v/>
      </c>
      <c r="J668" s="365"/>
      <c r="K668" s="365"/>
      <c r="L668" s="365"/>
      <c r="O668" s="25" t="str">
        <f>IF(AND(SUM($U668:$Z668)&lt;&gt;0,SUM($U668:$Z668)&lt;&gt;6), IF($B668&lt;&gt;'SOC priorities'!$E$11,$AG668,$AH668),"")</f>
        <v/>
      </c>
      <c r="P668" s="25" t="str">
        <f>IF(AND(SUM(U668:AA668)&lt;&gt;0,SUM(U668:AA668)&lt;&gt;7),IF(B668='SOC priorities'!$E$11,IF(ISBLANK(H668),$AI668,""),""),"")</f>
        <v/>
      </c>
      <c r="Q668" s="25" t="str">
        <f t="shared" si="124"/>
        <v/>
      </c>
      <c r="R668" s="25" t="str">
        <f t="shared" si="121"/>
        <v/>
      </c>
      <c r="S668" s="25" t="str">
        <f t="shared" si="122"/>
        <v/>
      </c>
      <c r="U668" s="159">
        <f t="shared" si="125"/>
        <v>0</v>
      </c>
      <c r="V668" s="25">
        <f t="shared" si="126"/>
        <v>0</v>
      </c>
      <c r="W668" s="25">
        <f t="shared" si="127"/>
        <v>0</v>
      </c>
      <c r="X668" s="25">
        <f t="shared" si="128"/>
        <v>0</v>
      </c>
      <c r="Y668" s="25">
        <f t="shared" si="129"/>
        <v>0</v>
      </c>
      <c r="Z668" s="25">
        <f t="shared" si="130"/>
        <v>0</v>
      </c>
      <c r="AA668" s="25">
        <f t="shared" si="131"/>
        <v>0</v>
      </c>
      <c r="AC668" s="25">
        <f t="shared" si="132"/>
        <v>0</v>
      </c>
      <c r="AG668" s="25" t="s">
        <v>393</v>
      </c>
      <c r="AH668" s="25" t="s">
        <v>394</v>
      </c>
      <c r="AI668" s="160" t="s">
        <v>395</v>
      </c>
      <c r="AK668" s="25">
        <f>IF(COUNTIFS('SOC priorities'!$E$4:$E$12,$B668)&lt;&gt;1,1,0)</f>
        <v>1</v>
      </c>
      <c r="AL668" s="25" cm="1">
        <f t="array" ref="AL668">_xlfn.IFNA(IF(ISBLANK(C668),0,_xlfn.IFNA(IF(NOT(OR(_xlfn.XLOOKUP(VLOOKUP(B668,'SOC priorities'!$E$4:$F$12,2),'SOC priorities'!$H$1:$P$1,'SOC priorities'!$H$1:$P$413)=C668)),1,0),1)),1)</f>
        <v>0</v>
      </c>
      <c r="AM668" s="25" cm="1">
        <f t="array" ref="AM668">_xlfn.IFNA(IF(ISBLANK(D668),0,IF(NOT(OR(_xlfn.XLOOKUP(VLOOKUP(B668,'SSA DD'!$E$32:$F$40,2),'SSA DD'!$E$1:$M$1,'SSA DD'!$E$1:$M$22)=D668)),1,0)),0)</f>
        <v>0</v>
      </c>
      <c r="AO668" t="s">
        <v>396</v>
      </c>
      <c r="AP668" s="25" t="s">
        <v>397</v>
      </c>
      <c r="AQ668" s="160" t="s">
        <v>398</v>
      </c>
    </row>
    <row r="669" spans="1:43" ht="30" customHeight="1" x14ac:dyDescent="0.45">
      <c r="A669" s="395">
        <v>657</v>
      </c>
      <c r="B669" s="155"/>
      <c r="C669" s="154"/>
      <c r="D669" s="154"/>
      <c r="E669" s="361"/>
      <c r="F669" s="362"/>
      <c r="G669" s="362"/>
      <c r="H669" s="368"/>
      <c r="I669" s="367" t="str">
        <f t="shared" si="123"/>
        <v/>
      </c>
      <c r="J669" s="365"/>
      <c r="K669" s="365"/>
      <c r="L669" s="365"/>
      <c r="O669" s="25" t="str">
        <f>IF(AND(SUM($U669:$Z669)&lt;&gt;0,SUM($U669:$Z669)&lt;&gt;6), IF($B669&lt;&gt;'SOC priorities'!$E$11,$AG669,$AH669),"")</f>
        <v/>
      </c>
      <c r="P669" s="25" t="str">
        <f>IF(AND(SUM(U669:AA669)&lt;&gt;0,SUM(U669:AA669)&lt;&gt;7),IF(B669='SOC priorities'!$E$11,IF(ISBLANK(H669),$AI669,""),""),"")</f>
        <v/>
      </c>
      <c r="Q669" s="25" t="str">
        <f t="shared" si="124"/>
        <v/>
      </c>
      <c r="R669" s="25" t="str">
        <f t="shared" si="121"/>
        <v/>
      </c>
      <c r="S669" s="25" t="str">
        <f t="shared" si="122"/>
        <v/>
      </c>
      <c r="U669" s="159">
        <f t="shared" si="125"/>
        <v>0</v>
      </c>
      <c r="V669" s="25">
        <f t="shared" si="126"/>
        <v>0</v>
      </c>
      <c r="W669" s="25">
        <f t="shared" si="127"/>
        <v>0</v>
      </c>
      <c r="X669" s="25">
        <f t="shared" si="128"/>
        <v>0</v>
      </c>
      <c r="Y669" s="25">
        <f t="shared" si="129"/>
        <v>0</v>
      </c>
      <c r="Z669" s="25">
        <f t="shared" si="130"/>
        <v>0</v>
      </c>
      <c r="AA669" s="25">
        <f t="shared" si="131"/>
        <v>0</v>
      </c>
      <c r="AC669" s="25">
        <f t="shared" si="132"/>
        <v>0</v>
      </c>
      <c r="AG669" s="25" t="s">
        <v>393</v>
      </c>
      <c r="AH669" s="25" t="s">
        <v>394</v>
      </c>
      <c r="AI669" s="160" t="s">
        <v>395</v>
      </c>
      <c r="AK669" s="25">
        <f>IF(COUNTIFS('SOC priorities'!$E$4:$E$12,$B669)&lt;&gt;1,1,0)</f>
        <v>1</v>
      </c>
      <c r="AL669" s="25" cm="1">
        <f t="array" ref="AL669">_xlfn.IFNA(IF(ISBLANK(C669),0,_xlfn.IFNA(IF(NOT(OR(_xlfn.XLOOKUP(VLOOKUP(B669,'SOC priorities'!$E$4:$F$12,2),'SOC priorities'!$H$1:$P$1,'SOC priorities'!$H$1:$P$413)=C669)),1,0),1)),1)</f>
        <v>0</v>
      </c>
      <c r="AM669" s="25" cm="1">
        <f t="array" ref="AM669">_xlfn.IFNA(IF(ISBLANK(D669),0,IF(NOT(OR(_xlfn.XLOOKUP(VLOOKUP(B669,'SSA DD'!$E$32:$F$40,2),'SSA DD'!$E$1:$M$1,'SSA DD'!$E$1:$M$22)=D669)),1,0)),0)</f>
        <v>0</v>
      </c>
      <c r="AO669" t="s">
        <v>396</v>
      </c>
      <c r="AP669" s="25" t="s">
        <v>397</v>
      </c>
      <c r="AQ669" s="160" t="s">
        <v>398</v>
      </c>
    </row>
    <row r="670" spans="1:43" ht="30" customHeight="1" x14ac:dyDescent="0.45">
      <c r="A670" s="395">
        <v>658</v>
      </c>
      <c r="B670" s="155"/>
      <c r="C670" s="154"/>
      <c r="D670" s="154"/>
      <c r="E670" s="361"/>
      <c r="F670" s="362"/>
      <c r="G670" s="362"/>
      <c r="H670" s="368"/>
      <c r="I670" s="367" t="str">
        <f t="shared" si="123"/>
        <v/>
      </c>
      <c r="J670" s="365"/>
      <c r="K670" s="365"/>
      <c r="L670" s="365"/>
      <c r="O670" s="25" t="str">
        <f>IF(AND(SUM($U670:$Z670)&lt;&gt;0,SUM($U670:$Z670)&lt;&gt;6), IF($B670&lt;&gt;'SOC priorities'!$E$11,$AG670,$AH670),"")</f>
        <v/>
      </c>
      <c r="P670" s="25" t="str">
        <f>IF(AND(SUM(U670:AA670)&lt;&gt;0,SUM(U670:AA670)&lt;&gt;7),IF(B670='SOC priorities'!$E$11,IF(ISBLANK(H670),$AI670,""),""),"")</f>
        <v/>
      </c>
      <c r="Q670" s="25" t="str">
        <f t="shared" si="124"/>
        <v/>
      </c>
      <c r="R670" s="25" t="str">
        <f t="shared" si="121"/>
        <v/>
      </c>
      <c r="S670" s="25" t="str">
        <f t="shared" si="122"/>
        <v/>
      </c>
      <c r="U670" s="159">
        <f t="shared" si="125"/>
        <v>0</v>
      </c>
      <c r="V670" s="25">
        <f t="shared" si="126"/>
        <v>0</v>
      </c>
      <c r="W670" s="25">
        <f t="shared" si="127"/>
        <v>0</v>
      </c>
      <c r="X670" s="25">
        <f t="shared" si="128"/>
        <v>0</v>
      </c>
      <c r="Y670" s="25">
        <f t="shared" si="129"/>
        <v>0</v>
      </c>
      <c r="Z670" s="25">
        <f t="shared" si="130"/>
        <v>0</v>
      </c>
      <c r="AA670" s="25">
        <f t="shared" si="131"/>
        <v>0</v>
      </c>
      <c r="AC670" s="25">
        <f t="shared" si="132"/>
        <v>0</v>
      </c>
      <c r="AG670" s="25" t="s">
        <v>393</v>
      </c>
      <c r="AH670" s="25" t="s">
        <v>394</v>
      </c>
      <c r="AI670" s="160" t="s">
        <v>395</v>
      </c>
      <c r="AK670" s="25">
        <f>IF(COUNTIFS('SOC priorities'!$E$4:$E$12,$B670)&lt;&gt;1,1,0)</f>
        <v>1</v>
      </c>
      <c r="AL670" s="25" cm="1">
        <f t="array" ref="AL670">_xlfn.IFNA(IF(ISBLANK(C670),0,_xlfn.IFNA(IF(NOT(OR(_xlfn.XLOOKUP(VLOOKUP(B670,'SOC priorities'!$E$4:$F$12,2),'SOC priorities'!$H$1:$P$1,'SOC priorities'!$H$1:$P$413)=C670)),1,0),1)),1)</f>
        <v>0</v>
      </c>
      <c r="AM670" s="25" cm="1">
        <f t="array" ref="AM670">_xlfn.IFNA(IF(ISBLANK(D670),0,IF(NOT(OR(_xlfn.XLOOKUP(VLOOKUP(B670,'SSA DD'!$E$32:$F$40,2),'SSA DD'!$E$1:$M$1,'SSA DD'!$E$1:$M$22)=D670)),1,0)),0)</f>
        <v>0</v>
      </c>
      <c r="AO670" t="s">
        <v>396</v>
      </c>
      <c r="AP670" s="25" t="s">
        <v>397</v>
      </c>
      <c r="AQ670" s="160" t="s">
        <v>398</v>
      </c>
    </row>
    <row r="671" spans="1:43" ht="30" customHeight="1" x14ac:dyDescent="0.45">
      <c r="A671" s="395">
        <v>659</v>
      </c>
      <c r="B671" s="155"/>
      <c r="C671" s="154"/>
      <c r="D671" s="154"/>
      <c r="E671" s="361"/>
      <c r="F671" s="362"/>
      <c r="G671" s="362"/>
      <c r="H671" s="368"/>
      <c r="I671" s="367" t="str">
        <f t="shared" si="123"/>
        <v/>
      </c>
      <c r="J671" s="365"/>
      <c r="K671" s="365"/>
      <c r="L671" s="365"/>
      <c r="O671" s="25" t="str">
        <f>IF(AND(SUM($U671:$Z671)&lt;&gt;0,SUM($U671:$Z671)&lt;&gt;6), IF($B671&lt;&gt;'SOC priorities'!$E$11,$AG671,$AH671),"")</f>
        <v/>
      </c>
      <c r="P671" s="25" t="str">
        <f>IF(AND(SUM(U671:AA671)&lt;&gt;0,SUM(U671:AA671)&lt;&gt;7),IF(B671='SOC priorities'!$E$11,IF(ISBLANK(H671),$AI671,""),""),"")</f>
        <v/>
      </c>
      <c r="Q671" s="25" t="str">
        <f t="shared" si="124"/>
        <v/>
      </c>
      <c r="R671" s="25" t="str">
        <f t="shared" si="121"/>
        <v/>
      </c>
      <c r="S671" s="25" t="str">
        <f t="shared" si="122"/>
        <v/>
      </c>
      <c r="U671" s="159">
        <f t="shared" si="125"/>
        <v>0</v>
      </c>
      <c r="V671" s="25">
        <f t="shared" si="126"/>
        <v>0</v>
      </c>
      <c r="W671" s="25">
        <f t="shared" si="127"/>
        <v>0</v>
      </c>
      <c r="X671" s="25">
        <f t="shared" si="128"/>
        <v>0</v>
      </c>
      <c r="Y671" s="25">
        <f t="shared" si="129"/>
        <v>0</v>
      </c>
      <c r="Z671" s="25">
        <f t="shared" si="130"/>
        <v>0</v>
      </c>
      <c r="AA671" s="25">
        <f t="shared" si="131"/>
        <v>0</v>
      </c>
      <c r="AC671" s="25">
        <f t="shared" si="132"/>
        <v>0</v>
      </c>
      <c r="AG671" s="25" t="s">
        <v>393</v>
      </c>
      <c r="AH671" s="25" t="s">
        <v>394</v>
      </c>
      <c r="AI671" s="160" t="s">
        <v>395</v>
      </c>
      <c r="AK671" s="25">
        <f>IF(COUNTIFS('SOC priorities'!$E$4:$E$12,$B671)&lt;&gt;1,1,0)</f>
        <v>1</v>
      </c>
      <c r="AL671" s="25" cm="1">
        <f t="array" ref="AL671">_xlfn.IFNA(IF(ISBLANK(C671),0,_xlfn.IFNA(IF(NOT(OR(_xlfn.XLOOKUP(VLOOKUP(B671,'SOC priorities'!$E$4:$F$12,2),'SOC priorities'!$H$1:$P$1,'SOC priorities'!$H$1:$P$413)=C671)),1,0),1)),1)</f>
        <v>0</v>
      </c>
      <c r="AM671" s="25" cm="1">
        <f t="array" ref="AM671">_xlfn.IFNA(IF(ISBLANK(D671),0,IF(NOT(OR(_xlfn.XLOOKUP(VLOOKUP(B671,'SSA DD'!$E$32:$F$40,2),'SSA DD'!$E$1:$M$1,'SSA DD'!$E$1:$M$22)=D671)),1,0)),0)</f>
        <v>0</v>
      </c>
      <c r="AO671" t="s">
        <v>396</v>
      </c>
      <c r="AP671" s="25" t="s">
        <v>397</v>
      </c>
      <c r="AQ671" s="160" t="s">
        <v>398</v>
      </c>
    </row>
    <row r="672" spans="1:43" ht="30" customHeight="1" x14ac:dyDescent="0.45">
      <c r="A672" s="395">
        <v>660</v>
      </c>
      <c r="B672" s="155"/>
      <c r="C672" s="154"/>
      <c r="D672" s="154"/>
      <c r="E672" s="361"/>
      <c r="F672" s="362"/>
      <c r="G672" s="362"/>
      <c r="H672" s="368"/>
      <c r="I672" s="367" t="str">
        <f t="shared" si="123"/>
        <v/>
      </c>
      <c r="J672" s="365"/>
      <c r="K672" s="365"/>
      <c r="L672" s="365"/>
      <c r="O672" s="25" t="str">
        <f>IF(AND(SUM($U672:$Z672)&lt;&gt;0,SUM($U672:$Z672)&lt;&gt;6), IF($B672&lt;&gt;'SOC priorities'!$E$11,$AG672,$AH672),"")</f>
        <v/>
      </c>
      <c r="P672" s="25" t="str">
        <f>IF(AND(SUM(U672:AA672)&lt;&gt;0,SUM(U672:AA672)&lt;&gt;7),IF(B672='SOC priorities'!$E$11,IF(ISBLANK(H672),$AI672,""),""),"")</f>
        <v/>
      </c>
      <c r="Q672" s="25" t="str">
        <f t="shared" si="124"/>
        <v/>
      </c>
      <c r="R672" s="25" t="str">
        <f t="shared" si="121"/>
        <v/>
      </c>
      <c r="S672" s="25" t="str">
        <f t="shared" si="122"/>
        <v/>
      </c>
      <c r="U672" s="159">
        <f t="shared" si="125"/>
        <v>0</v>
      </c>
      <c r="V672" s="25">
        <f t="shared" si="126"/>
        <v>0</v>
      </c>
      <c r="W672" s="25">
        <f t="shared" si="127"/>
        <v>0</v>
      </c>
      <c r="X672" s="25">
        <f t="shared" si="128"/>
        <v>0</v>
      </c>
      <c r="Y672" s="25">
        <f t="shared" si="129"/>
        <v>0</v>
      </c>
      <c r="Z672" s="25">
        <f t="shared" si="130"/>
        <v>0</v>
      </c>
      <c r="AA672" s="25">
        <f t="shared" si="131"/>
        <v>0</v>
      </c>
      <c r="AC672" s="25">
        <f t="shared" si="132"/>
        <v>0</v>
      </c>
      <c r="AG672" s="25" t="s">
        <v>393</v>
      </c>
      <c r="AH672" s="25" t="s">
        <v>394</v>
      </c>
      <c r="AI672" s="160" t="s">
        <v>395</v>
      </c>
      <c r="AK672" s="25">
        <f>IF(COUNTIFS('SOC priorities'!$E$4:$E$12,$B672)&lt;&gt;1,1,0)</f>
        <v>1</v>
      </c>
      <c r="AL672" s="25" cm="1">
        <f t="array" ref="AL672">_xlfn.IFNA(IF(ISBLANK(C672),0,_xlfn.IFNA(IF(NOT(OR(_xlfn.XLOOKUP(VLOOKUP(B672,'SOC priorities'!$E$4:$F$12,2),'SOC priorities'!$H$1:$P$1,'SOC priorities'!$H$1:$P$413)=C672)),1,0),1)),1)</f>
        <v>0</v>
      </c>
      <c r="AM672" s="25" cm="1">
        <f t="array" ref="AM672">_xlfn.IFNA(IF(ISBLANK(D672),0,IF(NOT(OR(_xlfn.XLOOKUP(VLOOKUP(B672,'SSA DD'!$E$32:$F$40,2),'SSA DD'!$E$1:$M$1,'SSA DD'!$E$1:$M$22)=D672)),1,0)),0)</f>
        <v>0</v>
      </c>
      <c r="AO672" t="s">
        <v>396</v>
      </c>
      <c r="AP672" s="25" t="s">
        <v>397</v>
      </c>
      <c r="AQ672" s="160" t="s">
        <v>398</v>
      </c>
    </row>
    <row r="673" spans="1:43" ht="30" customHeight="1" x14ac:dyDescent="0.45">
      <c r="A673" s="395">
        <v>661</v>
      </c>
      <c r="B673" s="155"/>
      <c r="C673" s="154"/>
      <c r="D673" s="154"/>
      <c r="E673" s="361"/>
      <c r="F673" s="362"/>
      <c r="G673" s="362"/>
      <c r="H673" s="368"/>
      <c r="I673" s="367" t="str">
        <f t="shared" si="123"/>
        <v/>
      </c>
      <c r="J673" s="365"/>
      <c r="K673" s="365"/>
      <c r="L673" s="365"/>
      <c r="O673" s="25" t="str">
        <f>IF(AND(SUM($U673:$Z673)&lt;&gt;0,SUM($U673:$Z673)&lt;&gt;6), IF($B673&lt;&gt;'SOC priorities'!$E$11,$AG673,$AH673),"")</f>
        <v/>
      </c>
      <c r="P673" s="25" t="str">
        <f>IF(AND(SUM(U673:AA673)&lt;&gt;0,SUM(U673:AA673)&lt;&gt;7),IF(B673='SOC priorities'!$E$11,IF(ISBLANK(H673),$AI673,""),""),"")</f>
        <v/>
      </c>
      <c r="Q673" s="25" t="str">
        <f t="shared" si="124"/>
        <v/>
      </c>
      <c r="R673" s="25" t="str">
        <f t="shared" si="121"/>
        <v/>
      </c>
      <c r="S673" s="25" t="str">
        <f t="shared" si="122"/>
        <v/>
      </c>
      <c r="U673" s="159">
        <f t="shared" si="125"/>
        <v>0</v>
      </c>
      <c r="V673" s="25">
        <f t="shared" si="126"/>
        <v>0</v>
      </c>
      <c r="W673" s="25">
        <f t="shared" si="127"/>
        <v>0</v>
      </c>
      <c r="X673" s="25">
        <f t="shared" si="128"/>
        <v>0</v>
      </c>
      <c r="Y673" s="25">
        <f t="shared" si="129"/>
        <v>0</v>
      </c>
      <c r="Z673" s="25">
        <f t="shared" si="130"/>
        <v>0</v>
      </c>
      <c r="AA673" s="25">
        <f t="shared" si="131"/>
        <v>0</v>
      </c>
      <c r="AC673" s="25">
        <f t="shared" si="132"/>
        <v>0</v>
      </c>
      <c r="AG673" s="25" t="s">
        <v>393</v>
      </c>
      <c r="AH673" s="25" t="s">
        <v>394</v>
      </c>
      <c r="AI673" s="160" t="s">
        <v>395</v>
      </c>
      <c r="AK673" s="25">
        <f>IF(COUNTIFS('SOC priorities'!$E$4:$E$12,$B673)&lt;&gt;1,1,0)</f>
        <v>1</v>
      </c>
      <c r="AL673" s="25" cm="1">
        <f t="array" ref="AL673">_xlfn.IFNA(IF(ISBLANK(C673),0,_xlfn.IFNA(IF(NOT(OR(_xlfn.XLOOKUP(VLOOKUP(B673,'SOC priorities'!$E$4:$F$12,2),'SOC priorities'!$H$1:$P$1,'SOC priorities'!$H$1:$P$413)=C673)),1,0),1)),1)</f>
        <v>0</v>
      </c>
      <c r="AM673" s="25" cm="1">
        <f t="array" ref="AM673">_xlfn.IFNA(IF(ISBLANK(D673),0,IF(NOT(OR(_xlfn.XLOOKUP(VLOOKUP(B673,'SSA DD'!$E$32:$F$40,2),'SSA DD'!$E$1:$M$1,'SSA DD'!$E$1:$M$22)=D673)),1,0)),0)</f>
        <v>0</v>
      </c>
      <c r="AO673" t="s">
        <v>396</v>
      </c>
      <c r="AP673" s="25" t="s">
        <v>397</v>
      </c>
      <c r="AQ673" s="160" t="s">
        <v>398</v>
      </c>
    </row>
    <row r="674" spans="1:43" ht="30" customHeight="1" x14ac:dyDescent="0.45">
      <c r="A674" s="395">
        <v>662</v>
      </c>
      <c r="B674" s="155"/>
      <c r="C674" s="154"/>
      <c r="D674" s="154"/>
      <c r="E674" s="361"/>
      <c r="F674" s="362"/>
      <c r="G674" s="362"/>
      <c r="H674" s="368"/>
      <c r="I674" s="367" t="str">
        <f t="shared" si="123"/>
        <v/>
      </c>
      <c r="J674" s="365"/>
      <c r="K674" s="365"/>
      <c r="L674" s="365"/>
      <c r="O674" s="25" t="str">
        <f>IF(AND(SUM($U674:$Z674)&lt;&gt;0,SUM($U674:$Z674)&lt;&gt;6), IF($B674&lt;&gt;'SOC priorities'!$E$11,$AG674,$AH674),"")</f>
        <v/>
      </c>
      <c r="P674" s="25" t="str">
        <f>IF(AND(SUM(U674:AA674)&lt;&gt;0,SUM(U674:AA674)&lt;&gt;7),IF(B674='SOC priorities'!$E$11,IF(ISBLANK(H674),$AI674,""),""),"")</f>
        <v/>
      </c>
      <c r="Q674" s="25" t="str">
        <f t="shared" si="124"/>
        <v/>
      </c>
      <c r="R674" s="25" t="str">
        <f t="shared" si="121"/>
        <v/>
      </c>
      <c r="S674" s="25" t="str">
        <f t="shared" si="122"/>
        <v/>
      </c>
      <c r="U674" s="159">
        <f t="shared" si="125"/>
        <v>0</v>
      </c>
      <c r="V674" s="25">
        <f t="shared" si="126"/>
        <v>0</v>
      </c>
      <c r="W674" s="25">
        <f t="shared" si="127"/>
        <v>0</v>
      </c>
      <c r="X674" s="25">
        <f t="shared" si="128"/>
        <v>0</v>
      </c>
      <c r="Y674" s="25">
        <f t="shared" si="129"/>
        <v>0</v>
      </c>
      <c r="Z674" s="25">
        <f t="shared" si="130"/>
        <v>0</v>
      </c>
      <c r="AA674" s="25">
        <f t="shared" si="131"/>
        <v>0</v>
      </c>
      <c r="AC674" s="25">
        <f t="shared" si="132"/>
        <v>0</v>
      </c>
      <c r="AG674" s="25" t="s">
        <v>393</v>
      </c>
      <c r="AH674" s="25" t="s">
        <v>394</v>
      </c>
      <c r="AI674" s="160" t="s">
        <v>395</v>
      </c>
      <c r="AK674" s="25">
        <f>IF(COUNTIFS('SOC priorities'!$E$4:$E$12,$B674)&lt;&gt;1,1,0)</f>
        <v>1</v>
      </c>
      <c r="AL674" s="25" cm="1">
        <f t="array" ref="AL674">_xlfn.IFNA(IF(ISBLANK(C674),0,_xlfn.IFNA(IF(NOT(OR(_xlfn.XLOOKUP(VLOOKUP(B674,'SOC priorities'!$E$4:$F$12,2),'SOC priorities'!$H$1:$P$1,'SOC priorities'!$H$1:$P$413)=C674)),1,0),1)),1)</f>
        <v>0</v>
      </c>
      <c r="AM674" s="25" cm="1">
        <f t="array" ref="AM674">_xlfn.IFNA(IF(ISBLANK(D674),0,IF(NOT(OR(_xlfn.XLOOKUP(VLOOKUP(B674,'SSA DD'!$E$32:$F$40,2),'SSA DD'!$E$1:$M$1,'SSA DD'!$E$1:$M$22)=D674)),1,0)),0)</f>
        <v>0</v>
      </c>
      <c r="AO674" t="s">
        <v>396</v>
      </c>
      <c r="AP674" s="25" t="s">
        <v>397</v>
      </c>
      <c r="AQ674" s="160" t="s">
        <v>398</v>
      </c>
    </row>
    <row r="675" spans="1:43" ht="30" customHeight="1" x14ac:dyDescent="0.45">
      <c r="A675" s="395">
        <v>663</v>
      </c>
      <c r="B675" s="155"/>
      <c r="C675" s="154"/>
      <c r="D675" s="154"/>
      <c r="E675" s="361"/>
      <c r="F675" s="362"/>
      <c r="G675" s="362"/>
      <c r="H675" s="368"/>
      <c r="I675" s="367" t="str">
        <f t="shared" si="123"/>
        <v/>
      </c>
      <c r="J675" s="365"/>
      <c r="K675" s="365"/>
      <c r="L675" s="365"/>
      <c r="O675" s="25" t="str">
        <f>IF(AND(SUM($U675:$Z675)&lt;&gt;0,SUM($U675:$Z675)&lt;&gt;6), IF($B675&lt;&gt;'SOC priorities'!$E$11,$AG675,$AH675),"")</f>
        <v/>
      </c>
      <c r="P675" s="25" t="str">
        <f>IF(AND(SUM(U675:AA675)&lt;&gt;0,SUM(U675:AA675)&lt;&gt;7),IF(B675='SOC priorities'!$E$11,IF(ISBLANK(H675),$AI675,""),""),"")</f>
        <v/>
      </c>
      <c r="Q675" s="25" t="str">
        <f t="shared" si="124"/>
        <v/>
      </c>
      <c r="R675" s="25" t="str">
        <f t="shared" si="121"/>
        <v/>
      </c>
      <c r="S675" s="25" t="str">
        <f t="shared" si="122"/>
        <v/>
      </c>
      <c r="U675" s="159">
        <f t="shared" si="125"/>
        <v>0</v>
      </c>
      <c r="V675" s="25">
        <f t="shared" si="126"/>
        <v>0</v>
      </c>
      <c r="W675" s="25">
        <f t="shared" si="127"/>
        <v>0</v>
      </c>
      <c r="X675" s="25">
        <f t="shared" si="128"/>
        <v>0</v>
      </c>
      <c r="Y675" s="25">
        <f t="shared" si="129"/>
        <v>0</v>
      </c>
      <c r="Z675" s="25">
        <f t="shared" si="130"/>
        <v>0</v>
      </c>
      <c r="AA675" s="25">
        <f t="shared" si="131"/>
        <v>0</v>
      </c>
      <c r="AC675" s="25">
        <f t="shared" si="132"/>
        <v>0</v>
      </c>
      <c r="AG675" s="25" t="s">
        <v>393</v>
      </c>
      <c r="AH675" s="25" t="s">
        <v>394</v>
      </c>
      <c r="AI675" s="160" t="s">
        <v>395</v>
      </c>
      <c r="AK675" s="25">
        <f>IF(COUNTIFS('SOC priorities'!$E$4:$E$12,$B675)&lt;&gt;1,1,0)</f>
        <v>1</v>
      </c>
      <c r="AL675" s="25" cm="1">
        <f t="array" ref="AL675">_xlfn.IFNA(IF(ISBLANK(C675),0,_xlfn.IFNA(IF(NOT(OR(_xlfn.XLOOKUP(VLOOKUP(B675,'SOC priorities'!$E$4:$F$12,2),'SOC priorities'!$H$1:$P$1,'SOC priorities'!$H$1:$P$413)=C675)),1,0),1)),1)</f>
        <v>0</v>
      </c>
      <c r="AM675" s="25" cm="1">
        <f t="array" ref="AM675">_xlfn.IFNA(IF(ISBLANK(D675),0,IF(NOT(OR(_xlfn.XLOOKUP(VLOOKUP(B675,'SSA DD'!$E$32:$F$40,2),'SSA DD'!$E$1:$M$1,'SSA DD'!$E$1:$M$22)=D675)),1,0)),0)</f>
        <v>0</v>
      </c>
      <c r="AO675" t="s">
        <v>396</v>
      </c>
      <c r="AP675" s="25" t="s">
        <v>397</v>
      </c>
      <c r="AQ675" s="160" t="s">
        <v>398</v>
      </c>
    </row>
    <row r="676" spans="1:43" ht="30" customHeight="1" x14ac:dyDescent="0.45">
      <c r="A676" s="395">
        <v>664</v>
      </c>
      <c r="B676" s="155"/>
      <c r="C676" s="154"/>
      <c r="D676" s="154"/>
      <c r="E676" s="361"/>
      <c r="F676" s="362"/>
      <c r="G676" s="362"/>
      <c r="H676" s="368"/>
      <c r="I676" s="367" t="str">
        <f t="shared" si="123"/>
        <v/>
      </c>
      <c r="J676" s="365"/>
      <c r="K676" s="365"/>
      <c r="L676" s="365"/>
      <c r="O676" s="25" t="str">
        <f>IF(AND(SUM($U676:$Z676)&lt;&gt;0,SUM($U676:$Z676)&lt;&gt;6), IF($B676&lt;&gt;'SOC priorities'!$E$11,$AG676,$AH676),"")</f>
        <v/>
      </c>
      <c r="P676" s="25" t="str">
        <f>IF(AND(SUM(U676:AA676)&lt;&gt;0,SUM(U676:AA676)&lt;&gt;7),IF(B676='SOC priorities'!$E$11,IF(ISBLANK(H676),$AI676,""),""),"")</f>
        <v/>
      </c>
      <c r="Q676" s="25" t="str">
        <f t="shared" si="124"/>
        <v/>
      </c>
      <c r="R676" s="25" t="str">
        <f t="shared" si="121"/>
        <v/>
      </c>
      <c r="S676" s="25" t="str">
        <f t="shared" si="122"/>
        <v/>
      </c>
      <c r="U676" s="159">
        <f t="shared" si="125"/>
        <v>0</v>
      </c>
      <c r="V676" s="25">
        <f t="shared" si="126"/>
        <v>0</v>
      </c>
      <c r="W676" s="25">
        <f t="shared" si="127"/>
        <v>0</v>
      </c>
      <c r="X676" s="25">
        <f t="shared" si="128"/>
        <v>0</v>
      </c>
      <c r="Y676" s="25">
        <f t="shared" si="129"/>
        <v>0</v>
      </c>
      <c r="Z676" s="25">
        <f t="shared" si="130"/>
        <v>0</v>
      </c>
      <c r="AA676" s="25">
        <f t="shared" si="131"/>
        <v>0</v>
      </c>
      <c r="AC676" s="25">
        <f t="shared" si="132"/>
        <v>0</v>
      </c>
      <c r="AG676" s="25" t="s">
        <v>393</v>
      </c>
      <c r="AH676" s="25" t="s">
        <v>394</v>
      </c>
      <c r="AI676" s="160" t="s">
        <v>395</v>
      </c>
      <c r="AK676" s="25">
        <f>IF(COUNTIFS('SOC priorities'!$E$4:$E$12,$B676)&lt;&gt;1,1,0)</f>
        <v>1</v>
      </c>
      <c r="AL676" s="25" cm="1">
        <f t="array" ref="AL676">_xlfn.IFNA(IF(ISBLANK(C676),0,_xlfn.IFNA(IF(NOT(OR(_xlfn.XLOOKUP(VLOOKUP(B676,'SOC priorities'!$E$4:$F$12,2),'SOC priorities'!$H$1:$P$1,'SOC priorities'!$H$1:$P$413)=C676)),1,0),1)),1)</f>
        <v>0</v>
      </c>
      <c r="AM676" s="25" cm="1">
        <f t="array" ref="AM676">_xlfn.IFNA(IF(ISBLANK(D676),0,IF(NOT(OR(_xlfn.XLOOKUP(VLOOKUP(B676,'SSA DD'!$E$32:$F$40,2),'SSA DD'!$E$1:$M$1,'SSA DD'!$E$1:$M$22)=D676)),1,0)),0)</f>
        <v>0</v>
      </c>
      <c r="AO676" t="s">
        <v>396</v>
      </c>
      <c r="AP676" s="25" t="s">
        <v>397</v>
      </c>
      <c r="AQ676" s="160" t="s">
        <v>398</v>
      </c>
    </row>
    <row r="677" spans="1:43" ht="30" customHeight="1" x14ac:dyDescent="0.45">
      <c r="A677" s="395">
        <v>665</v>
      </c>
      <c r="B677" s="155"/>
      <c r="C677" s="154"/>
      <c r="D677" s="154"/>
      <c r="E677" s="361"/>
      <c r="F677" s="362"/>
      <c r="G677" s="362"/>
      <c r="H677" s="368"/>
      <c r="I677" s="367" t="str">
        <f t="shared" si="123"/>
        <v/>
      </c>
      <c r="J677" s="365"/>
      <c r="K677" s="365"/>
      <c r="L677" s="365"/>
      <c r="O677" s="25" t="str">
        <f>IF(AND(SUM($U677:$Z677)&lt;&gt;0,SUM($U677:$Z677)&lt;&gt;6), IF($B677&lt;&gt;'SOC priorities'!$E$11,$AG677,$AH677),"")</f>
        <v/>
      </c>
      <c r="P677" s="25" t="str">
        <f>IF(AND(SUM(U677:AA677)&lt;&gt;0,SUM(U677:AA677)&lt;&gt;7),IF(B677='SOC priorities'!$E$11,IF(ISBLANK(H677),$AI677,""),""),"")</f>
        <v/>
      </c>
      <c r="Q677" s="25" t="str">
        <f t="shared" si="124"/>
        <v/>
      </c>
      <c r="R677" s="25" t="str">
        <f t="shared" si="121"/>
        <v/>
      </c>
      <c r="S677" s="25" t="str">
        <f t="shared" si="122"/>
        <v/>
      </c>
      <c r="U677" s="159">
        <f t="shared" si="125"/>
        <v>0</v>
      </c>
      <c r="V677" s="25">
        <f t="shared" si="126"/>
        <v>0</v>
      </c>
      <c r="W677" s="25">
        <f t="shared" si="127"/>
        <v>0</v>
      </c>
      <c r="X677" s="25">
        <f t="shared" si="128"/>
        <v>0</v>
      </c>
      <c r="Y677" s="25">
        <f t="shared" si="129"/>
        <v>0</v>
      </c>
      <c r="Z677" s="25">
        <f t="shared" si="130"/>
        <v>0</v>
      </c>
      <c r="AA677" s="25">
        <f t="shared" si="131"/>
        <v>0</v>
      </c>
      <c r="AC677" s="25">
        <f t="shared" si="132"/>
        <v>0</v>
      </c>
      <c r="AG677" s="25" t="s">
        <v>393</v>
      </c>
      <c r="AH677" s="25" t="s">
        <v>394</v>
      </c>
      <c r="AI677" s="160" t="s">
        <v>395</v>
      </c>
      <c r="AK677" s="25">
        <f>IF(COUNTIFS('SOC priorities'!$E$4:$E$12,$B677)&lt;&gt;1,1,0)</f>
        <v>1</v>
      </c>
      <c r="AL677" s="25" cm="1">
        <f t="array" ref="AL677">_xlfn.IFNA(IF(ISBLANK(C677),0,_xlfn.IFNA(IF(NOT(OR(_xlfn.XLOOKUP(VLOOKUP(B677,'SOC priorities'!$E$4:$F$12,2),'SOC priorities'!$H$1:$P$1,'SOC priorities'!$H$1:$P$413)=C677)),1,0),1)),1)</f>
        <v>0</v>
      </c>
      <c r="AM677" s="25" cm="1">
        <f t="array" ref="AM677">_xlfn.IFNA(IF(ISBLANK(D677),0,IF(NOT(OR(_xlfn.XLOOKUP(VLOOKUP(B677,'SSA DD'!$E$32:$F$40,2),'SSA DD'!$E$1:$M$1,'SSA DD'!$E$1:$M$22)=D677)),1,0)),0)</f>
        <v>0</v>
      </c>
      <c r="AO677" t="s">
        <v>396</v>
      </c>
      <c r="AP677" s="25" t="s">
        <v>397</v>
      </c>
      <c r="AQ677" s="160" t="s">
        <v>398</v>
      </c>
    </row>
    <row r="678" spans="1:43" ht="30" customHeight="1" x14ac:dyDescent="0.45">
      <c r="A678" s="395">
        <v>666</v>
      </c>
      <c r="B678" s="155"/>
      <c r="C678" s="154"/>
      <c r="D678" s="154"/>
      <c r="E678" s="361"/>
      <c r="F678" s="362"/>
      <c r="G678" s="362"/>
      <c r="H678" s="368"/>
      <c r="I678" s="367" t="str">
        <f t="shared" si="123"/>
        <v/>
      </c>
      <c r="J678" s="365"/>
      <c r="K678" s="365"/>
      <c r="L678" s="365"/>
      <c r="O678" s="25" t="str">
        <f>IF(AND(SUM($U678:$Z678)&lt;&gt;0,SUM($U678:$Z678)&lt;&gt;6), IF($B678&lt;&gt;'SOC priorities'!$E$11,$AG678,$AH678),"")</f>
        <v/>
      </c>
      <c r="P678" s="25" t="str">
        <f>IF(AND(SUM(U678:AA678)&lt;&gt;0,SUM(U678:AA678)&lt;&gt;7),IF(B678='SOC priorities'!$E$11,IF(ISBLANK(H678),$AI678,""),""),"")</f>
        <v/>
      </c>
      <c r="Q678" s="25" t="str">
        <f t="shared" si="124"/>
        <v/>
      </c>
      <c r="R678" s="25" t="str">
        <f t="shared" si="121"/>
        <v/>
      </c>
      <c r="S678" s="25" t="str">
        <f t="shared" si="122"/>
        <v/>
      </c>
      <c r="U678" s="159">
        <f t="shared" si="125"/>
        <v>0</v>
      </c>
      <c r="V678" s="25">
        <f t="shared" si="126"/>
        <v>0</v>
      </c>
      <c r="W678" s="25">
        <f t="shared" si="127"/>
        <v>0</v>
      </c>
      <c r="X678" s="25">
        <f t="shared" si="128"/>
        <v>0</v>
      </c>
      <c r="Y678" s="25">
        <f t="shared" si="129"/>
        <v>0</v>
      </c>
      <c r="Z678" s="25">
        <f t="shared" si="130"/>
        <v>0</v>
      </c>
      <c r="AA678" s="25">
        <f t="shared" si="131"/>
        <v>0</v>
      </c>
      <c r="AC678" s="25">
        <f t="shared" si="132"/>
        <v>0</v>
      </c>
      <c r="AG678" s="25" t="s">
        <v>393</v>
      </c>
      <c r="AH678" s="25" t="s">
        <v>394</v>
      </c>
      <c r="AI678" s="160" t="s">
        <v>395</v>
      </c>
      <c r="AK678" s="25">
        <f>IF(COUNTIFS('SOC priorities'!$E$4:$E$12,$B678)&lt;&gt;1,1,0)</f>
        <v>1</v>
      </c>
      <c r="AL678" s="25" cm="1">
        <f t="array" ref="AL678">_xlfn.IFNA(IF(ISBLANK(C678),0,_xlfn.IFNA(IF(NOT(OR(_xlfn.XLOOKUP(VLOOKUP(B678,'SOC priorities'!$E$4:$F$12,2),'SOC priorities'!$H$1:$P$1,'SOC priorities'!$H$1:$P$413)=C678)),1,0),1)),1)</f>
        <v>0</v>
      </c>
      <c r="AM678" s="25" cm="1">
        <f t="array" ref="AM678">_xlfn.IFNA(IF(ISBLANK(D678),0,IF(NOT(OR(_xlfn.XLOOKUP(VLOOKUP(B678,'SSA DD'!$E$32:$F$40,2),'SSA DD'!$E$1:$M$1,'SSA DD'!$E$1:$M$22)=D678)),1,0)),0)</f>
        <v>0</v>
      </c>
      <c r="AO678" t="s">
        <v>396</v>
      </c>
      <c r="AP678" s="25" t="s">
        <v>397</v>
      </c>
      <c r="AQ678" s="160" t="s">
        <v>398</v>
      </c>
    </row>
    <row r="679" spans="1:43" ht="30" customHeight="1" x14ac:dyDescent="0.45">
      <c r="A679" s="395">
        <v>667</v>
      </c>
      <c r="B679" s="155"/>
      <c r="C679" s="154"/>
      <c r="D679" s="154"/>
      <c r="E679" s="361"/>
      <c r="F679" s="362"/>
      <c r="G679" s="362"/>
      <c r="H679" s="368"/>
      <c r="I679" s="367" t="str">
        <f t="shared" si="123"/>
        <v/>
      </c>
      <c r="J679" s="365"/>
      <c r="K679" s="365"/>
      <c r="L679" s="365"/>
      <c r="O679" s="25" t="str">
        <f>IF(AND(SUM($U679:$Z679)&lt;&gt;0,SUM($U679:$Z679)&lt;&gt;6), IF($B679&lt;&gt;'SOC priorities'!$E$11,$AG679,$AH679),"")</f>
        <v/>
      </c>
      <c r="P679" s="25" t="str">
        <f>IF(AND(SUM(U679:AA679)&lt;&gt;0,SUM(U679:AA679)&lt;&gt;7),IF(B679='SOC priorities'!$E$11,IF(ISBLANK(H679),$AI679,""),""),"")</f>
        <v/>
      </c>
      <c r="Q679" s="25" t="str">
        <f t="shared" si="124"/>
        <v/>
      </c>
      <c r="R679" s="25" t="str">
        <f t="shared" si="121"/>
        <v/>
      </c>
      <c r="S679" s="25" t="str">
        <f t="shared" si="122"/>
        <v/>
      </c>
      <c r="U679" s="159">
        <f t="shared" si="125"/>
        <v>0</v>
      </c>
      <c r="V679" s="25">
        <f t="shared" si="126"/>
        <v>0</v>
      </c>
      <c r="W679" s="25">
        <f t="shared" si="127"/>
        <v>0</v>
      </c>
      <c r="X679" s="25">
        <f t="shared" si="128"/>
        <v>0</v>
      </c>
      <c r="Y679" s="25">
        <f t="shared" si="129"/>
        <v>0</v>
      </c>
      <c r="Z679" s="25">
        <f t="shared" si="130"/>
        <v>0</v>
      </c>
      <c r="AA679" s="25">
        <f t="shared" si="131"/>
        <v>0</v>
      </c>
      <c r="AC679" s="25">
        <f t="shared" si="132"/>
        <v>0</v>
      </c>
      <c r="AG679" s="25" t="s">
        <v>393</v>
      </c>
      <c r="AH679" s="25" t="s">
        <v>394</v>
      </c>
      <c r="AI679" s="160" t="s">
        <v>395</v>
      </c>
      <c r="AK679" s="25">
        <f>IF(COUNTIFS('SOC priorities'!$E$4:$E$12,$B679)&lt;&gt;1,1,0)</f>
        <v>1</v>
      </c>
      <c r="AL679" s="25" cm="1">
        <f t="array" ref="AL679">_xlfn.IFNA(IF(ISBLANK(C679),0,_xlfn.IFNA(IF(NOT(OR(_xlfn.XLOOKUP(VLOOKUP(B679,'SOC priorities'!$E$4:$F$12,2),'SOC priorities'!$H$1:$P$1,'SOC priorities'!$H$1:$P$413)=C679)),1,0),1)),1)</f>
        <v>0</v>
      </c>
      <c r="AM679" s="25" cm="1">
        <f t="array" ref="AM679">_xlfn.IFNA(IF(ISBLANK(D679),0,IF(NOT(OR(_xlfn.XLOOKUP(VLOOKUP(B679,'SSA DD'!$E$32:$F$40,2),'SSA DD'!$E$1:$M$1,'SSA DD'!$E$1:$M$22)=D679)),1,0)),0)</f>
        <v>0</v>
      </c>
      <c r="AO679" t="s">
        <v>396</v>
      </c>
      <c r="AP679" s="25" t="s">
        <v>397</v>
      </c>
      <c r="AQ679" s="160" t="s">
        <v>398</v>
      </c>
    </row>
    <row r="680" spans="1:43" ht="30" customHeight="1" x14ac:dyDescent="0.45">
      <c r="A680" s="395">
        <v>668</v>
      </c>
      <c r="B680" s="155"/>
      <c r="C680" s="154"/>
      <c r="D680" s="154"/>
      <c r="E680" s="361"/>
      <c r="F680" s="362"/>
      <c r="G680" s="362"/>
      <c r="H680" s="368"/>
      <c r="I680" s="367" t="str">
        <f t="shared" si="123"/>
        <v/>
      </c>
      <c r="J680" s="365"/>
      <c r="K680" s="365"/>
      <c r="L680" s="365"/>
      <c r="O680" s="25" t="str">
        <f>IF(AND(SUM($U680:$Z680)&lt;&gt;0,SUM($U680:$Z680)&lt;&gt;6), IF($B680&lt;&gt;'SOC priorities'!$E$11,$AG680,$AH680),"")</f>
        <v/>
      </c>
      <c r="P680" s="25" t="str">
        <f>IF(AND(SUM(U680:AA680)&lt;&gt;0,SUM(U680:AA680)&lt;&gt;7),IF(B680='SOC priorities'!$E$11,IF(ISBLANK(H680),$AI680,""),""),"")</f>
        <v/>
      </c>
      <c r="Q680" s="25" t="str">
        <f t="shared" si="124"/>
        <v/>
      </c>
      <c r="R680" s="25" t="str">
        <f t="shared" si="121"/>
        <v/>
      </c>
      <c r="S680" s="25" t="str">
        <f t="shared" si="122"/>
        <v/>
      </c>
      <c r="U680" s="159">
        <f t="shared" si="125"/>
        <v>0</v>
      </c>
      <c r="V680" s="25">
        <f t="shared" si="126"/>
        <v>0</v>
      </c>
      <c r="W680" s="25">
        <f t="shared" si="127"/>
        <v>0</v>
      </c>
      <c r="X680" s="25">
        <f t="shared" si="128"/>
        <v>0</v>
      </c>
      <c r="Y680" s="25">
        <f t="shared" si="129"/>
        <v>0</v>
      </c>
      <c r="Z680" s="25">
        <f t="shared" si="130"/>
        <v>0</v>
      </c>
      <c r="AA680" s="25">
        <f t="shared" si="131"/>
        <v>0</v>
      </c>
      <c r="AC680" s="25">
        <f t="shared" si="132"/>
        <v>0</v>
      </c>
      <c r="AG680" s="25" t="s">
        <v>393</v>
      </c>
      <c r="AH680" s="25" t="s">
        <v>394</v>
      </c>
      <c r="AI680" s="160" t="s">
        <v>395</v>
      </c>
      <c r="AK680" s="25">
        <f>IF(COUNTIFS('SOC priorities'!$E$4:$E$12,$B680)&lt;&gt;1,1,0)</f>
        <v>1</v>
      </c>
      <c r="AL680" s="25" cm="1">
        <f t="array" ref="AL680">_xlfn.IFNA(IF(ISBLANK(C680),0,_xlfn.IFNA(IF(NOT(OR(_xlfn.XLOOKUP(VLOOKUP(B680,'SOC priorities'!$E$4:$F$12,2),'SOC priorities'!$H$1:$P$1,'SOC priorities'!$H$1:$P$413)=C680)),1,0),1)),1)</f>
        <v>0</v>
      </c>
      <c r="AM680" s="25" cm="1">
        <f t="array" ref="AM680">_xlfn.IFNA(IF(ISBLANK(D680),0,IF(NOT(OR(_xlfn.XLOOKUP(VLOOKUP(B680,'SSA DD'!$E$32:$F$40,2),'SSA DD'!$E$1:$M$1,'SSA DD'!$E$1:$M$22)=D680)),1,0)),0)</f>
        <v>0</v>
      </c>
      <c r="AO680" t="s">
        <v>396</v>
      </c>
      <c r="AP680" s="25" t="s">
        <v>397</v>
      </c>
      <c r="AQ680" s="160" t="s">
        <v>398</v>
      </c>
    </row>
    <row r="681" spans="1:43" ht="30" customHeight="1" x14ac:dyDescent="0.45">
      <c r="A681" s="395">
        <v>669</v>
      </c>
      <c r="B681" s="155"/>
      <c r="C681" s="154"/>
      <c r="D681" s="154"/>
      <c r="E681" s="361"/>
      <c r="F681" s="362"/>
      <c r="G681" s="362"/>
      <c r="H681" s="368"/>
      <c r="I681" s="367" t="str">
        <f t="shared" si="123"/>
        <v/>
      </c>
      <c r="J681" s="365"/>
      <c r="K681" s="365"/>
      <c r="L681" s="365"/>
      <c r="O681" s="25" t="str">
        <f>IF(AND(SUM($U681:$Z681)&lt;&gt;0,SUM($U681:$Z681)&lt;&gt;6), IF($B681&lt;&gt;'SOC priorities'!$E$11,$AG681,$AH681),"")</f>
        <v/>
      </c>
      <c r="P681" s="25" t="str">
        <f>IF(AND(SUM(U681:AA681)&lt;&gt;0,SUM(U681:AA681)&lt;&gt;7),IF(B681='SOC priorities'!$E$11,IF(ISBLANK(H681),$AI681,""),""),"")</f>
        <v/>
      </c>
      <c r="Q681" s="25" t="str">
        <f t="shared" si="124"/>
        <v/>
      </c>
      <c r="R681" s="25" t="str">
        <f t="shared" si="121"/>
        <v/>
      </c>
      <c r="S681" s="25" t="str">
        <f t="shared" si="122"/>
        <v/>
      </c>
      <c r="U681" s="159">
        <f t="shared" si="125"/>
        <v>0</v>
      </c>
      <c r="V681" s="25">
        <f t="shared" si="126"/>
        <v>0</v>
      </c>
      <c r="W681" s="25">
        <f t="shared" si="127"/>
        <v>0</v>
      </c>
      <c r="X681" s="25">
        <f t="shared" si="128"/>
        <v>0</v>
      </c>
      <c r="Y681" s="25">
        <f t="shared" si="129"/>
        <v>0</v>
      </c>
      <c r="Z681" s="25">
        <f t="shared" si="130"/>
        <v>0</v>
      </c>
      <c r="AA681" s="25">
        <f t="shared" si="131"/>
        <v>0</v>
      </c>
      <c r="AC681" s="25">
        <f t="shared" si="132"/>
        <v>0</v>
      </c>
      <c r="AG681" s="25" t="s">
        <v>393</v>
      </c>
      <c r="AH681" s="25" t="s">
        <v>394</v>
      </c>
      <c r="AI681" s="160" t="s">
        <v>395</v>
      </c>
      <c r="AK681" s="25">
        <f>IF(COUNTIFS('SOC priorities'!$E$4:$E$12,$B681)&lt;&gt;1,1,0)</f>
        <v>1</v>
      </c>
      <c r="AL681" s="25" cm="1">
        <f t="array" ref="AL681">_xlfn.IFNA(IF(ISBLANK(C681),0,_xlfn.IFNA(IF(NOT(OR(_xlfn.XLOOKUP(VLOOKUP(B681,'SOC priorities'!$E$4:$F$12,2),'SOC priorities'!$H$1:$P$1,'SOC priorities'!$H$1:$P$413)=C681)),1,0),1)),1)</f>
        <v>0</v>
      </c>
      <c r="AM681" s="25" cm="1">
        <f t="array" ref="AM681">_xlfn.IFNA(IF(ISBLANK(D681),0,IF(NOT(OR(_xlfn.XLOOKUP(VLOOKUP(B681,'SSA DD'!$E$32:$F$40,2),'SSA DD'!$E$1:$M$1,'SSA DD'!$E$1:$M$22)=D681)),1,0)),0)</f>
        <v>0</v>
      </c>
      <c r="AO681" t="s">
        <v>396</v>
      </c>
      <c r="AP681" s="25" t="s">
        <v>397</v>
      </c>
      <c r="AQ681" s="160" t="s">
        <v>398</v>
      </c>
    </row>
    <row r="682" spans="1:43" ht="30" customHeight="1" x14ac:dyDescent="0.45">
      <c r="A682" s="395">
        <v>670</v>
      </c>
      <c r="B682" s="155"/>
      <c r="C682" s="154"/>
      <c r="D682" s="154"/>
      <c r="E682" s="361"/>
      <c r="F682" s="362"/>
      <c r="G682" s="362"/>
      <c r="H682" s="368"/>
      <c r="I682" s="367" t="str">
        <f t="shared" si="123"/>
        <v/>
      </c>
      <c r="J682" s="365"/>
      <c r="K682" s="365"/>
      <c r="L682" s="365"/>
      <c r="O682" s="25" t="str">
        <f>IF(AND(SUM($U682:$Z682)&lt;&gt;0,SUM($U682:$Z682)&lt;&gt;6), IF($B682&lt;&gt;'SOC priorities'!$E$11,$AG682,$AH682),"")</f>
        <v/>
      </c>
      <c r="P682" s="25" t="str">
        <f>IF(AND(SUM(U682:AA682)&lt;&gt;0,SUM(U682:AA682)&lt;&gt;7),IF(B682='SOC priorities'!$E$11,IF(ISBLANK(H682),$AI682,""),""),"")</f>
        <v/>
      </c>
      <c r="Q682" s="25" t="str">
        <f t="shared" si="124"/>
        <v/>
      </c>
      <c r="R682" s="25" t="str">
        <f t="shared" si="121"/>
        <v/>
      </c>
      <c r="S682" s="25" t="str">
        <f t="shared" si="122"/>
        <v/>
      </c>
      <c r="U682" s="159">
        <f t="shared" si="125"/>
        <v>0</v>
      </c>
      <c r="V682" s="25">
        <f t="shared" si="126"/>
        <v>0</v>
      </c>
      <c r="W682" s="25">
        <f t="shared" si="127"/>
        <v>0</v>
      </c>
      <c r="X682" s="25">
        <f t="shared" si="128"/>
        <v>0</v>
      </c>
      <c r="Y682" s="25">
        <f t="shared" si="129"/>
        <v>0</v>
      </c>
      <c r="Z682" s="25">
        <f t="shared" si="130"/>
        <v>0</v>
      </c>
      <c r="AA682" s="25">
        <f t="shared" si="131"/>
        <v>0</v>
      </c>
      <c r="AC682" s="25">
        <f t="shared" si="132"/>
        <v>0</v>
      </c>
      <c r="AG682" s="25" t="s">
        <v>393</v>
      </c>
      <c r="AH682" s="25" t="s">
        <v>394</v>
      </c>
      <c r="AI682" s="160" t="s">
        <v>395</v>
      </c>
      <c r="AK682" s="25">
        <f>IF(COUNTIFS('SOC priorities'!$E$4:$E$12,$B682)&lt;&gt;1,1,0)</f>
        <v>1</v>
      </c>
      <c r="AL682" s="25" cm="1">
        <f t="array" ref="AL682">_xlfn.IFNA(IF(ISBLANK(C682),0,_xlfn.IFNA(IF(NOT(OR(_xlfn.XLOOKUP(VLOOKUP(B682,'SOC priorities'!$E$4:$F$12,2),'SOC priorities'!$H$1:$P$1,'SOC priorities'!$H$1:$P$413)=C682)),1,0),1)),1)</f>
        <v>0</v>
      </c>
      <c r="AM682" s="25" cm="1">
        <f t="array" ref="AM682">_xlfn.IFNA(IF(ISBLANK(D682),0,IF(NOT(OR(_xlfn.XLOOKUP(VLOOKUP(B682,'SSA DD'!$E$32:$F$40,2),'SSA DD'!$E$1:$M$1,'SSA DD'!$E$1:$M$22)=D682)),1,0)),0)</f>
        <v>0</v>
      </c>
      <c r="AO682" t="s">
        <v>396</v>
      </c>
      <c r="AP682" s="25" t="s">
        <v>397</v>
      </c>
      <c r="AQ682" s="160" t="s">
        <v>398</v>
      </c>
    </row>
    <row r="683" spans="1:43" ht="30" customHeight="1" x14ac:dyDescent="0.45">
      <c r="A683" s="395">
        <v>671</v>
      </c>
      <c r="B683" s="155"/>
      <c r="C683" s="154"/>
      <c r="D683" s="154"/>
      <c r="E683" s="361"/>
      <c r="F683" s="362"/>
      <c r="G683" s="362"/>
      <c r="H683" s="368"/>
      <c r="I683" s="367" t="str">
        <f t="shared" si="123"/>
        <v/>
      </c>
      <c r="J683" s="365"/>
      <c r="K683" s="365"/>
      <c r="L683" s="365"/>
      <c r="O683" s="25" t="str">
        <f>IF(AND(SUM($U683:$Z683)&lt;&gt;0,SUM($U683:$Z683)&lt;&gt;6), IF($B683&lt;&gt;'SOC priorities'!$E$11,$AG683,$AH683),"")</f>
        <v/>
      </c>
      <c r="P683" s="25" t="str">
        <f>IF(AND(SUM(U683:AA683)&lt;&gt;0,SUM(U683:AA683)&lt;&gt;7),IF(B683='SOC priorities'!$E$11,IF(ISBLANK(H683),$AI683,""),""),"")</f>
        <v/>
      </c>
      <c r="Q683" s="25" t="str">
        <f t="shared" si="124"/>
        <v/>
      </c>
      <c r="R683" s="25" t="str">
        <f t="shared" si="121"/>
        <v/>
      </c>
      <c r="S683" s="25" t="str">
        <f t="shared" si="122"/>
        <v/>
      </c>
      <c r="U683" s="159">
        <f t="shared" si="125"/>
        <v>0</v>
      </c>
      <c r="V683" s="25">
        <f t="shared" si="126"/>
        <v>0</v>
      </c>
      <c r="W683" s="25">
        <f t="shared" si="127"/>
        <v>0</v>
      </c>
      <c r="X683" s="25">
        <f t="shared" si="128"/>
        <v>0</v>
      </c>
      <c r="Y683" s="25">
        <f t="shared" si="129"/>
        <v>0</v>
      </c>
      <c r="Z683" s="25">
        <f t="shared" si="130"/>
        <v>0</v>
      </c>
      <c r="AA683" s="25">
        <f t="shared" si="131"/>
        <v>0</v>
      </c>
      <c r="AC683" s="25">
        <f t="shared" si="132"/>
        <v>0</v>
      </c>
      <c r="AG683" s="25" t="s">
        <v>393</v>
      </c>
      <c r="AH683" s="25" t="s">
        <v>394</v>
      </c>
      <c r="AI683" s="160" t="s">
        <v>395</v>
      </c>
      <c r="AK683" s="25">
        <f>IF(COUNTIFS('SOC priorities'!$E$4:$E$12,$B683)&lt;&gt;1,1,0)</f>
        <v>1</v>
      </c>
      <c r="AL683" s="25" cm="1">
        <f t="array" ref="AL683">_xlfn.IFNA(IF(ISBLANK(C683),0,_xlfn.IFNA(IF(NOT(OR(_xlfn.XLOOKUP(VLOOKUP(B683,'SOC priorities'!$E$4:$F$12,2),'SOC priorities'!$H$1:$P$1,'SOC priorities'!$H$1:$P$413)=C683)),1,0),1)),1)</f>
        <v>0</v>
      </c>
      <c r="AM683" s="25" cm="1">
        <f t="array" ref="AM683">_xlfn.IFNA(IF(ISBLANK(D683),0,IF(NOT(OR(_xlfn.XLOOKUP(VLOOKUP(B683,'SSA DD'!$E$32:$F$40,2),'SSA DD'!$E$1:$M$1,'SSA DD'!$E$1:$M$22)=D683)),1,0)),0)</f>
        <v>0</v>
      </c>
      <c r="AO683" t="s">
        <v>396</v>
      </c>
      <c r="AP683" s="25" t="s">
        <v>397</v>
      </c>
      <c r="AQ683" s="160" t="s">
        <v>398</v>
      </c>
    </row>
    <row r="684" spans="1:43" ht="30" customHeight="1" x14ac:dyDescent="0.45">
      <c r="A684" s="395">
        <v>672</v>
      </c>
      <c r="B684" s="155"/>
      <c r="C684" s="154"/>
      <c r="D684" s="154"/>
      <c r="E684" s="361"/>
      <c r="F684" s="362"/>
      <c r="G684" s="362"/>
      <c r="H684" s="368"/>
      <c r="I684" s="367" t="str">
        <f t="shared" si="123"/>
        <v/>
      </c>
      <c r="J684" s="365"/>
      <c r="K684" s="365"/>
      <c r="L684" s="365"/>
      <c r="O684" s="25" t="str">
        <f>IF(AND(SUM($U684:$Z684)&lt;&gt;0,SUM($U684:$Z684)&lt;&gt;6), IF($B684&lt;&gt;'SOC priorities'!$E$11,$AG684,$AH684),"")</f>
        <v/>
      </c>
      <c r="P684" s="25" t="str">
        <f>IF(AND(SUM(U684:AA684)&lt;&gt;0,SUM(U684:AA684)&lt;&gt;7),IF(B684='SOC priorities'!$E$11,IF(ISBLANK(H684),$AI684,""),""),"")</f>
        <v/>
      </c>
      <c r="Q684" s="25" t="str">
        <f t="shared" si="124"/>
        <v/>
      </c>
      <c r="R684" s="25" t="str">
        <f t="shared" si="121"/>
        <v/>
      </c>
      <c r="S684" s="25" t="str">
        <f t="shared" si="122"/>
        <v/>
      </c>
      <c r="U684" s="159">
        <f t="shared" si="125"/>
        <v>0</v>
      </c>
      <c r="V684" s="25">
        <f t="shared" si="126"/>
        <v>0</v>
      </c>
      <c r="W684" s="25">
        <f t="shared" si="127"/>
        <v>0</v>
      </c>
      <c r="X684" s="25">
        <f t="shared" si="128"/>
        <v>0</v>
      </c>
      <c r="Y684" s="25">
        <f t="shared" si="129"/>
        <v>0</v>
      </c>
      <c r="Z684" s="25">
        <f t="shared" si="130"/>
        <v>0</v>
      </c>
      <c r="AA684" s="25">
        <f t="shared" si="131"/>
        <v>0</v>
      </c>
      <c r="AC684" s="25">
        <f t="shared" si="132"/>
        <v>0</v>
      </c>
      <c r="AG684" s="25" t="s">
        <v>393</v>
      </c>
      <c r="AH684" s="25" t="s">
        <v>394</v>
      </c>
      <c r="AI684" s="160" t="s">
        <v>395</v>
      </c>
      <c r="AK684" s="25">
        <f>IF(COUNTIFS('SOC priorities'!$E$4:$E$12,$B684)&lt;&gt;1,1,0)</f>
        <v>1</v>
      </c>
      <c r="AL684" s="25" cm="1">
        <f t="array" ref="AL684">_xlfn.IFNA(IF(ISBLANK(C684),0,_xlfn.IFNA(IF(NOT(OR(_xlfn.XLOOKUP(VLOOKUP(B684,'SOC priorities'!$E$4:$F$12,2),'SOC priorities'!$H$1:$P$1,'SOC priorities'!$H$1:$P$413)=C684)),1,0),1)),1)</f>
        <v>0</v>
      </c>
      <c r="AM684" s="25" cm="1">
        <f t="array" ref="AM684">_xlfn.IFNA(IF(ISBLANK(D684),0,IF(NOT(OR(_xlfn.XLOOKUP(VLOOKUP(B684,'SSA DD'!$E$32:$F$40,2),'SSA DD'!$E$1:$M$1,'SSA DD'!$E$1:$M$22)=D684)),1,0)),0)</f>
        <v>0</v>
      </c>
      <c r="AO684" t="s">
        <v>396</v>
      </c>
      <c r="AP684" s="25" t="s">
        <v>397</v>
      </c>
      <c r="AQ684" s="160" t="s">
        <v>398</v>
      </c>
    </row>
    <row r="685" spans="1:43" ht="30" customHeight="1" x14ac:dyDescent="0.45">
      <c r="A685" s="395">
        <v>673</v>
      </c>
      <c r="B685" s="155"/>
      <c r="C685" s="154"/>
      <c r="D685" s="154"/>
      <c r="E685" s="361"/>
      <c r="F685" s="362"/>
      <c r="G685" s="362"/>
      <c r="H685" s="368"/>
      <c r="I685" s="367" t="str">
        <f t="shared" si="123"/>
        <v/>
      </c>
      <c r="J685" s="365"/>
      <c r="K685" s="365"/>
      <c r="L685" s="365"/>
      <c r="O685" s="25" t="str">
        <f>IF(AND(SUM($U685:$Z685)&lt;&gt;0,SUM($U685:$Z685)&lt;&gt;6), IF($B685&lt;&gt;'SOC priorities'!$E$11,$AG685,$AH685),"")</f>
        <v/>
      </c>
      <c r="P685" s="25" t="str">
        <f>IF(AND(SUM(U685:AA685)&lt;&gt;0,SUM(U685:AA685)&lt;&gt;7),IF(B685='SOC priorities'!$E$11,IF(ISBLANK(H685),$AI685,""),""),"")</f>
        <v/>
      </c>
      <c r="Q685" s="25" t="str">
        <f t="shared" si="124"/>
        <v/>
      </c>
      <c r="R685" s="25" t="str">
        <f t="shared" si="121"/>
        <v/>
      </c>
      <c r="S685" s="25" t="str">
        <f t="shared" si="122"/>
        <v/>
      </c>
      <c r="U685" s="159">
        <f t="shared" si="125"/>
        <v>0</v>
      </c>
      <c r="V685" s="25">
        <f t="shared" si="126"/>
        <v>0</v>
      </c>
      <c r="W685" s="25">
        <f t="shared" si="127"/>
        <v>0</v>
      </c>
      <c r="X685" s="25">
        <f t="shared" si="128"/>
        <v>0</v>
      </c>
      <c r="Y685" s="25">
        <f t="shared" si="129"/>
        <v>0</v>
      </c>
      <c r="Z685" s="25">
        <f t="shared" si="130"/>
        <v>0</v>
      </c>
      <c r="AA685" s="25">
        <f t="shared" si="131"/>
        <v>0</v>
      </c>
      <c r="AC685" s="25">
        <f t="shared" si="132"/>
        <v>0</v>
      </c>
      <c r="AG685" s="25" t="s">
        <v>393</v>
      </c>
      <c r="AH685" s="25" t="s">
        <v>394</v>
      </c>
      <c r="AI685" s="160" t="s">
        <v>395</v>
      </c>
      <c r="AK685" s="25">
        <f>IF(COUNTIFS('SOC priorities'!$E$4:$E$12,$B685)&lt;&gt;1,1,0)</f>
        <v>1</v>
      </c>
      <c r="AL685" s="25" cm="1">
        <f t="array" ref="AL685">_xlfn.IFNA(IF(ISBLANK(C685),0,_xlfn.IFNA(IF(NOT(OR(_xlfn.XLOOKUP(VLOOKUP(B685,'SOC priorities'!$E$4:$F$12,2),'SOC priorities'!$H$1:$P$1,'SOC priorities'!$H$1:$P$413)=C685)),1,0),1)),1)</f>
        <v>0</v>
      </c>
      <c r="AM685" s="25" cm="1">
        <f t="array" ref="AM685">_xlfn.IFNA(IF(ISBLANK(D685),0,IF(NOT(OR(_xlfn.XLOOKUP(VLOOKUP(B685,'SSA DD'!$E$32:$F$40,2),'SSA DD'!$E$1:$M$1,'SSA DD'!$E$1:$M$22)=D685)),1,0)),0)</f>
        <v>0</v>
      </c>
      <c r="AO685" t="s">
        <v>396</v>
      </c>
      <c r="AP685" s="25" t="s">
        <v>397</v>
      </c>
      <c r="AQ685" s="160" t="s">
        <v>398</v>
      </c>
    </row>
    <row r="686" spans="1:43" ht="30" customHeight="1" x14ac:dyDescent="0.45">
      <c r="A686" s="395">
        <v>674</v>
      </c>
      <c r="B686" s="155"/>
      <c r="C686" s="154"/>
      <c r="D686" s="154"/>
      <c r="E686" s="361"/>
      <c r="F686" s="362"/>
      <c r="G686" s="362"/>
      <c r="H686" s="368"/>
      <c r="I686" s="367" t="str">
        <f t="shared" si="123"/>
        <v/>
      </c>
      <c r="J686" s="365"/>
      <c r="K686" s="365"/>
      <c r="L686" s="365"/>
      <c r="O686" s="25" t="str">
        <f>IF(AND(SUM($U686:$Z686)&lt;&gt;0,SUM($U686:$Z686)&lt;&gt;6), IF($B686&lt;&gt;'SOC priorities'!$E$11,$AG686,$AH686),"")</f>
        <v/>
      </c>
      <c r="P686" s="25" t="str">
        <f>IF(AND(SUM(U686:AA686)&lt;&gt;0,SUM(U686:AA686)&lt;&gt;7),IF(B686='SOC priorities'!$E$11,IF(ISBLANK(H686),$AI686,""),""),"")</f>
        <v/>
      </c>
      <c r="Q686" s="25" t="str">
        <f t="shared" si="124"/>
        <v/>
      </c>
      <c r="R686" s="25" t="str">
        <f t="shared" si="121"/>
        <v/>
      </c>
      <c r="S686" s="25" t="str">
        <f t="shared" si="122"/>
        <v/>
      </c>
      <c r="U686" s="159">
        <f t="shared" si="125"/>
        <v>0</v>
      </c>
      <c r="V686" s="25">
        <f t="shared" si="126"/>
        <v>0</v>
      </c>
      <c r="W686" s="25">
        <f t="shared" si="127"/>
        <v>0</v>
      </c>
      <c r="X686" s="25">
        <f t="shared" si="128"/>
        <v>0</v>
      </c>
      <c r="Y686" s="25">
        <f t="shared" si="129"/>
        <v>0</v>
      </c>
      <c r="Z686" s="25">
        <f t="shared" si="130"/>
        <v>0</v>
      </c>
      <c r="AA686" s="25">
        <f t="shared" si="131"/>
        <v>0</v>
      </c>
      <c r="AC686" s="25">
        <f t="shared" si="132"/>
        <v>0</v>
      </c>
      <c r="AG686" s="25" t="s">
        <v>393</v>
      </c>
      <c r="AH686" s="25" t="s">
        <v>394</v>
      </c>
      <c r="AI686" s="160" t="s">
        <v>395</v>
      </c>
      <c r="AK686" s="25">
        <f>IF(COUNTIFS('SOC priorities'!$E$4:$E$12,$B686)&lt;&gt;1,1,0)</f>
        <v>1</v>
      </c>
      <c r="AL686" s="25" cm="1">
        <f t="array" ref="AL686">_xlfn.IFNA(IF(ISBLANK(C686),0,_xlfn.IFNA(IF(NOT(OR(_xlfn.XLOOKUP(VLOOKUP(B686,'SOC priorities'!$E$4:$F$12,2),'SOC priorities'!$H$1:$P$1,'SOC priorities'!$H$1:$P$413)=C686)),1,0),1)),1)</f>
        <v>0</v>
      </c>
      <c r="AM686" s="25" cm="1">
        <f t="array" ref="AM686">_xlfn.IFNA(IF(ISBLANK(D686),0,IF(NOT(OR(_xlfn.XLOOKUP(VLOOKUP(B686,'SSA DD'!$E$32:$F$40,2),'SSA DD'!$E$1:$M$1,'SSA DD'!$E$1:$M$22)=D686)),1,0)),0)</f>
        <v>0</v>
      </c>
      <c r="AO686" t="s">
        <v>396</v>
      </c>
      <c r="AP686" s="25" t="s">
        <v>397</v>
      </c>
      <c r="AQ686" s="160" t="s">
        <v>398</v>
      </c>
    </row>
    <row r="687" spans="1:43" ht="30" customHeight="1" x14ac:dyDescent="0.45">
      <c r="A687" s="395">
        <v>675</v>
      </c>
      <c r="B687" s="155"/>
      <c r="C687" s="154"/>
      <c r="D687" s="154"/>
      <c r="E687" s="361"/>
      <c r="F687" s="362"/>
      <c r="G687" s="362"/>
      <c r="H687" s="368"/>
      <c r="I687" s="367" t="str">
        <f t="shared" si="123"/>
        <v/>
      </c>
      <c r="J687" s="365"/>
      <c r="K687" s="365"/>
      <c r="L687" s="365"/>
      <c r="O687" s="25" t="str">
        <f>IF(AND(SUM($U687:$Z687)&lt;&gt;0,SUM($U687:$Z687)&lt;&gt;6), IF($B687&lt;&gt;'SOC priorities'!$E$11,$AG687,$AH687),"")</f>
        <v/>
      </c>
      <c r="P687" s="25" t="str">
        <f>IF(AND(SUM(U687:AA687)&lt;&gt;0,SUM(U687:AA687)&lt;&gt;7),IF(B687='SOC priorities'!$E$11,IF(ISBLANK(H687),$AI687,""),""),"")</f>
        <v/>
      </c>
      <c r="Q687" s="25" t="str">
        <f t="shared" si="124"/>
        <v/>
      </c>
      <c r="R687" s="25" t="str">
        <f t="shared" si="121"/>
        <v/>
      </c>
      <c r="S687" s="25" t="str">
        <f t="shared" si="122"/>
        <v/>
      </c>
      <c r="U687" s="159">
        <f t="shared" si="125"/>
        <v>0</v>
      </c>
      <c r="V687" s="25">
        <f t="shared" si="126"/>
        <v>0</v>
      </c>
      <c r="W687" s="25">
        <f t="shared" si="127"/>
        <v>0</v>
      </c>
      <c r="X687" s="25">
        <f t="shared" si="128"/>
        <v>0</v>
      </c>
      <c r="Y687" s="25">
        <f t="shared" si="129"/>
        <v>0</v>
      </c>
      <c r="Z687" s="25">
        <f t="shared" si="130"/>
        <v>0</v>
      </c>
      <c r="AA687" s="25">
        <f t="shared" si="131"/>
        <v>0</v>
      </c>
      <c r="AC687" s="25">
        <f t="shared" si="132"/>
        <v>0</v>
      </c>
      <c r="AG687" s="25" t="s">
        <v>393</v>
      </c>
      <c r="AH687" s="25" t="s">
        <v>394</v>
      </c>
      <c r="AI687" s="160" t="s">
        <v>395</v>
      </c>
      <c r="AK687" s="25">
        <f>IF(COUNTIFS('SOC priorities'!$E$4:$E$12,$B687)&lt;&gt;1,1,0)</f>
        <v>1</v>
      </c>
      <c r="AL687" s="25" cm="1">
        <f t="array" ref="AL687">_xlfn.IFNA(IF(ISBLANK(C687),0,_xlfn.IFNA(IF(NOT(OR(_xlfn.XLOOKUP(VLOOKUP(B687,'SOC priorities'!$E$4:$F$12,2),'SOC priorities'!$H$1:$P$1,'SOC priorities'!$H$1:$P$413)=C687)),1,0),1)),1)</f>
        <v>0</v>
      </c>
      <c r="AM687" s="25" cm="1">
        <f t="array" ref="AM687">_xlfn.IFNA(IF(ISBLANK(D687),0,IF(NOT(OR(_xlfn.XLOOKUP(VLOOKUP(B687,'SSA DD'!$E$32:$F$40,2),'SSA DD'!$E$1:$M$1,'SSA DD'!$E$1:$M$22)=D687)),1,0)),0)</f>
        <v>0</v>
      </c>
      <c r="AO687" t="s">
        <v>396</v>
      </c>
      <c r="AP687" s="25" t="s">
        <v>397</v>
      </c>
      <c r="AQ687" s="160" t="s">
        <v>398</v>
      </c>
    </row>
    <row r="688" spans="1:43" ht="30" customHeight="1" x14ac:dyDescent="0.45">
      <c r="A688" s="395">
        <v>676</v>
      </c>
      <c r="B688" s="155"/>
      <c r="C688" s="154"/>
      <c r="D688" s="154"/>
      <c r="E688" s="361"/>
      <c r="F688" s="362"/>
      <c r="G688" s="362"/>
      <c r="H688" s="368"/>
      <c r="I688" s="367" t="str">
        <f t="shared" si="123"/>
        <v/>
      </c>
      <c r="J688" s="365"/>
      <c r="K688" s="365"/>
      <c r="L688" s="365"/>
      <c r="O688" s="25" t="str">
        <f>IF(AND(SUM($U688:$Z688)&lt;&gt;0,SUM($U688:$Z688)&lt;&gt;6), IF($B688&lt;&gt;'SOC priorities'!$E$11,$AG688,$AH688),"")</f>
        <v/>
      </c>
      <c r="P688" s="25" t="str">
        <f>IF(AND(SUM(U688:AA688)&lt;&gt;0,SUM(U688:AA688)&lt;&gt;7),IF(B688='SOC priorities'!$E$11,IF(ISBLANK(H688),$AI688,""),""),"")</f>
        <v/>
      </c>
      <c r="Q688" s="25" t="str">
        <f t="shared" si="124"/>
        <v/>
      </c>
      <c r="R688" s="25" t="str">
        <f t="shared" si="121"/>
        <v/>
      </c>
      <c r="S688" s="25" t="str">
        <f t="shared" si="122"/>
        <v/>
      </c>
      <c r="U688" s="159">
        <f t="shared" si="125"/>
        <v>0</v>
      </c>
      <c r="V688" s="25">
        <f t="shared" si="126"/>
        <v>0</v>
      </c>
      <c r="W688" s="25">
        <f t="shared" si="127"/>
        <v>0</v>
      </c>
      <c r="X688" s="25">
        <f t="shared" si="128"/>
        <v>0</v>
      </c>
      <c r="Y688" s="25">
        <f t="shared" si="129"/>
        <v>0</v>
      </c>
      <c r="Z688" s="25">
        <f t="shared" si="130"/>
        <v>0</v>
      </c>
      <c r="AA688" s="25">
        <f t="shared" si="131"/>
        <v>0</v>
      </c>
      <c r="AC688" s="25">
        <f t="shared" si="132"/>
        <v>0</v>
      </c>
      <c r="AG688" s="25" t="s">
        <v>393</v>
      </c>
      <c r="AH688" s="25" t="s">
        <v>394</v>
      </c>
      <c r="AI688" s="160" t="s">
        <v>395</v>
      </c>
      <c r="AK688" s="25">
        <f>IF(COUNTIFS('SOC priorities'!$E$4:$E$12,$B688)&lt;&gt;1,1,0)</f>
        <v>1</v>
      </c>
      <c r="AL688" s="25" cm="1">
        <f t="array" ref="AL688">_xlfn.IFNA(IF(ISBLANK(C688),0,_xlfn.IFNA(IF(NOT(OR(_xlfn.XLOOKUP(VLOOKUP(B688,'SOC priorities'!$E$4:$F$12,2),'SOC priorities'!$H$1:$P$1,'SOC priorities'!$H$1:$P$413)=C688)),1,0),1)),1)</f>
        <v>0</v>
      </c>
      <c r="AM688" s="25" cm="1">
        <f t="array" ref="AM688">_xlfn.IFNA(IF(ISBLANK(D688),0,IF(NOT(OR(_xlfn.XLOOKUP(VLOOKUP(B688,'SSA DD'!$E$32:$F$40,2),'SSA DD'!$E$1:$M$1,'SSA DD'!$E$1:$M$22)=D688)),1,0)),0)</f>
        <v>0</v>
      </c>
      <c r="AO688" t="s">
        <v>396</v>
      </c>
      <c r="AP688" s="25" t="s">
        <v>397</v>
      </c>
      <c r="AQ688" s="160" t="s">
        <v>398</v>
      </c>
    </row>
    <row r="689" spans="1:43" ht="30" customHeight="1" x14ac:dyDescent="0.45">
      <c r="A689" s="395">
        <v>677</v>
      </c>
      <c r="B689" s="155"/>
      <c r="C689" s="154"/>
      <c r="D689" s="154"/>
      <c r="E689" s="361"/>
      <c r="F689" s="362"/>
      <c r="G689" s="362"/>
      <c r="H689" s="368"/>
      <c r="I689" s="367" t="str">
        <f t="shared" si="123"/>
        <v/>
      </c>
      <c r="J689" s="365"/>
      <c r="K689" s="365"/>
      <c r="L689" s="365"/>
      <c r="O689" s="25" t="str">
        <f>IF(AND(SUM($U689:$Z689)&lt;&gt;0,SUM($U689:$Z689)&lt;&gt;6), IF($B689&lt;&gt;'SOC priorities'!$E$11,$AG689,$AH689),"")</f>
        <v/>
      </c>
      <c r="P689" s="25" t="str">
        <f>IF(AND(SUM(U689:AA689)&lt;&gt;0,SUM(U689:AA689)&lt;&gt;7),IF(B689='SOC priorities'!$E$11,IF(ISBLANK(H689),$AI689,""),""),"")</f>
        <v/>
      </c>
      <c r="Q689" s="25" t="str">
        <f t="shared" si="124"/>
        <v/>
      </c>
      <c r="R689" s="25" t="str">
        <f t="shared" si="121"/>
        <v/>
      </c>
      <c r="S689" s="25" t="str">
        <f t="shared" si="122"/>
        <v/>
      </c>
      <c r="U689" s="159">
        <f t="shared" si="125"/>
        <v>0</v>
      </c>
      <c r="V689" s="25">
        <f t="shared" si="126"/>
        <v>0</v>
      </c>
      <c r="W689" s="25">
        <f t="shared" si="127"/>
        <v>0</v>
      </c>
      <c r="X689" s="25">
        <f t="shared" si="128"/>
        <v>0</v>
      </c>
      <c r="Y689" s="25">
        <f t="shared" si="129"/>
        <v>0</v>
      </c>
      <c r="Z689" s="25">
        <f t="shared" si="130"/>
        <v>0</v>
      </c>
      <c r="AA689" s="25">
        <f t="shared" si="131"/>
        <v>0</v>
      </c>
      <c r="AC689" s="25">
        <f t="shared" si="132"/>
        <v>0</v>
      </c>
      <c r="AG689" s="25" t="s">
        <v>393</v>
      </c>
      <c r="AH689" s="25" t="s">
        <v>394</v>
      </c>
      <c r="AI689" s="160" t="s">
        <v>395</v>
      </c>
      <c r="AK689" s="25">
        <f>IF(COUNTIFS('SOC priorities'!$E$4:$E$12,$B689)&lt;&gt;1,1,0)</f>
        <v>1</v>
      </c>
      <c r="AL689" s="25" cm="1">
        <f t="array" ref="AL689">_xlfn.IFNA(IF(ISBLANK(C689),0,_xlfn.IFNA(IF(NOT(OR(_xlfn.XLOOKUP(VLOOKUP(B689,'SOC priorities'!$E$4:$F$12,2),'SOC priorities'!$H$1:$P$1,'SOC priorities'!$H$1:$P$413)=C689)),1,0),1)),1)</f>
        <v>0</v>
      </c>
      <c r="AM689" s="25" cm="1">
        <f t="array" ref="AM689">_xlfn.IFNA(IF(ISBLANK(D689),0,IF(NOT(OR(_xlfn.XLOOKUP(VLOOKUP(B689,'SSA DD'!$E$32:$F$40,2),'SSA DD'!$E$1:$M$1,'SSA DD'!$E$1:$M$22)=D689)),1,0)),0)</f>
        <v>0</v>
      </c>
      <c r="AO689" t="s">
        <v>396</v>
      </c>
      <c r="AP689" s="25" t="s">
        <v>397</v>
      </c>
      <c r="AQ689" s="160" t="s">
        <v>398</v>
      </c>
    </row>
    <row r="690" spans="1:43" ht="30" customHeight="1" x14ac:dyDescent="0.45">
      <c r="A690" s="395">
        <v>678</v>
      </c>
      <c r="B690" s="155"/>
      <c r="C690" s="154"/>
      <c r="D690" s="154"/>
      <c r="E690" s="361"/>
      <c r="F690" s="362"/>
      <c r="G690" s="362"/>
      <c r="H690" s="368"/>
      <c r="I690" s="367" t="str">
        <f t="shared" si="123"/>
        <v/>
      </c>
      <c r="J690" s="365"/>
      <c r="K690" s="365"/>
      <c r="L690" s="365"/>
      <c r="O690" s="25" t="str">
        <f>IF(AND(SUM($U690:$Z690)&lt;&gt;0,SUM($U690:$Z690)&lt;&gt;6), IF($B690&lt;&gt;'SOC priorities'!$E$11,$AG690,$AH690),"")</f>
        <v/>
      </c>
      <c r="P690" s="25" t="str">
        <f>IF(AND(SUM(U690:AA690)&lt;&gt;0,SUM(U690:AA690)&lt;&gt;7),IF(B690='SOC priorities'!$E$11,IF(ISBLANK(H690),$AI690,""),""),"")</f>
        <v/>
      </c>
      <c r="Q690" s="25" t="str">
        <f t="shared" si="124"/>
        <v/>
      </c>
      <c r="R690" s="25" t="str">
        <f t="shared" si="121"/>
        <v/>
      </c>
      <c r="S690" s="25" t="str">
        <f t="shared" si="122"/>
        <v/>
      </c>
      <c r="U690" s="159">
        <f t="shared" si="125"/>
        <v>0</v>
      </c>
      <c r="V690" s="25">
        <f t="shared" si="126"/>
        <v>0</v>
      </c>
      <c r="W690" s="25">
        <f t="shared" si="127"/>
        <v>0</v>
      </c>
      <c r="X690" s="25">
        <f t="shared" si="128"/>
        <v>0</v>
      </c>
      <c r="Y690" s="25">
        <f t="shared" si="129"/>
        <v>0</v>
      </c>
      <c r="Z690" s="25">
        <f t="shared" si="130"/>
        <v>0</v>
      </c>
      <c r="AA690" s="25">
        <f t="shared" si="131"/>
        <v>0</v>
      </c>
      <c r="AC690" s="25">
        <f t="shared" si="132"/>
        <v>0</v>
      </c>
      <c r="AG690" s="25" t="s">
        <v>393</v>
      </c>
      <c r="AH690" s="25" t="s">
        <v>394</v>
      </c>
      <c r="AI690" s="160" t="s">
        <v>395</v>
      </c>
      <c r="AK690" s="25">
        <f>IF(COUNTIFS('SOC priorities'!$E$4:$E$12,$B690)&lt;&gt;1,1,0)</f>
        <v>1</v>
      </c>
      <c r="AL690" s="25" cm="1">
        <f t="array" ref="AL690">_xlfn.IFNA(IF(ISBLANK(C690),0,_xlfn.IFNA(IF(NOT(OR(_xlfn.XLOOKUP(VLOOKUP(B690,'SOC priorities'!$E$4:$F$12,2),'SOC priorities'!$H$1:$P$1,'SOC priorities'!$H$1:$P$413)=C690)),1,0),1)),1)</f>
        <v>0</v>
      </c>
      <c r="AM690" s="25" cm="1">
        <f t="array" ref="AM690">_xlfn.IFNA(IF(ISBLANK(D690),0,IF(NOT(OR(_xlfn.XLOOKUP(VLOOKUP(B690,'SSA DD'!$E$32:$F$40,2),'SSA DD'!$E$1:$M$1,'SSA DD'!$E$1:$M$22)=D690)),1,0)),0)</f>
        <v>0</v>
      </c>
      <c r="AO690" t="s">
        <v>396</v>
      </c>
      <c r="AP690" s="25" t="s">
        <v>397</v>
      </c>
      <c r="AQ690" s="160" t="s">
        <v>398</v>
      </c>
    </row>
    <row r="691" spans="1:43" ht="30" customHeight="1" x14ac:dyDescent="0.45">
      <c r="A691" s="395">
        <v>679</v>
      </c>
      <c r="B691" s="155"/>
      <c r="C691" s="154"/>
      <c r="D691" s="154"/>
      <c r="E691" s="361"/>
      <c r="F691" s="362"/>
      <c r="G691" s="362"/>
      <c r="H691" s="368"/>
      <c r="I691" s="367" t="str">
        <f t="shared" si="123"/>
        <v/>
      </c>
      <c r="J691" s="365"/>
      <c r="K691" s="365"/>
      <c r="L691" s="365"/>
      <c r="O691" s="25" t="str">
        <f>IF(AND(SUM($U691:$Z691)&lt;&gt;0,SUM($U691:$Z691)&lt;&gt;6), IF($B691&lt;&gt;'SOC priorities'!$E$11,$AG691,$AH691),"")</f>
        <v/>
      </c>
      <c r="P691" s="25" t="str">
        <f>IF(AND(SUM(U691:AA691)&lt;&gt;0,SUM(U691:AA691)&lt;&gt;7),IF(B691='SOC priorities'!$E$11,IF(ISBLANK(H691),$AI691,""),""),"")</f>
        <v/>
      </c>
      <c r="Q691" s="25" t="str">
        <f t="shared" si="124"/>
        <v/>
      </c>
      <c r="R691" s="25" t="str">
        <f t="shared" si="121"/>
        <v/>
      </c>
      <c r="S691" s="25" t="str">
        <f t="shared" si="122"/>
        <v/>
      </c>
      <c r="U691" s="159">
        <f t="shared" si="125"/>
        <v>0</v>
      </c>
      <c r="V691" s="25">
        <f t="shared" si="126"/>
        <v>0</v>
      </c>
      <c r="W691" s="25">
        <f t="shared" si="127"/>
        <v>0</v>
      </c>
      <c r="X691" s="25">
        <f t="shared" si="128"/>
        <v>0</v>
      </c>
      <c r="Y691" s="25">
        <f t="shared" si="129"/>
        <v>0</v>
      </c>
      <c r="Z691" s="25">
        <f t="shared" si="130"/>
        <v>0</v>
      </c>
      <c r="AA691" s="25">
        <f t="shared" si="131"/>
        <v>0</v>
      </c>
      <c r="AC691" s="25">
        <f t="shared" si="132"/>
        <v>0</v>
      </c>
      <c r="AG691" s="25" t="s">
        <v>393</v>
      </c>
      <c r="AH691" s="25" t="s">
        <v>394</v>
      </c>
      <c r="AI691" s="160" t="s">
        <v>395</v>
      </c>
      <c r="AK691" s="25">
        <f>IF(COUNTIFS('SOC priorities'!$E$4:$E$12,$B691)&lt;&gt;1,1,0)</f>
        <v>1</v>
      </c>
      <c r="AL691" s="25" cm="1">
        <f t="array" ref="AL691">_xlfn.IFNA(IF(ISBLANK(C691),0,_xlfn.IFNA(IF(NOT(OR(_xlfn.XLOOKUP(VLOOKUP(B691,'SOC priorities'!$E$4:$F$12,2),'SOC priorities'!$H$1:$P$1,'SOC priorities'!$H$1:$P$413)=C691)),1,0),1)),1)</f>
        <v>0</v>
      </c>
      <c r="AM691" s="25" cm="1">
        <f t="array" ref="AM691">_xlfn.IFNA(IF(ISBLANK(D691),0,IF(NOT(OR(_xlfn.XLOOKUP(VLOOKUP(B691,'SSA DD'!$E$32:$F$40,2),'SSA DD'!$E$1:$M$1,'SSA DD'!$E$1:$M$22)=D691)),1,0)),0)</f>
        <v>0</v>
      </c>
      <c r="AO691" t="s">
        <v>396</v>
      </c>
      <c r="AP691" s="25" t="s">
        <v>397</v>
      </c>
      <c r="AQ691" s="160" t="s">
        <v>398</v>
      </c>
    </row>
    <row r="692" spans="1:43" ht="30" customHeight="1" x14ac:dyDescent="0.45">
      <c r="A692" s="395">
        <v>680</v>
      </c>
      <c r="B692" s="155"/>
      <c r="C692" s="154"/>
      <c r="D692" s="154"/>
      <c r="E692" s="361"/>
      <c r="F692" s="362"/>
      <c r="G692" s="362"/>
      <c r="H692" s="368"/>
      <c r="I692" s="367" t="str">
        <f t="shared" si="123"/>
        <v/>
      </c>
      <c r="J692" s="365"/>
      <c r="K692" s="365"/>
      <c r="L692" s="365"/>
      <c r="O692" s="25" t="str">
        <f>IF(AND(SUM($U692:$Z692)&lt;&gt;0,SUM($U692:$Z692)&lt;&gt;6), IF($B692&lt;&gt;'SOC priorities'!$E$11,$AG692,$AH692),"")</f>
        <v/>
      </c>
      <c r="P692" s="25" t="str">
        <f>IF(AND(SUM(U692:AA692)&lt;&gt;0,SUM(U692:AA692)&lt;&gt;7),IF(B692='SOC priorities'!$E$11,IF(ISBLANK(H692),$AI692,""),""),"")</f>
        <v/>
      </c>
      <c r="Q692" s="25" t="str">
        <f t="shared" si="124"/>
        <v/>
      </c>
      <c r="R692" s="25" t="str">
        <f t="shared" si="121"/>
        <v/>
      </c>
      <c r="S692" s="25" t="str">
        <f t="shared" si="122"/>
        <v/>
      </c>
      <c r="U692" s="159">
        <f t="shared" si="125"/>
        <v>0</v>
      </c>
      <c r="V692" s="25">
        <f t="shared" si="126"/>
        <v>0</v>
      </c>
      <c r="W692" s="25">
        <f t="shared" si="127"/>
        <v>0</v>
      </c>
      <c r="X692" s="25">
        <f t="shared" si="128"/>
        <v>0</v>
      </c>
      <c r="Y692" s="25">
        <f t="shared" si="129"/>
        <v>0</v>
      </c>
      <c r="Z692" s="25">
        <f t="shared" si="130"/>
        <v>0</v>
      </c>
      <c r="AA692" s="25">
        <f t="shared" si="131"/>
        <v>0</v>
      </c>
      <c r="AC692" s="25">
        <f t="shared" si="132"/>
        <v>0</v>
      </c>
      <c r="AG692" s="25" t="s">
        <v>393</v>
      </c>
      <c r="AH692" s="25" t="s">
        <v>394</v>
      </c>
      <c r="AI692" s="160" t="s">
        <v>395</v>
      </c>
      <c r="AK692" s="25">
        <f>IF(COUNTIFS('SOC priorities'!$E$4:$E$12,$B692)&lt;&gt;1,1,0)</f>
        <v>1</v>
      </c>
      <c r="AL692" s="25" cm="1">
        <f t="array" ref="AL692">_xlfn.IFNA(IF(ISBLANK(C692),0,_xlfn.IFNA(IF(NOT(OR(_xlfn.XLOOKUP(VLOOKUP(B692,'SOC priorities'!$E$4:$F$12,2),'SOC priorities'!$H$1:$P$1,'SOC priorities'!$H$1:$P$413)=C692)),1,0),1)),1)</f>
        <v>0</v>
      </c>
      <c r="AM692" s="25" cm="1">
        <f t="array" ref="AM692">_xlfn.IFNA(IF(ISBLANK(D692),0,IF(NOT(OR(_xlfn.XLOOKUP(VLOOKUP(B692,'SSA DD'!$E$32:$F$40,2),'SSA DD'!$E$1:$M$1,'SSA DD'!$E$1:$M$22)=D692)),1,0)),0)</f>
        <v>0</v>
      </c>
      <c r="AO692" t="s">
        <v>396</v>
      </c>
      <c r="AP692" s="25" t="s">
        <v>397</v>
      </c>
      <c r="AQ692" s="160" t="s">
        <v>398</v>
      </c>
    </row>
    <row r="693" spans="1:43" ht="30" customHeight="1" x14ac:dyDescent="0.45">
      <c r="A693" s="395">
        <v>681</v>
      </c>
      <c r="B693" s="155"/>
      <c r="C693" s="154"/>
      <c r="D693" s="154"/>
      <c r="E693" s="361"/>
      <c r="F693" s="362"/>
      <c r="G693" s="362"/>
      <c r="H693" s="368"/>
      <c r="I693" s="367" t="str">
        <f t="shared" si="123"/>
        <v/>
      </c>
      <c r="J693" s="365"/>
      <c r="K693" s="365"/>
      <c r="L693" s="365"/>
      <c r="O693" s="25" t="str">
        <f>IF(AND(SUM($U693:$Z693)&lt;&gt;0,SUM($U693:$Z693)&lt;&gt;6), IF($B693&lt;&gt;'SOC priorities'!$E$11,$AG693,$AH693),"")</f>
        <v/>
      </c>
      <c r="P693" s="25" t="str">
        <f>IF(AND(SUM(U693:AA693)&lt;&gt;0,SUM(U693:AA693)&lt;&gt;7),IF(B693='SOC priorities'!$E$11,IF(ISBLANK(H693),$AI693,""),""),"")</f>
        <v/>
      </c>
      <c r="Q693" s="25" t="str">
        <f t="shared" si="124"/>
        <v/>
      </c>
      <c r="R693" s="25" t="str">
        <f t="shared" si="121"/>
        <v/>
      </c>
      <c r="S693" s="25" t="str">
        <f t="shared" si="122"/>
        <v/>
      </c>
      <c r="U693" s="159">
        <f t="shared" si="125"/>
        <v>0</v>
      </c>
      <c r="V693" s="25">
        <f t="shared" si="126"/>
        <v>0</v>
      </c>
      <c r="W693" s="25">
        <f t="shared" si="127"/>
        <v>0</v>
      </c>
      <c r="X693" s="25">
        <f t="shared" si="128"/>
        <v>0</v>
      </c>
      <c r="Y693" s="25">
        <f t="shared" si="129"/>
        <v>0</v>
      </c>
      <c r="Z693" s="25">
        <f t="shared" si="130"/>
        <v>0</v>
      </c>
      <c r="AA693" s="25">
        <f t="shared" si="131"/>
        <v>0</v>
      </c>
      <c r="AC693" s="25">
        <f t="shared" si="132"/>
        <v>0</v>
      </c>
      <c r="AG693" s="25" t="s">
        <v>393</v>
      </c>
      <c r="AH693" s="25" t="s">
        <v>394</v>
      </c>
      <c r="AI693" s="160" t="s">
        <v>395</v>
      </c>
      <c r="AK693" s="25">
        <f>IF(COUNTIFS('SOC priorities'!$E$4:$E$12,$B693)&lt;&gt;1,1,0)</f>
        <v>1</v>
      </c>
      <c r="AL693" s="25" cm="1">
        <f t="array" ref="AL693">_xlfn.IFNA(IF(ISBLANK(C693),0,_xlfn.IFNA(IF(NOT(OR(_xlfn.XLOOKUP(VLOOKUP(B693,'SOC priorities'!$E$4:$F$12,2),'SOC priorities'!$H$1:$P$1,'SOC priorities'!$H$1:$P$413)=C693)),1,0),1)),1)</f>
        <v>0</v>
      </c>
      <c r="AM693" s="25" cm="1">
        <f t="array" ref="AM693">_xlfn.IFNA(IF(ISBLANK(D693),0,IF(NOT(OR(_xlfn.XLOOKUP(VLOOKUP(B693,'SSA DD'!$E$32:$F$40,2),'SSA DD'!$E$1:$M$1,'SSA DD'!$E$1:$M$22)=D693)),1,0)),0)</f>
        <v>0</v>
      </c>
      <c r="AO693" t="s">
        <v>396</v>
      </c>
      <c r="AP693" s="25" t="s">
        <v>397</v>
      </c>
      <c r="AQ693" s="160" t="s">
        <v>398</v>
      </c>
    </row>
    <row r="694" spans="1:43" ht="30" customHeight="1" x14ac:dyDescent="0.45">
      <c r="A694" s="395">
        <v>682</v>
      </c>
      <c r="B694" s="155"/>
      <c r="C694" s="154"/>
      <c r="D694" s="154"/>
      <c r="E694" s="361"/>
      <c r="F694" s="362"/>
      <c r="G694" s="362"/>
      <c r="H694" s="368"/>
      <c r="I694" s="367" t="str">
        <f t="shared" si="123"/>
        <v/>
      </c>
      <c r="J694" s="365"/>
      <c r="K694" s="365"/>
      <c r="L694" s="365"/>
      <c r="O694" s="25" t="str">
        <f>IF(AND(SUM($U694:$Z694)&lt;&gt;0,SUM($U694:$Z694)&lt;&gt;6), IF($B694&lt;&gt;'SOC priorities'!$E$11,$AG694,$AH694),"")</f>
        <v/>
      </c>
      <c r="P694" s="25" t="str">
        <f>IF(AND(SUM(U694:AA694)&lt;&gt;0,SUM(U694:AA694)&lt;&gt;7),IF(B694='SOC priorities'!$E$11,IF(ISBLANK(H694),$AI694,""),""),"")</f>
        <v/>
      </c>
      <c r="Q694" s="25" t="str">
        <f t="shared" si="124"/>
        <v/>
      </c>
      <c r="R694" s="25" t="str">
        <f t="shared" si="121"/>
        <v/>
      </c>
      <c r="S694" s="25" t="str">
        <f t="shared" si="122"/>
        <v/>
      </c>
      <c r="U694" s="159">
        <f t="shared" si="125"/>
        <v>0</v>
      </c>
      <c r="V694" s="25">
        <f t="shared" si="126"/>
        <v>0</v>
      </c>
      <c r="W694" s="25">
        <f t="shared" si="127"/>
        <v>0</v>
      </c>
      <c r="X694" s="25">
        <f t="shared" si="128"/>
        <v>0</v>
      </c>
      <c r="Y694" s="25">
        <f t="shared" si="129"/>
        <v>0</v>
      </c>
      <c r="Z694" s="25">
        <f t="shared" si="130"/>
        <v>0</v>
      </c>
      <c r="AA694" s="25">
        <f t="shared" si="131"/>
        <v>0</v>
      </c>
      <c r="AC694" s="25">
        <f t="shared" si="132"/>
        <v>0</v>
      </c>
      <c r="AG694" s="25" t="s">
        <v>393</v>
      </c>
      <c r="AH694" s="25" t="s">
        <v>394</v>
      </c>
      <c r="AI694" s="160" t="s">
        <v>395</v>
      </c>
      <c r="AK694" s="25">
        <f>IF(COUNTIFS('SOC priorities'!$E$4:$E$12,$B694)&lt;&gt;1,1,0)</f>
        <v>1</v>
      </c>
      <c r="AL694" s="25" cm="1">
        <f t="array" ref="AL694">_xlfn.IFNA(IF(ISBLANK(C694),0,_xlfn.IFNA(IF(NOT(OR(_xlfn.XLOOKUP(VLOOKUP(B694,'SOC priorities'!$E$4:$F$12,2),'SOC priorities'!$H$1:$P$1,'SOC priorities'!$H$1:$P$413)=C694)),1,0),1)),1)</f>
        <v>0</v>
      </c>
      <c r="AM694" s="25" cm="1">
        <f t="array" ref="AM694">_xlfn.IFNA(IF(ISBLANK(D694),0,IF(NOT(OR(_xlfn.XLOOKUP(VLOOKUP(B694,'SSA DD'!$E$32:$F$40,2),'SSA DD'!$E$1:$M$1,'SSA DD'!$E$1:$M$22)=D694)),1,0)),0)</f>
        <v>0</v>
      </c>
      <c r="AO694" t="s">
        <v>396</v>
      </c>
      <c r="AP694" s="25" t="s">
        <v>397</v>
      </c>
      <c r="AQ694" s="160" t="s">
        <v>398</v>
      </c>
    </row>
    <row r="695" spans="1:43" ht="30" customHeight="1" x14ac:dyDescent="0.45">
      <c r="A695" s="395">
        <v>683</v>
      </c>
      <c r="B695" s="155"/>
      <c r="C695" s="154"/>
      <c r="D695" s="154"/>
      <c r="E695" s="361"/>
      <c r="F695" s="362"/>
      <c r="G695" s="362"/>
      <c r="H695" s="368"/>
      <c r="I695" s="367" t="str">
        <f t="shared" si="123"/>
        <v/>
      </c>
      <c r="J695" s="365"/>
      <c r="K695" s="365"/>
      <c r="L695" s="365"/>
      <c r="O695" s="25" t="str">
        <f>IF(AND(SUM($U695:$Z695)&lt;&gt;0,SUM($U695:$Z695)&lt;&gt;6), IF($B695&lt;&gt;'SOC priorities'!$E$11,$AG695,$AH695),"")</f>
        <v/>
      </c>
      <c r="P695" s="25" t="str">
        <f>IF(AND(SUM(U695:AA695)&lt;&gt;0,SUM(U695:AA695)&lt;&gt;7),IF(B695='SOC priorities'!$E$11,IF(ISBLANK(H695),$AI695,""),""),"")</f>
        <v/>
      </c>
      <c r="Q695" s="25" t="str">
        <f t="shared" si="124"/>
        <v/>
      </c>
      <c r="R695" s="25" t="str">
        <f t="shared" si="121"/>
        <v/>
      </c>
      <c r="S695" s="25" t="str">
        <f t="shared" si="122"/>
        <v/>
      </c>
      <c r="U695" s="159">
        <f t="shared" si="125"/>
        <v>0</v>
      </c>
      <c r="V695" s="25">
        <f t="shared" si="126"/>
        <v>0</v>
      </c>
      <c r="W695" s="25">
        <f t="shared" si="127"/>
        <v>0</v>
      </c>
      <c r="X695" s="25">
        <f t="shared" si="128"/>
        <v>0</v>
      </c>
      <c r="Y695" s="25">
        <f t="shared" si="129"/>
        <v>0</v>
      </c>
      <c r="Z695" s="25">
        <f t="shared" si="130"/>
        <v>0</v>
      </c>
      <c r="AA695" s="25">
        <f t="shared" si="131"/>
        <v>0</v>
      </c>
      <c r="AC695" s="25">
        <f t="shared" si="132"/>
        <v>0</v>
      </c>
      <c r="AG695" s="25" t="s">
        <v>393</v>
      </c>
      <c r="AH695" s="25" t="s">
        <v>394</v>
      </c>
      <c r="AI695" s="160" t="s">
        <v>395</v>
      </c>
      <c r="AK695" s="25">
        <f>IF(COUNTIFS('SOC priorities'!$E$4:$E$12,$B695)&lt;&gt;1,1,0)</f>
        <v>1</v>
      </c>
      <c r="AL695" s="25" cm="1">
        <f t="array" ref="AL695">_xlfn.IFNA(IF(ISBLANK(C695),0,_xlfn.IFNA(IF(NOT(OR(_xlfn.XLOOKUP(VLOOKUP(B695,'SOC priorities'!$E$4:$F$12,2),'SOC priorities'!$H$1:$P$1,'SOC priorities'!$H$1:$P$413)=C695)),1,0),1)),1)</f>
        <v>0</v>
      </c>
      <c r="AM695" s="25" cm="1">
        <f t="array" ref="AM695">_xlfn.IFNA(IF(ISBLANK(D695),0,IF(NOT(OR(_xlfn.XLOOKUP(VLOOKUP(B695,'SSA DD'!$E$32:$F$40,2),'SSA DD'!$E$1:$M$1,'SSA DD'!$E$1:$M$22)=D695)),1,0)),0)</f>
        <v>0</v>
      </c>
      <c r="AO695" t="s">
        <v>396</v>
      </c>
      <c r="AP695" s="25" t="s">
        <v>397</v>
      </c>
      <c r="AQ695" s="160" t="s">
        <v>398</v>
      </c>
    </row>
    <row r="696" spans="1:43" ht="30" customHeight="1" x14ac:dyDescent="0.45">
      <c r="A696" s="395">
        <v>684</v>
      </c>
      <c r="B696" s="155"/>
      <c r="C696" s="154"/>
      <c r="D696" s="154"/>
      <c r="E696" s="361"/>
      <c r="F696" s="362"/>
      <c r="G696" s="362"/>
      <c r="H696" s="368"/>
      <c r="I696" s="367" t="str">
        <f t="shared" si="123"/>
        <v/>
      </c>
      <c r="J696" s="365"/>
      <c r="K696" s="365"/>
      <c r="L696" s="365"/>
      <c r="O696" s="25" t="str">
        <f>IF(AND(SUM($U696:$Z696)&lt;&gt;0,SUM($U696:$Z696)&lt;&gt;6), IF($B696&lt;&gt;'SOC priorities'!$E$11,$AG696,$AH696),"")</f>
        <v/>
      </c>
      <c r="P696" s="25" t="str">
        <f>IF(AND(SUM(U696:AA696)&lt;&gt;0,SUM(U696:AA696)&lt;&gt;7),IF(B696='SOC priorities'!$E$11,IF(ISBLANK(H696),$AI696,""),""),"")</f>
        <v/>
      </c>
      <c r="Q696" s="25" t="str">
        <f t="shared" si="124"/>
        <v/>
      </c>
      <c r="R696" s="25" t="str">
        <f t="shared" si="121"/>
        <v/>
      </c>
      <c r="S696" s="25" t="str">
        <f t="shared" si="122"/>
        <v/>
      </c>
      <c r="U696" s="159">
        <f t="shared" si="125"/>
        <v>0</v>
      </c>
      <c r="V696" s="25">
        <f t="shared" si="126"/>
        <v>0</v>
      </c>
      <c r="W696" s="25">
        <f t="shared" si="127"/>
        <v>0</v>
      </c>
      <c r="X696" s="25">
        <f t="shared" si="128"/>
        <v>0</v>
      </c>
      <c r="Y696" s="25">
        <f t="shared" si="129"/>
        <v>0</v>
      </c>
      <c r="Z696" s="25">
        <f t="shared" si="130"/>
        <v>0</v>
      </c>
      <c r="AA696" s="25">
        <f t="shared" si="131"/>
        <v>0</v>
      </c>
      <c r="AC696" s="25">
        <f t="shared" si="132"/>
        <v>0</v>
      </c>
      <c r="AG696" s="25" t="s">
        <v>393</v>
      </c>
      <c r="AH696" s="25" t="s">
        <v>394</v>
      </c>
      <c r="AI696" s="160" t="s">
        <v>395</v>
      </c>
      <c r="AK696" s="25">
        <f>IF(COUNTIFS('SOC priorities'!$E$4:$E$12,$B696)&lt;&gt;1,1,0)</f>
        <v>1</v>
      </c>
      <c r="AL696" s="25" cm="1">
        <f t="array" ref="AL696">_xlfn.IFNA(IF(ISBLANK(C696),0,_xlfn.IFNA(IF(NOT(OR(_xlfn.XLOOKUP(VLOOKUP(B696,'SOC priorities'!$E$4:$F$12,2),'SOC priorities'!$H$1:$P$1,'SOC priorities'!$H$1:$P$413)=C696)),1,0),1)),1)</f>
        <v>0</v>
      </c>
      <c r="AM696" s="25" cm="1">
        <f t="array" ref="AM696">_xlfn.IFNA(IF(ISBLANK(D696),0,IF(NOT(OR(_xlfn.XLOOKUP(VLOOKUP(B696,'SSA DD'!$E$32:$F$40,2),'SSA DD'!$E$1:$M$1,'SSA DD'!$E$1:$M$22)=D696)),1,0)),0)</f>
        <v>0</v>
      </c>
      <c r="AO696" t="s">
        <v>396</v>
      </c>
      <c r="AP696" s="25" t="s">
        <v>397</v>
      </c>
      <c r="AQ696" s="160" t="s">
        <v>398</v>
      </c>
    </row>
    <row r="697" spans="1:43" ht="30" customHeight="1" x14ac:dyDescent="0.45">
      <c r="A697" s="395">
        <v>685</v>
      </c>
      <c r="B697" s="155"/>
      <c r="C697" s="154"/>
      <c r="D697" s="154"/>
      <c r="E697" s="361"/>
      <c r="F697" s="362"/>
      <c r="G697" s="362"/>
      <c r="H697" s="368"/>
      <c r="I697" s="367" t="str">
        <f t="shared" si="123"/>
        <v/>
      </c>
      <c r="J697" s="365"/>
      <c r="K697" s="365"/>
      <c r="L697" s="365"/>
      <c r="O697" s="25" t="str">
        <f>IF(AND(SUM($U697:$Z697)&lt;&gt;0,SUM($U697:$Z697)&lt;&gt;6), IF($B697&lt;&gt;'SOC priorities'!$E$11,$AG697,$AH697),"")</f>
        <v/>
      </c>
      <c r="P697" s="25" t="str">
        <f>IF(AND(SUM(U697:AA697)&lt;&gt;0,SUM(U697:AA697)&lt;&gt;7),IF(B697='SOC priorities'!$E$11,IF(ISBLANK(H697),$AI697,""),""),"")</f>
        <v/>
      </c>
      <c r="Q697" s="25" t="str">
        <f t="shared" si="124"/>
        <v/>
      </c>
      <c r="R697" s="25" t="str">
        <f t="shared" si="121"/>
        <v/>
      </c>
      <c r="S697" s="25" t="str">
        <f t="shared" si="122"/>
        <v/>
      </c>
      <c r="U697" s="159">
        <f t="shared" si="125"/>
        <v>0</v>
      </c>
      <c r="V697" s="25">
        <f t="shared" si="126"/>
        <v>0</v>
      </c>
      <c r="W697" s="25">
        <f t="shared" si="127"/>
        <v>0</v>
      </c>
      <c r="X697" s="25">
        <f t="shared" si="128"/>
        <v>0</v>
      </c>
      <c r="Y697" s="25">
        <f t="shared" si="129"/>
        <v>0</v>
      </c>
      <c r="Z697" s="25">
        <f t="shared" si="130"/>
        <v>0</v>
      </c>
      <c r="AA697" s="25">
        <f t="shared" si="131"/>
        <v>0</v>
      </c>
      <c r="AC697" s="25">
        <f t="shared" si="132"/>
        <v>0</v>
      </c>
      <c r="AG697" s="25" t="s">
        <v>393</v>
      </c>
      <c r="AH697" s="25" t="s">
        <v>394</v>
      </c>
      <c r="AI697" s="160" t="s">
        <v>395</v>
      </c>
      <c r="AK697" s="25">
        <f>IF(COUNTIFS('SOC priorities'!$E$4:$E$12,$B697)&lt;&gt;1,1,0)</f>
        <v>1</v>
      </c>
      <c r="AL697" s="25" cm="1">
        <f t="array" ref="AL697">_xlfn.IFNA(IF(ISBLANK(C697),0,_xlfn.IFNA(IF(NOT(OR(_xlfn.XLOOKUP(VLOOKUP(B697,'SOC priorities'!$E$4:$F$12,2),'SOC priorities'!$H$1:$P$1,'SOC priorities'!$H$1:$P$413)=C697)),1,0),1)),1)</f>
        <v>0</v>
      </c>
      <c r="AM697" s="25" cm="1">
        <f t="array" ref="AM697">_xlfn.IFNA(IF(ISBLANK(D697),0,IF(NOT(OR(_xlfn.XLOOKUP(VLOOKUP(B697,'SSA DD'!$E$32:$F$40,2),'SSA DD'!$E$1:$M$1,'SSA DD'!$E$1:$M$22)=D697)),1,0)),0)</f>
        <v>0</v>
      </c>
      <c r="AO697" t="s">
        <v>396</v>
      </c>
      <c r="AP697" s="25" t="s">
        <v>397</v>
      </c>
      <c r="AQ697" s="160" t="s">
        <v>398</v>
      </c>
    </row>
    <row r="698" spans="1:43" ht="30" customHeight="1" x14ac:dyDescent="0.45">
      <c r="A698" s="395">
        <v>686</v>
      </c>
      <c r="B698" s="155"/>
      <c r="C698" s="154"/>
      <c r="D698" s="154"/>
      <c r="E698" s="361"/>
      <c r="F698" s="362"/>
      <c r="G698" s="362"/>
      <c r="H698" s="368"/>
      <c r="I698" s="367" t="str">
        <f t="shared" si="123"/>
        <v/>
      </c>
      <c r="J698" s="365"/>
      <c r="K698" s="365"/>
      <c r="L698" s="365"/>
      <c r="O698" s="25" t="str">
        <f>IF(AND(SUM($U698:$Z698)&lt;&gt;0,SUM($U698:$Z698)&lt;&gt;6), IF($B698&lt;&gt;'SOC priorities'!$E$11,$AG698,$AH698),"")</f>
        <v/>
      </c>
      <c r="P698" s="25" t="str">
        <f>IF(AND(SUM(U698:AA698)&lt;&gt;0,SUM(U698:AA698)&lt;&gt;7),IF(B698='SOC priorities'!$E$11,IF(ISBLANK(H698),$AI698,""),""),"")</f>
        <v/>
      </c>
      <c r="Q698" s="25" t="str">
        <f t="shared" si="124"/>
        <v/>
      </c>
      <c r="R698" s="25" t="str">
        <f t="shared" si="121"/>
        <v/>
      </c>
      <c r="S698" s="25" t="str">
        <f t="shared" si="122"/>
        <v/>
      </c>
      <c r="U698" s="159">
        <f t="shared" si="125"/>
        <v>0</v>
      </c>
      <c r="V698" s="25">
        <f t="shared" si="126"/>
        <v>0</v>
      </c>
      <c r="W698" s="25">
        <f t="shared" si="127"/>
        <v>0</v>
      </c>
      <c r="X698" s="25">
        <f t="shared" si="128"/>
        <v>0</v>
      </c>
      <c r="Y698" s="25">
        <f t="shared" si="129"/>
        <v>0</v>
      </c>
      <c r="Z698" s="25">
        <f t="shared" si="130"/>
        <v>0</v>
      </c>
      <c r="AA698" s="25">
        <f t="shared" si="131"/>
        <v>0</v>
      </c>
      <c r="AC698" s="25">
        <f t="shared" si="132"/>
        <v>0</v>
      </c>
      <c r="AG698" s="25" t="s">
        <v>393</v>
      </c>
      <c r="AH698" s="25" t="s">
        <v>394</v>
      </c>
      <c r="AI698" s="160" t="s">
        <v>395</v>
      </c>
      <c r="AK698" s="25">
        <f>IF(COUNTIFS('SOC priorities'!$E$4:$E$12,$B698)&lt;&gt;1,1,0)</f>
        <v>1</v>
      </c>
      <c r="AL698" s="25" cm="1">
        <f t="array" ref="AL698">_xlfn.IFNA(IF(ISBLANK(C698),0,_xlfn.IFNA(IF(NOT(OR(_xlfn.XLOOKUP(VLOOKUP(B698,'SOC priorities'!$E$4:$F$12,2),'SOC priorities'!$H$1:$P$1,'SOC priorities'!$H$1:$P$413)=C698)),1,0),1)),1)</f>
        <v>0</v>
      </c>
      <c r="AM698" s="25" cm="1">
        <f t="array" ref="AM698">_xlfn.IFNA(IF(ISBLANK(D698),0,IF(NOT(OR(_xlfn.XLOOKUP(VLOOKUP(B698,'SSA DD'!$E$32:$F$40,2),'SSA DD'!$E$1:$M$1,'SSA DD'!$E$1:$M$22)=D698)),1,0)),0)</f>
        <v>0</v>
      </c>
      <c r="AO698" t="s">
        <v>396</v>
      </c>
      <c r="AP698" s="25" t="s">
        <v>397</v>
      </c>
      <c r="AQ698" s="160" t="s">
        <v>398</v>
      </c>
    </row>
    <row r="699" spans="1:43" ht="30" customHeight="1" x14ac:dyDescent="0.45">
      <c r="A699" s="395">
        <v>687</v>
      </c>
      <c r="B699" s="155"/>
      <c r="C699" s="154"/>
      <c r="D699" s="154"/>
      <c r="E699" s="361"/>
      <c r="F699" s="362"/>
      <c r="G699" s="362"/>
      <c r="H699" s="368"/>
      <c r="I699" s="367" t="str">
        <f t="shared" si="123"/>
        <v/>
      </c>
      <c r="J699" s="365"/>
      <c r="K699" s="365"/>
      <c r="L699" s="365"/>
      <c r="O699" s="25" t="str">
        <f>IF(AND(SUM($U699:$Z699)&lt;&gt;0,SUM($U699:$Z699)&lt;&gt;6), IF($B699&lt;&gt;'SOC priorities'!$E$11,$AG699,$AH699),"")</f>
        <v/>
      </c>
      <c r="P699" s="25" t="str">
        <f>IF(AND(SUM(U699:AA699)&lt;&gt;0,SUM(U699:AA699)&lt;&gt;7),IF(B699='SOC priorities'!$E$11,IF(ISBLANK(H699),$AI699,""),""),"")</f>
        <v/>
      </c>
      <c r="Q699" s="25" t="str">
        <f t="shared" si="124"/>
        <v/>
      </c>
      <c r="R699" s="25" t="str">
        <f t="shared" si="121"/>
        <v/>
      </c>
      <c r="S699" s="25" t="str">
        <f t="shared" si="122"/>
        <v/>
      </c>
      <c r="U699" s="159">
        <f t="shared" si="125"/>
        <v>0</v>
      </c>
      <c r="V699" s="25">
        <f t="shared" si="126"/>
        <v>0</v>
      </c>
      <c r="W699" s="25">
        <f t="shared" si="127"/>
        <v>0</v>
      </c>
      <c r="X699" s="25">
        <f t="shared" si="128"/>
        <v>0</v>
      </c>
      <c r="Y699" s="25">
        <f t="shared" si="129"/>
        <v>0</v>
      </c>
      <c r="Z699" s="25">
        <f t="shared" si="130"/>
        <v>0</v>
      </c>
      <c r="AA699" s="25">
        <f t="shared" si="131"/>
        <v>0</v>
      </c>
      <c r="AC699" s="25">
        <f t="shared" si="132"/>
        <v>0</v>
      </c>
      <c r="AG699" s="25" t="s">
        <v>393</v>
      </c>
      <c r="AH699" s="25" t="s">
        <v>394</v>
      </c>
      <c r="AI699" s="160" t="s">
        <v>395</v>
      </c>
      <c r="AK699" s="25">
        <f>IF(COUNTIFS('SOC priorities'!$E$4:$E$12,$B699)&lt;&gt;1,1,0)</f>
        <v>1</v>
      </c>
      <c r="AL699" s="25" cm="1">
        <f t="array" ref="AL699">_xlfn.IFNA(IF(ISBLANK(C699),0,_xlfn.IFNA(IF(NOT(OR(_xlfn.XLOOKUP(VLOOKUP(B699,'SOC priorities'!$E$4:$F$12,2),'SOC priorities'!$H$1:$P$1,'SOC priorities'!$H$1:$P$413)=C699)),1,0),1)),1)</f>
        <v>0</v>
      </c>
      <c r="AM699" s="25" cm="1">
        <f t="array" ref="AM699">_xlfn.IFNA(IF(ISBLANK(D699),0,IF(NOT(OR(_xlfn.XLOOKUP(VLOOKUP(B699,'SSA DD'!$E$32:$F$40,2),'SSA DD'!$E$1:$M$1,'SSA DD'!$E$1:$M$22)=D699)),1,0)),0)</f>
        <v>0</v>
      </c>
      <c r="AO699" t="s">
        <v>396</v>
      </c>
      <c r="AP699" s="25" t="s">
        <v>397</v>
      </c>
      <c r="AQ699" s="160" t="s">
        <v>398</v>
      </c>
    </row>
    <row r="700" spans="1:43" ht="30" customHeight="1" x14ac:dyDescent="0.45">
      <c r="A700" s="395">
        <v>688</v>
      </c>
      <c r="B700" s="155"/>
      <c r="C700" s="154"/>
      <c r="D700" s="154"/>
      <c r="E700" s="361"/>
      <c r="F700" s="362"/>
      <c r="G700" s="362"/>
      <c r="H700" s="368"/>
      <c r="I700" s="367" t="str">
        <f t="shared" si="123"/>
        <v/>
      </c>
      <c r="J700" s="365"/>
      <c r="K700" s="365"/>
      <c r="L700" s="365"/>
      <c r="O700" s="25" t="str">
        <f>IF(AND(SUM($U700:$Z700)&lt;&gt;0,SUM($U700:$Z700)&lt;&gt;6), IF($B700&lt;&gt;'SOC priorities'!$E$11,$AG700,$AH700),"")</f>
        <v/>
      </c>
      <c r="P700" s="25" t="str">
        <f>IF(AND(SUM(U700:AA700)&lt;&gt;0,SUM(U700:AA700)&lt;&gt;7),IF(B700='SOC priorities'!$E$11,IF(ISBLANK(H700),$AI700,""),""),"")</f>
        <v/>
      </c>
      <c r="Q700" s="25" t="str">
        <f t="shared" si="124"/>
        <v/>
      </c>
      <c r="R700" s="25" t="str">
        <f t="shared" si="121"/>
        <v/>
      </c>
      <c r="S700" s="25" t="str">
        <f t="shared" si="122"/>
        <v/>
      </c>
      <c r="U700" s="159">
        <f t="shared" si="125"/>
        <v>0</v>
      </c>
      <c r="V700" s="25">
        <f t="shared" si="126"/>
        <v>0</v>
      </c>
      <c r="W700" s="25">
        <f t="shared" si="127"/>
        <v>0</v>
      </c>
      <c r="X700" s="25">
        <f t="shared" si="128"/>
        <v>0</v>
      </c>
      <c r="Y700" s="25">
        <f t="shared" si="129"/>
        <v>0</v>
      </c>
      <c r="Z700" s="25">
        <f t="shared" si="130"/>
        <v>0</v>
      </c>
      <c r="AA700" s="25">
        <f t="shared" si="131"/>
        <v>0</v>
      </c>
      <c r="AC700" s="25">
        <f t="shared" si="132"/>
        <v>0</v>
      </c>
      <c r="AG700" s="25" t="s">
        <v>393</v>
      </c>
      <c r="AH700" s="25" t="s">
        <v>394</v>
      </c>
      <c r="AI700" s="160" t="s">
        <v>395</v>
      </c>
      <c r="AK700" s="25">
        <f>IF(COUNTIFS('SOC priorities'!$E$4:$E$12,$B700)&lt;&gt;1,1,0)</f>
        <v>1</v>
      </c>
      <c r="AL700" s="25" cm="1">
        <f t="array" ref="AL700">_xlfn.IFNA(IF(ISBLANK(C700),0,_xlfn.IFNA(IF(NOT(OR(_xlfn.XLOOKUP(VLOOKUP(B700,'SOC priorities'!$E$4:$F$12,2),'SOC priorities'!$H$1:$P$1,'SOC priorities'!$H$1:$P$413)=C700)),1,0),1)),1)</f>
        <v>0</v>
      </c>
      <c r="AM700" s="25" cm="1">
        <f t="array" ref="AM700">_xlfn.IFNA(IF(ISBLANK(D700),0,IF(NOT(OR(_xlfn.XLOOKUP(VLOOKUP(B700,'SSA DD'!$E$32:$F$40,2),'SSA DD'!$E$1:$M$1,'SSA DD'!$E$1:$M$22)=D700)),1,0)),0)</f>
        <v>0</v>
      </c>
      <c r="AO700" t="s">
        <v>396</v>
      </c>
      <c r="AP700" s="25" t="s">
        <v>397</v>
      </c>
      <c r="AQ700" s="160" t="s">
        <v>398</v>
      </c>
    </row>
    <row r="701" spans="1:43" ht="30" customHeight="1" x14ac:dyDescent="0.45">
      <c r="A701" s="395">
        <v>689</v>
      </c>
      <c r="B701" s="155"/>
      <c r="C701" s="154"/>
      <c r="D701" s="154"/>
      <c r="E701" s="361"/>
      <c r="F701" s="362"/>
      <c r="G701" s="362"/>
      <c r="H701" s="368"/>
      <c r="I701" s="367" t="str">
        <f t="shared" si="123"/>
        <v/>
      </c>
      <c r="J701" s="365"/>
      <c r="K701" s="365"/>
      <c r="L701" s="365"/>
      <c r="O701" s="25" t="str">
        <f>IF(AND(SUM($U701:$Z701)&lt;&gt;0,SUM($U701:$Z701)&lt;&gt;6), IF($B701&lt;&gt;'SOC priorities'!$E$11,$AG701,$AH701),"")</f>
        <v/>
      </c>
      <c r="P701" s="25" t="str">
        <f>IF(AND(SUM(U701:AA701)&lt;&gt;0,SUM(U701:AA701)&lt;&gt;7),IF(B701='SOC priorities'!$E$11,IF(ISBLANK(H701),$AI701,""),""),"")</f>
        <v/>
      </c>
      <c r="Q701" s="25" t="str">
        <f t="shared" si="124"/>
        <v/>
      </c>
      <c r="R701" s="25" t="str">
        <f t="shared" si="121"/>
        <v/>
      </c>
      <c r="S701" s="25" t="str">
        <f t="shared" si="122"/>
        <v/>
      </c>
      <c r="U701" s="159">
        <f t="shared" si="125"/>
        <v>0</v>
      </c>
      <c r="V701" s="25">
        <f t="shared" si="126"/>
        <v>0</v>
      </c>
      <c r="W701" s="25">
        <f t="shared" si="127"/>
        <v>0</v>
      </c>
      <c r="X701" s="25">
        <f t="shared" si="128"/>
        <v>0</v>
      </c>
      <c r="Y701" s="25">
        <f t="shared" si="129"/>
        <v>0</v>
      </c>
      <c r="Z701" s="25">
        <f t="shared" si="130"/>
        <v>0</v>
      </c>
      <c r="AA701" s="25">
        <f t="shared" si="131"/>
        <v>0</v>
      </c>
      <c r="AC701" s="25">
        <f t="shared" si="132"/>
        <v>0</v>
      </c>
      <c r="AG701" s="25" t="s">
        <v>393</v>
      </c>
      <c r="AH701" s="25" t="s">
        <v>394</v>
      </c>
      <c r="AI701" s="160" t="s">
        <v>395</v>
      </c>
      <c r="AK701" s="25">
        <f>IF(COUNTIFS('SOC priorities'!$E$4:$E$12,$B701)&lt;&gt;1,1,0)</f>
        <v>1</v>
      </c>
      <c r="AL701" s="25" cm="1">
        <f t="array" ref="AL701">_xlfn.IFNA(IF(ISBLANK(C701),0,_xlfn.IFNA(IF(NOT(OR(_xlfn.XLOOKUP(VLOOKUP(B701,'SOC priorities'!$E$4:$F$12,2),'SOC priorities'!$H$1:$P$1,'SOC priorities'!$H$1:$P$413)=C701)),1,0),1)),1)</f>
        <v>0</v>
      </c>
      <c r="AM701" s="25" cm="1">
        <f t="array" ref="AM701">_xlfn.IFNA(IF(ISBLANK(D701),0,IF(NOT(OR(_xlfn.XLOOKUP(VLOOKUP(B701,'SSA DD'!$E$32:$F$40,2),'SSA DD'!$E$1:$M$1,'SSA DD'!$E$1:$M$22)=D701)),1,0)),0)</f>
        <v>0</v>
      </c>
      <c r="AO701" t="s">
        <v>396</v>
      </c>
      <c r="AP701" s="25" t="s">
        <v>397</v>
      </c>
      <c r="AQ701" s="160" t="s">
        <v>398</v>
      </c>
    </row>
    <row r="702" spans="1:43" ht="30" customHeight="1" x14ac:dyDescent="0.45">
      <c r="A702" s="395">
        <v>690</v>
      </c>
      <c r="B702" s="155"/>
      <c r="C702" s="154"/>
      <c r="D702" s="154"/>
      <c r="E702" s="361"/>
      <c r="F702" s="362"/>
      <c r="G702" s="362"/>
      <c r="H702" s="368"/>
      <c r="I702" s="367" t="str">
        <f t="shared" si="123"/>
        <v/>
      </c>
      <c r="J702" s="365"/>
      <c r="K702" s="365"/>
      <c r="L702" s="365"/>
      <c r="O702" s="25" t="str">
        <f>IF(AND(SUM($U702:$Z702)&lt;&gt;0,SUM($U702:$Z702)&lt;&gt;6), IF($B702&lt;&gt;'SOC priorities'!$E$11,$AG702,$AH702),"")</f>
        <v/>
      </c>
      <c r="P702" s="25" t="str">
        <f>IF(AND(SUM(U702:AA702)&lt;&gt;0,SUM(U702:AA702)&lt;&gt;7),IF(B702='SOC priorities'!$E$11,IF(ISBLANK(H702),$AI702,""),""),"")</f>
        <v/>
      </c>
      <c r="Q702" s="25" t="str">
        <f t="shared" si="124"/>
        <v/>
      </c>
      <c r="R702" s="25" t="str">
        <f t="shared" si="121"/>
        <v/>
      </c>
      <c r="S702" s="25" t="str">
        <f t="shared" si="122"/>
        <v/>
      </c>
      <c r="U702" s="159">
        <f t="shared" si="125"/>
        <v>0</v>
      </c>
      <c r="V702" s="25">
        <f t="shared" si="126"/>
        <v>0</v>
      </c>
      <c r="W702" s="25">
        <f t="shared" si="127"/>
        <v>0</v>
      </c>
      <c r="X702" s="25">
        <f t="shared" si="128"/>
        <v>0</v>
      </c>
      <c r="Y702" s="25">
        <f t="shared" si="129"/>
        <v>0</v>
      </c>
      <c r="Z702" s="25">
        <f t="shared" si="130"/>
        <v>0</v>
      </c>
      <c r="AA702" s="25">
        <f t="shared" si="131"/>
        <v>0</v>
      </c>
      <c r="AC702" s="25">
        <f t="shared" si="132"/>
        <v>0</v>
      </c>
      <c r="AG702" s="25" t="s">
        <v>393</v>
      </c>
      <c r="AH702" s="25" t="s">
        <v>394</v>
      </c>
      <c r="AI702" s="160" t="s">
        <v>395</v>
      </c>
      <c r="AK702" s="25">
        <f>IF(COUNTIFS('SOC priorities'!$E$4:$E$12,$B702)&lt;&gt;1,1,0)</f>
        <v>1</v>
      </c>
      <c r="AL702" s="25" cm="1">
        <f t="array" ref="AL702">_xlfn.IFNA(IF(ISBLANK(C702),0,_xlfn.IFNA(IF(NOT(OR(_xlfn.XLOOKUP(VLOOKUP(B702,'SOC priorities'!$E$4:$F$12,2),'SOC priorities'!$H$1:$P$1,'SOC priorities'!$H$1:$P$413)=C702)),1,0),1)),1)</f>
        <v>0</v>
      </c>
      <c r="AM702" s="25" cm="1">
        <f t="array" ref="AM702">_xlfn.IFNA(IF(ISBLANK(D702),0,IF(NOT(OR(_xlfn.XLOOKUP(VLOOKUP(B702,'SSA DD'!$E$32:$F$40,2),'SSA DD'!$E$1:$M$1,'SSA DD'!$E$1:$M$22)=D702)),1,0)),0)</f>
        <v>0</v>
      </c>
      <c r="AO702" t="s">
        <v>396</v>
      </c>
      <c r="AP702" s="25" t="s">
        <v>397</v>
      </c>
      <c r="AQ702" s="160" t="s">
        <v>398</v>
      </c>
    </row>
    <row r="703" spans="1:43" ht="30" customHeight="1" x14ac:dyDescent="0.45">
      <c r="A703" s="395">
        <v>691</v>
      </c>
      <c r="B703" s="155"/>
      <c r="C703" s="154"/>
      <c r="D703" s="154"/>
      <c r="E703" s="361"/>
      <c r="F703" s="362"/>
      <c r="G703" s="362"/>
      <c r="H703" s="368"/>
      <c r="I703" s="367" t="str">
        <f t="shared" si="123"/>
        <v/>
      </c>
      <c r="J703" s="365"/>
      <c r="K703" s="365"/>
      <c r="L703" s="365"/>
      <c r="O703" s="25" t="str">
        <f>IF(AND(SUM($U703:$Z703)&lt;&gt;0,SUM($U703:$Z703)&lt;&gt;6), IF($B703&lt;&gt;'SOC priorities'!$E$11,$AG703,$AH703),"")</f>
        <v/>
      </c>
      <c r="P703" s="25" t="str">
        <f>IF(AND(SUM(U703:AA703)&lt;&gt;0,SUM(U703:AA703)&lt;&gt;7),IF(B703='SOC priorities'!$E$11,IF(ISBLANK(H703),$AI703,""),""),"")</f>
        <v/>
      </c>
      <c r="Q703" s="25" t="str">
        <f t="shared" si="124"/>
        <v/>
      </c>
      <c r="R703" s="25" t="str">
        <f t="shared" si="121"/>
        <v/>
      </c>
      <c r="S703" s="25" t="str">
        <f t="shared" si="122"/>
        <v/>
      </c>
      <c r="U703" s="159">
        <f t="shared" si="125"/>
        <v>0</v>
      </c>
      <c r="V703" s="25">
        <f t="shared" si="126"/>
        <v>0</v>
      </c>
      <c r="W703" s="25">
        <f t="shared" si="127"/>
        <v>0</v>
      </c>
      <c r="X703" s="25">
        <f t="shared" si="128"/>
        <v>0</v>
      </c>
      <c r="Y703" s="25">
        <f t="shared" si="129"/>
        <v>0</v>
      </c>
      <c r="Z703" s="25">
        <f t="shared" si="130"/>
        <v>0</v>
      </c>
      <c r="AA703" s="25">
        <f t="shared" si="131"/>
        <v>0</v>
      </c>
      <c r="AC703" s="25">
        <f t="shared" si="132"/>
        <v>0</v>
      </c>
      <c r="AG703" s="25" t="s">
        <v>393</v>
      </c>
      <c r="AH703" s="25" t="s">
        <v>394</v>
      </c>
      <c r="AI703" s="160" t="s">
        <v>395</v>
      </c>
      <c r="AK703" s="25">
        <f>IF(COUNTIFS('SOC priorities'!$E$4:$E$12,$B703)&lt;&gt;1,1,0)</f>
        <v>1</v>
      </c>
      <c r="AL703" s="25" cm="1">
        <f t="array" ref="AL703">_xlfn.IFNA(IF(ISBLANK(C703),0,_xlfn.IFNA(IF(NOT(OR(_xlfn.XLOOKUP(VLOOKUP(B703,'SOC priorities'!$E$4:$F$12,2),'SOC priorities'!$H$1:$P$1,'SOC priorities'!$H$1:$P$413)=C703)),1,0),1)),1)</f>
        <v>0</v>
      </c>
      <c r="AM703" s="25" cm="1">
        <f t="array" ref="AM703">_xlfn.IFNA(IF(ISBLANK(D703),0,IF(NOT(OR(_xlfn.XLOOKUP(VLOOKUP(B703,'SSA DD'!$E$32:$F$40,2),'SSA DD'!$E$1:$M$1,'SSA DD'!$E$1:$M$22)=D703)),1,0)),0)</f>
        <v>0</v>
      </c>
      <c r="AO703" t="s">
        <v>396</v>
      </c>
      <c r="AP703" s="25" t="s">
        <v>397</v>
      </c>
      <c r="AQ703" s="160" t="s">
        <v>398</v>
      </c>
    </row>
    <row r="704" spans="1:43" ht="30" customHeight="1" x14ac:dyDescent="0.45">
      <c r="A704" s="395">
        <v>692</v>
      </c>
      <c r="B704" s="155"/>
      <c r="C704" s="154"/>
      <c r="D704" s="154"/>
      <c r="E704" s="361"/>
      <c r="F704" s="362"/>
      <c r="G704" s="362"/>
      <c r="H704" s="368"/>
      <c r="I704" s="367" t="str">
        <f t="shared" si="123"/>
        <v/>
      </c>
      <c r="J704" s="365"/>
      <c r="K704" s="365"/>
      <c r="L704" s="365"/>
      <c r="O704" s="25" t="str">
        <f>IF(AND(SUM($U704:$Z704)&lt;&gt;0,SUM($U704:$Z704)&lt;&gt;6), IF($B704&lt;&gt;'SOC priorities'!$E$11,$AG704,$AH704),"")</f>
        <v/>
      </c>
      <c r="P704" s="25" t="str">
        <f>IF(AND(SUM(U704:AA704)&lt;&gt;0,SUM(U704:AA704)&lt;&gt;7),IF(B704='SOC priorities'!$E$11,IF(ISBLANK(H704),$AI704,""),""),"")</f>
        <v/>
      </c>
      <c r="Q704" s="25" t="str">
        <f t="shared" si="124"/>
        <v/>
      </c>
      <c r="R704" s="25" t="str">
        <f t="shared" si="121"/>
        <v/>
      </c>
      <c r="S704" s="25" t="str">
        <f t="shared" si="122"/>
        <v/>
      </c>
      <c r="U704" s="159">
        <f t="shared" si="125"/>
        <v>0</v>
      </c>
      <c r="V704" s="25">
        <f t="shared" si="126"/>
        <v>0</v>
      </c>
      <c r="W704" s="25">
        <f t="shared" si="127"/>
        <v>0</v>
      </c>
      <c r="X704" s="25">
        <f t="shared" si="128"/>
        <v>0</v>
      </c>
      <c r="Y704" s="25">
        <f t="shared" si="129"/>
        <v>0</v>
      </c>
      <c r="Z704" s="25">
        <f t="shared" si="130"/>
        <v>0</v>
      </c>
      <c r="AA704" s="25">
        <f t="shared" si="131"/>
        <v>0</v>
      </c>
      <c r="AC704" s="25">
        <f t="shared" si="132"/>
        <v>0</v>
      </c>
      <c r="AG704" s="25" t="s">
        <v>393</v>
      </c>
      <c r="AH704" s="25" t="s">
        <v>394</v>
      </c>
      <c r="AI704" s="160" t="s">
        <v>395</v>
      </c>
      <c r="AK704" s="25">
        <f>IF(COUNTIFS('SOC priorities'!$E$4:$E$12,$B704)&lt;&gt;1,1,0)</f>
        <v>1</v>
      </c>
      <c r="AL704" s="25" cm="1">
        <f t="array" ref="AL704">_xlfn.IFNA(IF(ISBLANK(C704),0,_xlfn.IFNA(IF(NOT(OR(_xlfn.XLOOKUP(VLOOKUP(B704,'SOC priorities'!$E$4:$F$12,2),'SOC priorities'!$H$1:$P$1,'SOC priorities'!$H$1:$P$413)=C704)),1,0),1)),1)</f>
        <v>0</v>
      </c>
      <c r="AM704" s="25" cm="1">
        <f t="array" ref="AM704">_xlfn.IFNA(IF(ISBLANK(D704),0,IF(NOT(OR(_xlfn.XLOOKUP(VLOOKUP(B704,'SSA DD'!$E$32:$F$40,2),'SSA DD'!$E$1:$M$1,'SSA DD'!$E$1:$M$22)=D704)),1,0)),0)</f>
        <v>0</v>
      </c>
      <c r="AO704" t="s">
        <v>396</v>
      </c>
      <c r="AP704" s="25" t="s">
        <v>397</v>
      </c>
      <c r="AQ704" s="160" t="s">
        <v>398</v>
      </c>
    </row>
    <row r="705" spans="1:43" ht="30" customHeight="1" x14ac:dyDescent="0.45">
      <c r="A705" s="395">
        <v>693</v>
      </c>
      <c r="B705" s="155"/>
      <c r="C705" s="154"/>
      <c r="D705" s="154"/>
      <c r="E705" s="361"/>
      <c r="F705" s="362"/>
      <c r="G705" s="362"/>
      <c r="H705" s="368"/>
      <c r="I705" s="367" t="str">
        <f t="shared" si="123"/>
        <v/>
      </c>
      <c r="J705" s="365"/>
      <c r="K705" s="365"/>
      <c r="L705" s="365"/>
      <c r="O705" s="25" t="str">
        <f>IF(AND(SUM($U705:$Z705)&lt;&gt;0,SUM($U705:$Z705)&lt;&gt;6), IF($B705&lt;&gt;'SOC priorities'!$E$11,$AG705,$AH705),"")</f>
        <v/>
      </c>
      <c r="P705" s="25" t="str">
        <f>IF(AND(SUM(U705:AA705)&lt;&gt;0,SUM(U705:AA705)&lt;&gt;7),IF(B705='SOC priorities'!$E$11,IF(ISBLANK(H705),$AI705,""),""),"")</f>
        <v/>
      </c>
      <c r="Q705" s="25" t="str">
        <f t="shared" si="124"/>
        <v/>
      </c>
      <c r="R705" s="25" t="str">
        <f t="shared" si="121"/>
        <v/>
      </c>
      <c r="S705" s="25" t="str">
        <f t="shared" si="122"/>
        <v/>
      </c>
      <c r="U705" s="159">
        <f t="shared" si="125"/>
        <v>0</v>
      </c>
      <c r="V705" s="25">
        <f t="shared" si="126"/>
        <v>0</v>
      </c>
      <c r="W705" s="25">
        <f t="shared" si="127"/>
        <v>0</v>
      </c>
      <c r="X705" s="25">
        <f t="shared" si="128"/>
        <v>0</v>
      </c>
      <c r="Y705" s="25">
        <f t="shared" si="129"/>
        <v>0</v>
      </c>
      <c r="Z705" s="25">
        <f t="shared" si="130"/>
        <v>0</v>
      </c>
      <c r="AA705" s="25">
        <f t="shared" si="131"/>
        <v>0</v>
      </c>
      <c r="AC705" s="25">
        <f t="shared" si="132"/>
        <v>0</v>
      </c>
      <c r="AG705" s="25" t="s">
        <v>393</v>
      </c>
      <c r="AH705" s="25" t="s">
        <v>394</v>
      </c>
      <c r="AI705" s="160" t="s">
        <v>395</v>
      </c>
      <c r="AK705" s="25">
        <f>IF(COUNTIFS('SOC priorities'!$E$4:$E$12,$B705)&lt;&gt;1,1,0)</f>
        <v>1</v>
      </c>
      <c r="AL705" s="25" cm="1">
        <f t="array" ref="AL705">_xlfn.IFNA(IF(ISBLANK(C705),0,_xlfn.IFNA(IF(NOT(OR(_xlfn.XLOOKUP(VLOOKUP(B705,'SOC priorities'!$E$4:$F$12,2),'SOC priorities'!$H$1:$P$1,'SOC priorities'!$H$1:$P$413)=C705)),1,0),1)),1)</f>
        <v>0</v>
      </c>
      <c r="AM705" s="25" cm="1">
        <f t="array" ref="AM705">_xlfn.IFNA(IF(ISBLANK(D705),0,IF(NOT(OR(_xlfn.XLOOKUP(VLOOKUP(B705,'SSA DD'!$E$32:$F$40,2),'SSA DD'!$E$1:$M$1,'SSA DD'!$E$1:$M$22)=D705)),1,0)),0)</f>
        <v>0</v>
      </c>
      <c r="AO705" t="s">
        <v>396</v>
      </c>
      <c r="AP705" s="25" t="s">
        <v>397</v>
      </c>
      <c r="AQ705" s="160" t="s">
        <v>398</v>
      </c>
    </row>
    <row r="706" spans="1:43" ht="30" customHeight="1" x14ac:dyDescent="0.45">
      <c r="A706" s="395">
        <v>694</v>
      </c>
      <c r="B706" s="155"/>
      <c r="C706" s="154"/>
      <c r="D706" s="154"/>
      <c r="E706" s="361"/>
      <c r="F706" s="362"/>
      <c r="G706" s="362"/>
      <c r="H706" s="368"/>
      <c r="I706" s="367" t="str">
        <f t="shared" si="123"/>
        <v/>
      </c>
      <c r="J706" s="365"/>
      <c r="K706" s="365"/>
      <c r="L706" s="365"/>
      <c r="O706" s="25" t="str">
        <f>IF(AND(SUM($U706:$Z706)&lt;&gt;0,SUM($U706:$Z706)&lt;&gt;6), IF($B706&lt;&gt;'SOC priorities'!$E$11,$AG706,$AH706),"")</f>
        <v/>
      </c>
      <c r="P706" s="25" t="str">
        <f>IF(AND(SUM(U706:AA706)&lt;&gt;0,SUM(U706:AA706)&lt;&gt;7),IF(B706='SOC priorities'!$E$11,IF(ISBLANK(H706),$AI706,""),""),"")</f>
        <v/>
      </c>
      <c r="Q706" s="25" t="str">
        <f t="shared" si="124"/>
        <v/>
      </c>
      <c r="R706" s="25" t="str">
        <f t="shared" si="121"/>
        <v/>
      </c>
      <c r="S706" s="25" t="str">
        <f t="shared" si="122"/>
        <v/>
      </c>
      <c r="U706" s="159">
        <f t="shared" si="125"/>
        <v>0</v>
      </c>
      <c r="V706" s="25">
        <f t="shared" si="126"/>
        <v>0</v>
      </c>
      <c r="W706" s="25">
        <f t="shared" si="127"/>
        <v>0</v>
      </c>
      <c r="X706" s="25">
        <f t="shared" si="128"/>
        <v>0</v>
      </c>
      <c r="Y706" s="25">
        <f t="shared" si="129"/>
        <v>0</v>
      </c>
      <c r="Z706" s="25">
        <f t="shared" si="130"/>
        <v>0</v>
      </c>
      <c r="AA706" s="25">
        <f t="shared" si="131"/>
        <v>0</v>
      </c>
      <c r="AC706" s="25">
        <f t="shared" si="132"/>
        <v>0</v>
      </c>
      <c r="AG706" s="25" t="s">
        <v>393</v>
      </c>
      <c r="AH706" s="25" t="s">
        <v>394</v>
      </c>
      <c r="AI706" s="160" t="s">
        <v>395</v>
      </c>
      <c r="AK706" s="25">
        <f>IF(COUNTIFS('SOC priorities'!$E$4:$E$12,$B706)&lt;&gt;1,1,0)</f>
        <v>1</v>
      </c>
      <c r="AL706" s="25" cm="1">
        <f t="array" ref="AL706">_xlfn.IFNA(IF(ISBLANK(C706),0,_xlfn.IFNA(IF(NOT(OR(_xlfn.XLOOKUP(VLOOKUP(B706,'SOC priorities'!$E$4:$F$12,2),'SOC priorities'!$H$1:$P$1,'SOC priorities'!$H$1:$P$413)=C706)),1,0),1)),1)</f>
        <v>0</v>
      </c>
      <c r="AM706" s="25" cm="1">
        <f t="array" ref="AM706">_xlfn.IFNA(IF(ISBLANK(D706),0,IF(NOT(OR(_xlfn.XLOOKUP(VLOOKUP(B706,'SSA DD'!$E$32:$F$40,2),'SSA DD'!$E$1:$M$1,'SSA DD'!$E$1:$M$22)=D706)),1,0)),0)</f>
        <v>0</v>
      </c>
      <c r="AO706" t="s">
        <v>396</v>
      </c>
      <c r="AP706" s="25" t="s">
        <v>397</v>
      </c>
      <c r="AQ706" s="160" t="s">
        <v>398</v>
      </c>
    </row>
    <row r="707" spans="1:43" ht="30" customHeight="1" x14ac:dyDescent="0.45">
      <c r="A707" s="395">
        <v>695</v>
      </c>
      <c r="B707" s="155"/>
      <c r="C707" s="154"/>
      <c r="D707" s="154"/>
      <c r="E707" s="361"/>
      <c r="F707" s="362"/>
      <c r="G707" s="362"/>
      <c r="H707" s="368"/>
      <c r="I707" s="367" t="str">
        <f t="shared" si="123"/>
        <v/>
      </c>
      <c r="J707" s="365"/>
      <c r="K707" s="365"/>
      <c r="L707" s="365"/>
      <c r="O707" s="25" t="str">
        <f>IF(AND(SUM($U707:$Z707)&lt;&gt;0,SUM($U707:$Z707)&lt;&gt;6), IF($B707&lt;&gt;'SOC priorities'!$E$11,$AG707,$AH707),"")</f>
        <v/>
      </c>
      <c r="P707" s="25" t="str">
        <f>IF(AND(SUM(U707:AA707)&lt;&gt;0,SUM(U707:AA707)&lt;&gt;7),IF(B707='SOC priorities'!$E$11,IF(ISBLANK(H707),$AI707,""),""),"")</f>
        <v/>
      </c>
      <c r="Q707" s="25" t="str">
        <f t="shared" si="124"/>
        <v/>
      </c>
      <c r="R707" s="25" t="str">
        <f t="shared" si="121"/>
        <v/>
      </c>
      <c r="S707" s="25" t="str">
        <f t="shared" si="122"/>
        <v/>
      </c>
      <c r="U707" s="159">
        <f t="shared" si="125"/>
        <v>0</v>
      </c>
      <c r="V707" s="25">
        <f t="shared" si="126"/>
        <v>0</v>
      </c>
      <c r="W707" s="25">
        <f t="shared" si="127"/>
        <v>0</v>
      </c>
      <c r="X707" s="25">
        <f t="shared" si="128"/>
        <v>0</v>
      </c>
      <c r="Y707" s="25">
        <f t="shared" si="129"/>
        <v>0</v>
      </c>
      <c r="Z707" s="25">
        <f t="shared" si="130"/>
        <v>0</v>
      </c>
      <c r="AA707" s="25">
        <f t="shared" si="131"/>
        <v>0</v>
      </c>
      <c r="AC707" s="25">
        <f t="shared" si="132"/>
        <v>0</v>
      </c>
      <c r="AG707" s="25" t="s">
        <v>393</v>
      </c>
      <c r="AH707" s="25" t="s">
        <v>394</v>
      </c>
      <c r="AI707" s="160" t="s">
        <v>395</v>
      </c>
      <c r="AK707" s="25">
        <f>IF(COUNTIFS('SOC priorities'!$E$4:$E$12,$B707)&lt;&gt;1,1,0)</f>
        <v>1</v>
      </c>
      <c r="AL707" s="25" cm="1">
        <f t="array" ref="AL707">_xlfn.IFNA(IF(ISBLANK(C707),0,_xlfn.IFNA(IF(NOT(OR(_xlfn.XLOOKUP(VLOOKUP(B707,'SOC priorities'!$E$4:$F$12,2),'SOC priorities'!$H$1:$P$1,'SOC priorities'!$H$1:$P$413)=C707)),1,0),1)),1)</f>
        <v>0</v>
      </c>
      <c r="AM707" s="25" cm="1">
        <f t="array" ref="AM707">_xlfn.IFNA(IF(ISBLANK(D707),0,IF(NOT(OR(_xlfn.XLOOKUP(VLOOKUP(B707,'SSA DD'!$E$32:$F$40,2),'SSA DD'!$E$1:$M$1,'SSA DD'!$E$1:$M$22)=D707)),1,0)),0)</f>
        <v>0</v>
      </c>
      <c r="AO707" t="s">
        <v>396</v>
      </c>
      <c r="AP707" s="25" t="s">
        <v>397</v>
      </c>
      <c r="AQ707" s="160" t="s">
        <v>398</v>
      </c>
    </row>
    <row r="708" spans="1:43" ht="30" customHeight="1" x14ac:dyDescent="0.45">
      <c r="A708" s="395">
        <v>696</v>
      </c>
      <c r="B708" s="155"/>
      <c r="C708" s="154"/>
      <c r="D708" s="154"/>
      <c r="E708" s="361"/>
      <c r="F708" s="362"/>
      <c r="G708" s="362"/>
      <c r="H708" s="368"/>
      <c r="I708" s="367" t="str">
        <f t="shared" si="123"/>
        <v/>
      </c>
      <c r="J708" s="365"/>
      <c r="K708" s="365"/>
      <c r="L708" s="365"/>
      <c r="O708" s="25" t="str">
        <f>IF(AND(SUM($U708:$Z708)&lt;&gt;0,SUM($U708:$Z708)&lt;&gt;6), IF($B708&lt;&gt;'SOC priorities'!$E$11,$AG708,$AH708),"")</f>
        <v/>
      </c>
      <c r="P708" s="25" t="str">
        <f>IF(AND(SUM(U708:AA708)&lt;&gt;0,SUM(U708:AA708)&lt;&gt;7),IF(B708='SOC priorities'!$E$11,IF(ISBLANK(H708),$AI708,""),""),"")</f>
        <v/>
      </c>
      <c r="Q708" s="25" t="str">
        <f t="shared" si="124"/>
        <v/>
      </c>
      <c r="R708" s="25" t="str">
        <f t="shared" si="121"/>
        <v/>
      </c>
      <c r="S708" s="25" t="str">
        <f t="shared" si="122"/>
        <v/>
      </c>
      <c r="U708" s="159">
        <f t="shared" si="125"/>
        <v>0</v>
      </c>
      <c r="V708" s="25">
        <f t="shared" si="126"/>
        <v>0</v>
      </c>
      <c r="W708" s="25">
        <f t="shared" si="127"/>
        <v>0</v>
      </c>
      <c r="X708" s="25">
        <f t="shared" si="128"/>
        <v>0</v>
      </c>
      <c r="Y708" s="25">
        <f t="shared" si="129"/>
        <v>0</v>
      </c>
      <c r="Z708" s="25">
        <f t="shared" si="130"/>
        <v>0</v>
      </c>
      <c r="AA708" s="25">
        <f t="shared" si="131"/>
        <v>0</v>
      </c>
      <c r="AC708" s="25">
        <f t="shared" si="132"/>
        <v>0</v>
      </c>
      <c r="AG708" s="25" t="s">
        <v>393</v>
      </c>
      <c r="AH708" s="25" t="s">
        <v>394</v>
      </c>
      <c r="AI708" s="160" t="s">
        <v>395</v>
      </c>
      <c r="AK708" s="25">
        <f>IF(COUNTIFS('SOC priorities'!$E$4:$E$12,$B708)&lt;&gt;1,1,0)</f>
        <v>1</v>
      </c>
      <c r="AL708" s="25" cm="1">
        <f t="array" ref="AL708">_xlfn.IFNA(IF(ISBLANK(C708),0,_xlfn.IFNA(IF(NOT(OR(_xlfn.XLOOKUP(VLOOKUP(B708,'SOC priorities'!$E$4:$F$12,2),'SOC priorities'!$H$1:$P$1,'SOC priorities'!$H$1:$P$413)=C708)),1,0),1)),1)</f>
        <v>0</v>
      </c>
      <c r="AM708" s="25" cm="1">
        <f t="array" ref="AM708">_xlfn.IFNA(IF(ISBLANK(D708),0,IF(NOT(OR(_xlfn.XLOOKUP(VLOOKUP(B708,'SSA DD'!$E$32:$F$40,2),'SSA DD'!$E$1:$M$1,'SSA DD'!$E$1:$M$22)=D708)),1,0)),0)</f>
        <v>0</v>
      </c>
      <c r="AO708" t="s">
        <v>396</v>
      </c>
      <c r="AP708" s="25" t="s">
        <v>397</v>
      </c>
      <c r="AQ708" s="160" t="s">
        <v>398</v>
      </c>
    </row>
    <row r="709" spans="1:43" ht="30" customHeight="1" x14ac:dyDescent="0.45">
      <c r="A709" s="395">
        <v>697</v>
      </c>
      <c r="B709" s="155"/>
      <c r="C709" s="154"/>
      <c r="D709" s="154"/>
      <c r="E709" s="361"/>
      <c r="F709" s="362"/>
      <c r="G709" s="362"/>
      <c r="H709" s="368"/>
      <c r="I709" s="367" t="str">
        <f t="shared" si="123"/>
        <v/>
      </c>
      <c r="J709" s="365"/>
      <c r="K709" s="365"/>
      <c r="L709" s="365"/>
      <c r="O709" s="25" t="str">
        <f>IF(AND(SUM($U709:$Z709)&lt;&gt;0,SUM($U709:$Z709)&lt;&gt;6), IF($B709&lt;&gt;'SOC priorities'!$E$11,$AG709,$AH709),"")</f>
        <v/>
      </c>
      <c r="P709" s="25" t="str">
        <f>IF(AND(SUM(U709:AA709)&lt;&gt;0,SUM(U709:AA709)&lt;&gt;7),IF(B709='SOC priorities'!$E$11,IF(ISBLANK(H709),$AI709,""),""),"")</f>
        <v/>
      </c>
      <c r="Q709" s="25" t="str">
        <f t="shared" si="124"/>
        <v/>
      </c>
      <c r="R709" s="25" t="str">
        <f t="shared" si="121"/>
        <v/>
      </c>
      <c r="S709" s="25" t="str">
        <f t="shared" si="122"/>
        <v/>
      </c>
      <c r="U709" s="159">
        <f t="shared" si="125"/>
        <v>0</v>
      </c>
      <c r="V709" s="25">
        <f t="shared" si="126"/>
        <v>0</v>
      </c>
      <c r="W709" s="25">
        <f t="shared" si="127"/>
        <v>0</v>
      </c>
      <c r="X709" s="25">
        <f t="shared" si="128"/>
        <v>0</v>
      </c>
      <c r="Y709" s="25">
        <f t="shared" si="129"/>
        <v>0</v>
      </c>
      <c r="Z709" s="25">
        <f t="shared" si="130"/>
        <v>0</v>
      </c>
      <c r="AA709" s="25">
        <f t="shared" si="131"/>
        <v>0</v>
      </c>
      <c r="AC709" s="25">
        <f t="shared" si="132"/>
        <v>0</v>
      </c>
      <c r="AG709" s="25" t="s">
        <v>393</v>
      </c>
      <c r="AH709" s="25" t="s">
        <v>394</v>
      </c>
      <c r="AI709" s="160" t="s">
        <v>395</v>
      </c>
      <c r="AK709" s="25">
        <f>IF(COUNTIFS('SOC priorities'!$E$4:$E$12,$B709)&lt;&gt;1,1,0)</f>
        <v>1</v>
      </c>
      <c r="AL709" s="25" cm="1">
        <f t="array" ref="AL709">_xlfn.IFNA(IF(ISBLANK(C709),0,_xlfn.IFNA(IF(NOT(OR(_xlfn.XLOOKUP(VLOOKUP(B709,'SOC priorities'!$E$4:$F$12,2),'SOC priorities'!$H$1:$P$1,'SOC priorities'!$H$1:$P$413)=C709)),1,0),1)),1)</f>
        <v>0</v>
      </c>
      <c r="AM709" s="25" cm="1">
        <f t="array" ref="AM709">_xlfn.IFNA(IF(ISBLANK(D709),0,IF(NOT(OR(_xlfn.XLOOKUP(VLOOKUP(B709,'SSA DD'!$E$32:$F$40,2),'SSA DD'!$E$1:$M$1,'SSA DD'!$E$1:$M$22)=D709)),1,0)),0)</f>
        <v>0</v>
      </c>
      <c r="AO709" t="s">
        <v>396</v>
      </c>
      <c r="AP709" s="25" t="s">
        <v>397</v>
      </c>
      <c r="AQ709" s="160" t="s">
        <v>398</v>
      </c>
    </row>
    <row r="710" spans="1:43" ht="30" customHeight="1" x14ac:dyDescent="0.45">
      <c r="A710" s="395">
        <v>698</v>
      </c>
      <c r="B710" s="155"/>
      <c r="C710" s="154"/>
      <c r="D710" s="154"/>
      <c r="E710" s="361"/>
      <c r="F710" s="362"/>
      <c r="G710" s="362"/>
      <c r="H710" s="368"/>
      <c r="I710" s="367" t="str">
        <f t="shared" si="123"/>
        <v/>
      </c>
      <c r="J710" s="365"/>
      <c r="K710" s="365"/>
      <c r="L710" s="365"/>
      <c r="O710" s="25" t="str">
        <f>IF(AND(SUM($U710:$Z710)&lt;&gt;0,SUM($U710:$Z710)&lt;&gt;6), IF($B710&lt;&gt;'SOC priorities'!$E$11,$AG710,$AH710),"")</f>
        <v/>
      </c>
      <c r="P710" s="25" t="str">
        <f>IF(AND(SUM(U710:AA710)&lt;&gt;0,SUM(U710:AA710)&lt;&gt;7),IF(B710='SOC priorities'!$E$11,IF(ISBLANK(H710),$AI710,""),""),"")</f>
        <v/>
      </c>
      <c r="Q710" s="25" t="str">
        <f t="shared" si="124"/>
        <v/>
      </c>
      <c r="R710" s="25" t="str">
        <f t="shared" si="121"/>
        <v/>
      </c>
      <c r="S710" s="25" t="str">
        <f t="shared" si="122"/>
        <v/>
      </c>
      <c r="U710" s="159">
        <f t="shared" si="125"/>
        <v>0</v>
      </c>
      <c r="V710" s="25">
        <f t="shared" si="126"/>
        <v>0</v>
      </c>
      <c r="W710" s="25">
        <f t="shared" si="127"/>
        <v>0</v>
      </c>
      <c r="X710" s="25">
        <f t="shared" si="128"/>
        <v>0</v>
      </c>
      <c r="Y710" s="25">
        <f t="shared" si="129"/>
        <v>0</v>
      </c>
      <c r="Z710" s="25">
        <f t="shared" si="130"/>
        <v>0</v>
      </c>
      <c r="AA710" s="25">
        <f t="shared" si="131"/>
        <v>0</v>
      </c>
      <c r="AC710" s="25">
        <f t="shared" si="132"/>
        <v>0</v>
      </c>
      <c r="AG710" s="25" t="s">
        <v>393</v>
      </c>
      <c r="AH710" s="25" t="s">
        <v>394</v>
      </c>
      <c r="AI710" s="160" t="s">
        <v>395</v>
      </c>
      <c r="AK710" s="25">
        <f>IF(COUNTIFS('SOC priorities'!$E$4:$E$12,$B710)&lt;&gt;1,1,0)</f>
        <v>1</v>
      </c>
      <c r="AL710" s="25" cm="1">
        <f t="array" ref="AL710">_xlfn.IFNA(IF(ISBLANK(C710),0,_xlfn.IFNA(IF(NOT(OR(_xlfn.XLOOKUP(VLOOKUP(B710,'SOC priorities'!$E$4:$F$12,2),'SOC priorities'!$H$1:$P$1,'SOC priorities'!$H$1:$P$413)=C710)),1,0),1)),1)</f>
        <v>0</v>
      </c>
      <c r="AM710" s="25" cm="1">
        <f t="array" ref="AM710">_xlfn.IFNA(IF(ISBLANK(D710),0,IF(NOT(OR(_xlfn.XLOOKUP(VLOOKUP(B710,'SSA DD'!$E$32:$F$40,2),'SSA DD'!$E$1:$M$1,'SSA DD'!$E$1:$M$22)=D710)),1,0)),0)</f>
        <v>0</v>
      </c>
      <c r="AO710" t="s">
        <v>396</v>
      </c>
      <c r="AP710" s="25" t="s">
        <v>397</v>
      </c>
      <c r="AQ710" s="160" t="s">
        <v>398</v>
      </c>
    </row>
    <row r="711" spans="1:43" ht="30" customHeight="1" x14ac:dyDescent="0.45">
      <c r="A711" s="395">
        <v>699</v>
      </c>
      <c r="B711" s="155"/>
      <c r="C711" s="154"/>
      <c r="D711" s="154"/>
      <c r="E711" s="361"/>
      <c r="F711" s="362"/>
      <c r="G711" s="362"/>
      <c r="H711" s="368"/>
      <c r="I711" s="367" t="str">
        <f t="shared" si="123"/>
        <v/>
      </c>
      <c r="J711" s="365"/>
      <c r="K711" s="365"/>
      <c r="L711" s="365"/>
      <c r="O711" s="25" t="str">
        <f>IF(AND(SUM($U711:$Z711)&lt;&gt;0,SUM($U711:$Z711)&lt;&gt;6), IF($B711&lt;&gt;'SOC priorities'!$E$11,$AG711,$AH711),"")</f>
        <v/>
      </c>
      <c r="P711" s="25" t="str">
        <f>IF(AND(SUM(U711:AA711)&lt;&gt;0,SUM(U711:AA711)&lt;&gt;7),IF(B711='SOC priorities'!$E$11,IF(ISBLANK(H711),$AI711,""),""),"")</f>
        <v/>
      </c>
      <c r="Q711" s="25" t="str">
        <f t="shared" si="124"/>
        <v/>
      </c>
      <c r="R711" s="25" t="str">
        <f t="shared" si="121"/>
        <v/>
      </c>
      <c r="S711" s="25" t="str">
        <f t="shared" si="122"/>
        <v/>
      </c>
      <c r="U711" s="159">
        <f t="shared" si="125"/>
        <v>0</v>
      </c>
      <c r="V711" s="25">
        <f t="shared" si="126"/>
        <v>0</v>
      </c>
      <c r="W711" s="25">
        <f t="shared" si="127"/>
        <v>0</v>
      </c>
      <c r="X711" s="25">
        <f t="shared" si="128"/>
        <v>0</v>
      </c>
      <c r="Y711" s="25">
        <f t="shared" si="129"/>
        <v>0</v>
      </c>
      <c r="Z711" s="25">
        <f t="shared" si="130"/>
        <v>0</v>
      </c>
      <c r="AA711" s="25">
        <f t="shared" si="131"/>
        <v>0</v>
      </c>
      <c r="AC711" s="25">
        <f t="shared" si="132"/>
        <v>0</v>
      </c>
      <c r="AG711" s="25" t="s">
        <v>393</v>
      </c>
      <c r="AH711" s="25" t="s">
        <v>394</v>
      </c>
      <c r="AI711" s="160" t="s">
        <v>395</v>
      </c>
      <c r="AK711" s="25">
        <f>IF(COUNTIFS('SOC priorities'!$E$4:$E$12,$B711)&lt;&gt;1,1,0)</f>
        <v>1</v>
      </c>
      <c r="AL711" s="25" cm="1">
        <f t="array" ref="AL711">_xlfn.IFNA(IF(ISBLANK(C711),0,_xlfn.IFNA(IF(NOT(OR(_xlfn.XLOOKUP(VLOOKUP(B711,'SOC priorities'!$E$4:$F$12,2),'SOC priorities'!$H$1:$P$1,'SOC priorities'!$H$1:$P$413)=C711)),1,0),1)),1)</f>
        <v>0</v>
      </c>
      <c r="AM711" s="25" cm="1">
        <f t="array" ref="AM711">_xlfn.IFNA(IF(ISBLANK(D711),0,IF(NOT(OR(_xlfn.XLOOKUP(VLOOKUP(B711,'SSA DD'!$E$32:$F$40,2),'SSA DD'!$E$1:$M$1,'SSA DD'!$E$1:$M$22)=D711)),1,0)),0)</f>
        <v>0</v>
      </c>
      <c r="AO711" t="s">
        <v>396</v>
      </c>
      <c r="AP711" s="25" t="s">
        <v>397</v>
      </c>
      <c r="AQ711" s="160" t="s">
        <v>398</v>
      </c>
    </row>
    <row r="712" spans="1:43" ht="30" customHeight="1" x14ac:dyDescent="0.45">
      <c r="A712" s="395">
        <v>700</v>
      </c>
      <c r="B712" s="155"/>
      <c r="C712" s="154"/>
      <c r="D712" s="154"/>
      <c r="E712" s="361"/>
      <c r="F712" s="362"/>
      <c r="G712" s="362"/>
      <c r="H712" s="368"/>
      <c r="I712" s="367" t="str">
        <f t="shared" si="123"/>
        <v/>
      </c>
      <c r="J712" s="365"/>
      <c r="K712" s="365"/>
      <c r="L712" s="365"/>
      <c r="O712" s="25" t="str">
        <f>IF(AND(SUM($U712:$Z712)&lt;&gt;0,SUM($U712:$Z712)&lt;&gt;6), IF($B712&lt;&gt;'SOC priorities'!$E$11,$AG712,$AH712),"")</f>
        <v/>
      </c>
      <c r="P712" s="25" t="str">
        <f>IF(AND(SUM(U712:AA712)&lt;&gt;0,SUM(U712:AA712)&lt;&gt;7),IF(B712='SOC priorities'!$E$11,IF(ISBLANK(H712),$AI712,""),""),"")</f>
        <v/>
      </c>
      <c r="Q712" s="25" t="str">
        <f t="shared" si="124"/>
        <v/>
      </c>
      <c r="R712" s="25" t="str">
        <f t="shared" si="121"/>
        <v/>
      </c>
      <c r="S712" s="25" t="str">
        <f t="shared" si="122"/>
        <v/>
      </c>
      <c r="U712" s="159">
        <f t="shared" si="125"/>
        <v>0</v>
      </c>
      <c r="V712" s="25">
        <f t="shared" si="126"/>
        <v>0</v>
      </c>
      <c r="W712" s="25">
        <f t="shared" si="127"/>
        <v>0</v>
      </c>
      <c r="X712" s="25">
        <f t="shared" si="128"/>
        <v>0</v>
      </c>
      <c r="Y712" s="25">
        <f t="shared" si="129"/>
        <v>0</v>
      </c>
      <c r="Z712" s="25">
        <f t="shared" si="130"/>
        <v>0</v>
      </c>
      <c r="AA712" s="25">
        <f t="shared" si="131"/>
        <v>0</v>
      </c>
      <c r="AC712" s="25">
        <f t="shared" si="132"/>
        <v>0</v>
      </c>
      <c r="AG712" s="25" t="s">
        <v>393</v>
      </c>
      <c r="AH712" s="25" t="s">
        <v>394</v>
      </c>
      <c r="AI712" s="160" t="s">
        <v>395</v>
      </c>
      <c r="AK712" s="25">
        <f>IF(COUNTIFS('SOC priorities'!$E$4:$E$12,$B712)&lt;&gt;1,1,0)</f>
        <v>1</v>
      </c>
      <c r="AL712" s="25" cm="1">
        <f t="array" ref="AL712">_xlfn.IFNA(IF(ISBLANK(C712),0,_xlfn.IFNA(IF(NOT(OR(_xlfn.XLOOKUP(VLOOKUP(B712,'SOC priorities'!$E$4:$F$12,2),'SOC priorities'!$H$1:$P$1,'SOC priorities'!$H$1:$P$413)=C712)),1,0),1)),1)</f>
        <v>0</v>
      </c>
      <c r="AM712" s="25" cm="1">
        <f t="array" ref="AM712">_xlfn.IFNA(IF(ISBLANK(D712),0,IF(NOT(OR(_xlfn.XLOOKUP(VLOOKUP(B712,'SSA DD'!$E$32:$F$40,2),'SSA DD'!$E$1:$M$1,'SSA DD'!$E$1:$M$22)=D712)),1,0)),0)</f>
        <v>0</v>
      </c>
      <c r="AO712" t="s">
        <v>396</v>
      </c>
      <c r="AP712" s="25" t="s">
        <v>397</v>
      </c>
      <c r="AQ712" s="160" t="s">
        <v>398</v>
      </c>
    </row>
    <row r="713" spans="1:43" ht="30" customHeight="1" x14ac:dyDescent="0.45">
      <c r="A713" s="395">
        <v>701</v>
      </c>
      <c r="B713" s="155"/>
      <c r="C713" s="154"/>
      <c r="D713" s="154"/>
      <c r="E713" s="361"/>
      <c r="F713" s="362"/>
      <c r="G713" s="362"/>
      <c r="H713" s="368"/>
      <c r="I713" s="367" t="str">
        <f t="shared" si="123"/>
        <v/>
      </c>
      <c r="J713" s="365"/>
      <c r="K713" s="365"/>
      <c r="L713" s="365"/>
      <c r="O713" s="25" t="str">
        <f>IF(AND(SUM($U713:$Z713)&lt;&gt;0,SUM($U713:$Z713)&lt;&gt;6), IF($B713&lt;&gt;'SOC priorities'!$E$11,$AG713,$AH713),"")</f>
        <v/>
      </c>
      <c r="P713" s="25" t="str">
        <f>IF(AND(SUM(U713:AA713)&lt;&gt;0,SUM(U713:AA713)&lt;&gt;7),IF(B713='SOC priorities'!$E$11,IF(ISBLANK(H713),$AI713,""),""),"")</f>
        <v/>
      </c>
      <c r="Q713" s="25" t="str">
        <f t="shared" si="124"/>
        <v/>
      </c>
      <c r="R713" s="25" t="str">
        <f t="shared" si="121"/>
        <v/>
      </c>
      <c r="S713" s="25" t="str">
        <f t="shared" si="122"/>
        <v/>
      </c>
      <c r="U713" s="159">
        <f t="shared" si="125"/>
        <v>0</v>
      </c>
      <c r="V713" s="25">
        <f t="shared" si="126"/>
        <v>0</v>
      </c>
      <c r="W713" s="25">
        <f t="shared" si="127"/>
        <v>0</v>
      </c>
      <c r="X713" s="25">
        <f t="shared" si="128"/>
        <v>0</v>
      </c>
      <c r="Y713" s="25">
        <f t="shared" si="129"/>
        <v>0</v>
      </c>
      <c r="Z713" s="25">
        <f t="shared" si="130"/>
        <v>0</v>
      </c>
      <c r="AA713" s="25">
        <f t="shared" si="131"/>
        <v>0</v>
      </c>
      <c r="AC713" s="25">
        <f t="shared" si="132"/>
        <v>0</v>
      </c>
      <c r="AG713" s="25" t="s">
        <v>393</v>
      </c>
      <c r="AH713" s="25" t="s">
        <v>394</v>
      </c>
      <c r="AI713" s="160" t="s">
        <v>395</v>
      </c>
      <c r="AK713" s="25">
        <f>IF(COUNTIFS('SOC priorities'!$E$4:$E$12,$B713)&lt;&gt;1,1,0)</f>
        <v>1</v>
      </c>
      <c r="AL713" s="25" cm="1">
        <f t="array" ref="AL713">_xlfn.IFNA(IF(ISBLANK(C713),0,_xlfn.IFNA(IF(NOT(OR(_xlfn.XLOOKUP(VLOOKUP(B713,'SOC priorities'!$E$4:$F$12,2),'SOC priorities'!$H$1:$P$1,'SOC priorities'!$H$1:$P$413)=C713)),1,0),1)),1)</f>
        <v>0</v>
      </c>
      <c r="AM713" s="25" cm="1">
        <f t="array" ref="AM713">_xlfn.IFNA(IF(ISBLANK(D713),0,IF(NOT(OR(_xlfn.XLOOKUP(VLOOKUP(B713,'SSA DD'!$E$32:$F$40,2),'SSA DD'!$E$1:$M$1,'SSA DD'!$E$1:$M$22)=D713)),1,0)),0)</f>
        <v>0</v>
      </c>
      <c r="AO713" t="s">
        <v>396</v>
      </c>
      <c r="AP713" s="25" t="s">
        <v>397</v>
      </c>
      <c r="AQ713" s="160" t="s">
        <v>398</v>
      </c>
    </row>
    <row r="714" spans="1:43" ht="30" customHeight="1" x14ac:dyDescent="0.45">
      <c r="A714" s="395">
        <v>702</v>
      </c>
      <c r="B714" s="155"/>
      <c r="C714" s="154"/>
      <c r="D714" s="154"/>
      <c r="E714" s="361"/>
      <c r="F714" s="362"/>
      <c r="G714" s="362"/>
      <c r="H714" s="368"/>
      <c r="I714" s="367" t="str">
        <f t="shared" si="123"/>
        <v/>
      </c>
      <c r="J714" s="365"/>
      <c r="K714" s="365"/>
      <c r="L714" s="365"/>
      <c r="O714" s="25" t="str">
        <f>IF(AND(SUM($U714:$Z714)&lt;&gt;0,SUM($U714:$Z714)&lt;&gt;6), IF($B714&lt;&gt;'SOC priorities'!$E$11,$AG714,$AH714),"")</f>
        <v/>
      </c>
      <c r="P714" s="25" t="str">
        <f>IF(AND(SUM(U714:AA714)&lt;&gt;0,SUM(U714:AA714)&lt;&gt;7),IF(B714='SOC priorities'!$E$11,IF(ISBLANK(H714),$AI714,""),""),"")</f>
        <v/>
      </c>
      <c r="Q714" s="25" t="str">
        <f t="shared" si="124"/>
        <v/>
      </c>
      <c r="R714" s="25" t="str">
        <f t="shared" si="121"/>
        <v/>
      </c>
      <c r="S714" s="25" t="str">
        <f t="shared" si="122"/>
        <v/>
      </c>
      <c r="U714" s="159">
        <f t="shared" si="125"/>
        <v>0</v>
      </c>
      <c r="V714" s="25">
        <f t="shared" si="126"/>
        <v>0</v>
      </c>
      <c r="W714" s="25">
        <f t="shared" si="127"/>
        <v>0</v>
      </c>
      <c r="X714" s="25">
        <f t="shared" si="128"/>
        <v>0</v>
      </c>
      <c r="Y714" s="25">
        <f t="shared" si="129"/>
        <v>0</v>
      </c>
      <c r="Z714" s="25">
        <f t="shared" si="130"/>
        <v>0</v>
      </c>
      <c r="AA714" s="25">
        <f t="shared" si="131"/>
        <v>0</v>
      </c>
      <c r="AC714" s="25">
        <f t="shared" si="132"/>
        <v>0</v>
      </c>
      <c r="AG714" s="25" t="s">
        <v>393</v>
      </c>
      <c r="AH714" s="25" t="s">
        <v>394</v>
      </c>
      <c r="AI714" s="160" t="s">
        <v>395</v>
      </c>
      <c r="AK714" s="25">
        <f>IF(COUNTIFS('SOC priorities'!$E$4:$E$12,$B714)&lt;&gt;1,1,0)</f>
        <v>1</v>
      </c>
      <c r="AL714" s="25" cm="1">
        <f t="array" ref="AL714">_xlfn.IFNA(IF(ISBLANK(C714),0,_xlfn.IFNA(IF(NOT(OR(_xlfn.XLOOKUP(VLOOKUP(B714,'SOC priorities'!$E$4:$F$12,2),'SOC priorities'!$H$1:$P$1,'SOC priorities'!$H$1:$P$413)=C714)),1,0),1)),1)</f>
        <v>0</v>
      </c>
      <c r="AM714" s="25" cm="1">
        <f t="array" ref="AM714">_xlfn.IFNA(IF(ISBLANK(D714),0,IF(NOT(OR(_xlfn.XLOOKUP(VLOOKUP(B714,'SSA DD'!$E$32:$F$40,2),'SSA DD'!$E$1:$M$1,'SSA DD'!$E$1:$M$22)=D714)),1,0)),0)</f>
        <v>0</v>
      </c>
      <c r="AO714" t="s">
        <v>396</v>
      </c>
      <c r="AP714" s="25" t="s">
        <v>397</v>
      </c>
      <c r="AQ714" s="160" t="s">
        <v>398</v>
      </c>
    </row>
    <row r="715" spans="1:43" ht="30" customHeight="1" x14ac:dyDescent="0.45">
      <c r="A715" s="395">
        <v>703</v>
      </c>
      <c r="B715" s="155"/>
      <c r="C715" s="154"/>
      <c r="D715" s="154"/>
      <c r="E715" s="361"/>
      <c r="F715" s="362"/>
      <c r="G715" s="362"/>
      <c r="H715" s="368"/>
      <c r="I715" s="367" t="str">
        <f t="shared" si="123"/>
        <v/>
      </c>
      <c r="J715" s="365"/>
      <c r="K715" s="365"/>
      <c r="L715" s="365"/>
      <c r="O715" s="25" t="str">
        <f>IF(AND(SUM($U715:$Z715)&lt;&gt;0,SUM($U715:$Z715)&lt;&gt;6), IF($B715&lt;&gt;'SOC priorities'!$E$11,$AG715,$AH715),"")</f>
        <v/>
      </c>
      <c r="P715" s="25" t="str">
        <f>IF(AND(SUM(U715:AA715)&lt;&gt;0,SUM(U715:AA715)&lt;&gt;7),IF(B715='SOC priorities'!$E$11,IF(ISBLANK(H715),$AI715,""),""),"")</f>
        <v/>
      </c>
      <c r="Q715" s="25" t="str">
        <f t="shared" si="124"/>
        <v/>
      </c>
      <c r="R715" s="25" t="str">
        <f t="shared" si="121"/>
        <v/>
      </c>
      <c r="S715" s="25" t="str">
        <f t="shared" si="122"/>
        <v/>
      </c>
      <c r="U715" s="159">
        <f t="shared" si="125"/>
        <v>0</v>
      </c>
      <c r="V715" s="25">
        <f t="shared" si="126"/>
        <v>0</v>
      </c>
      <c r="W715" s="25">
        <f t="shared" si="127"/>
        <v>0</v>
      </c>
      <c r="X715" s="25">
        <f t="shared" si="128"/>
        <v>0</v>
      </c>
      <c r="Y715" s="25">
        <f t="shared" si="129"/>
        <v>0</v>
      </c>
      <c r="Z715" s="25">
        <f t="shared" si="130"/>
        <v>0</v>
      </c>
      <c r="AA715" s="25">
        <f t="shared" si="131"/>
        <v>0</v>
      </c>
      <c r="AC715" s="25">
        <f t="shared" si="132"/>
        <v>0</v>
      </c>
      <c r="AG715" s="25" t="s">
        <v>393</v>
      </c>
      <c r="AH715" s="25" t="s">
        <v>394</v>
      </c>
      <c r="AI715" s="160" t="s">
        <v>395</v>
      </c>
      <c r="AK715" s="25">
        <f>IF(COUNTIFS('SOC priorities'!$E$4:$E$12,$B715)&lt;&gt;1,1,0)</f>
        <v>1</v>
      </c>
      <c r="AL715" s="25" cm="1">
        <f t="array" ref="AL715">_xlfn.IFNA(IF(ISBLANK(C715),0,_xlfn.IFNA(IF(NOT(OR(_xlfn.XLOOKUP(VLOOKUP(B715,'SOC priorities'!$E$4:$F$12,2),'SOC priorities'!$H$1:$P$1,'SOC priorities'!$H$1:$P$413)=C715)),1,0),1)),1)</f>
        <v>0</v>
      </c>
      <c r="AM715" s="25" cm="1">
        <f t="array" ref="AM715">_xlfn.IFNA(IF(ISBLANK(D715),0,IF(NOT(OR(_xlfn.XLOOKUP(VLOOKUP(B715,'SSA DD'!$E$32:$F$40,2),'SSA DD'!$E$1:$M$1,'SSA DD'!$E$1:$M$22)=D715)),1,0)),0)</f>
        <v>0</v>
      </c>
      <c r="AO715" t="s">
        <v>396</v>
      </c>
      <c r="AP715" s="25" t="s">
        <v>397</v>
      </c>
      <c r="AQ715" s="160" t="s">
        <v>398</v>
      </c>
    </row>
    <row r="716" spans="1:43" ht="30" customHeight="1" x14ac:dyDescent="0.45">
      <c r="A716" s="395">
        <v>704</v>
      </c>
      <c r="B716" s="155"/>
      <c r="C716" s="154"/>
      <c r="D716" s="154"/>
      <c r="E716" s="361"/>
      <c r="F716" s="362"/>
      <c r="G716" s="362"/>
      <c r="H716" s="368"/>
      <c r="I716" s="367" t="str">
        <f t="shared" si="123"/>
        <v/>
      </c>
      <c r="J716" s="365"/>
      <c r="K716" s="365"/>
      <c r="L716" s="365"/>
      <c r="O716" s="25" t="str">
        <f>IF(AND(SUM($U716:$Z716)&lt;&gt;0,SUM($U716:$Z716)&lt;&gt;6), IF($B716&lt;&gt;'SOC priorities'!$E$11,$AG716,$AH716),"")</f>
        <v/>
      </c>
      <c r="P716" s="25" t="str">
        <f>IF(AND(SUM(U716:AA716)&lt;&gt;0,SUM(U716:AA716)&lt;&gt;7),IF(B716='SOC priorities'!$E$11,IF(ISBLANK(H716),$AI716,""),""),"")</f>
        <v/>
      </c>
      <c r="Q716" s="25" t="str">
        <f t="shared" si="124"/>
        <v/>
      </c>
      <c r="R716" s="25" t="str">
        <f t="shared" si="121"/>
        <v/>
      </c>
      <c r="S716" s="25" t="str">
        <f t="shared" si="122"/>
        <v/>
      </c>
      <c r="U716" s="159">
        <f t="shared" si="125"/>
        <v>0</v>
      </c>
      <c r="V716" s="25">
        <f t="shared" si="126"/>
        <v>0</v>
      </c>
      <c r="W716" s="25">
        <f t="shared" si="127"/>
        <v>0</v>
      </c>
      <c r="X716" s="25">
        <f t="shared" si="128"/>
        <v>0</v>
      </c>
      <c r="Y716" s="25">
        <f t="shared" si="129"/>
        <v>0</v>
      </c>
      <c r="Z716" s="25">
        <f t="shared" si="130"/>
        <v>0</v>
      </c>
      <c r="AA716" s="25">
        <f t="shared" si="131"/>
        <v>0</v>
      </c>
      <c r="AC716" s="25">
        <f t="shared" si="132"/>
        <v>0</v>
      </c>
      <c r="AG716" s="25" t="s">
        <v>393</v>
      </c>
      <c r="AH716" s="25" t="s">
        <v>394</v>
      </c>
      <c r="AI716" s="160" t="s">
        <v>395</v>
      </c>
      <c r="AK716" s="25">
        <f>IF(COUNTIFS('SOC priorities'!$E$4:$E$12,$B716)&lt;&gt;1,1,0)</f>
        <v>1</v>
      </c>
      <c r="AL716" s="25" cm="1">
        <f t="array" ref="AL716">_xlfn.IFNA(IF(ISBLANK(C716),0,_xlfn.IFNA(IF(NOT(OR(_xlfn.XLOOKUP(VLOOKUP(B716,'SOC priorities'!$E$4:$F$12,2),'SOC priorities'!$H$1:$P$1,'SOC priorities'!$H$1:$P$413)=C716)),1,0),1)),1)</f>
        <v>0</v>
      </c>
      <c r="AM716" s="25" cm="1">
        <f t="array" ref="AM716">_xlfn.IFNA(IF(ISBLANK(D716),0,IF(NOT(OR(_xlfn.XLOOKUP(VLOOKUP(B716,'SSA DD'!$E$32:$F$40,2),'SSA DD'!$E$1:$M$1,'SSA DD'!$E$1:$M$22)=D716)),1,0)),0)</f>
        <v>0</v>
      </c>
      <c r="AO716" t="s">
        <v>396</v>
      </c>
      <c r="AP716" s="25" t="s">
        <v>397</v>
      </c>
      <c r="AQ716" s="160" t="s">
        <v>398</v>
      </c>
    </row>
    <row r="717" spans="1:43" ht="30" customHeight="1" x14ac:dyDescent="0.45">
      <c r="A717" s="395">
        <v>705</v>
      </c>
      <c r="B717" s="155"/>
      <c r="C717" s="154"/>
      <c r="D717" s="154"/>
      <c r="E717" s="361"/>
      <c r="F717" s="362"/>
      <c r="G717" s="362"/>
      <c r="H717" s="368"/>
      <c r="I717" s="367" t="str">
        <f t="shared" si="123"/>
        <v/>
      </c>
      <c r="J717" s="365"/>
      <c r="K717" s="365"/>
      <c r="L717" s="365"/>
      <c r="O717" s="25" t="str">
        <f>IF(AND(SUM($U717:$Z717)&lt;&gt;0,SUM($U717:$Z717)&lt;&gt;6), IF($B717&lt;&gt;'SOC priorities'!$E$11,$AG717,$AH717),"")</f>
        <v/>
      </c>
      <c r="P717" s="25" t="str">
        <f>IF(AND(SUM(U717:AA717)&lt;&gt;0,SUM(U717:AA717)&lt;&gt;7),IF(B717='SOC priorities'!$E$11,IF(ISBLANK(H717),$AI717,""),""),"")</f>
        <v/>
      </c>
      <c r="Q717" s="25" t="str">
        <f t="shared" si="124"/>
        <v/>
      </c>
      <c r="R717" s="25" t="str">
        <f t="shared" ref="R717:R780" si="133">IF(AL717=1,AP717,"")</f>
        <v/>
      </c>
      <c r="S717" s="25" t="str">
        <f t="shared" ref="S717:S780" si="134">IF(AM717=1,AQ717,"")</f>
        <v/>
      </c>
      <c r="U717" s="159">
        <f t="shared" si="125"/>
        <v>0</v>
      </c>
      <c r="V717" s="25">
        <f t="shared" si="126"/>
        <v>0</v>
      </c>
      <c r="W717" s="25">
        <f t="shared" si="127"/>
        <v>0</v>
      </c>
      <c r="X717" s="25">
        <f t="shared" si="128"/>
        <v>0</v>
      </c>
      <c r="Y717" s="25">
        <f t="shared" si="129"/>
        <v>0</v>
      </c>
      <c r="Z717" s="25">
        <f t="shared" si="130"/>
        <v>0</v>
      </c>
      <c r="AA717" s="25">
        <f t="shared" si="131"/>
        <v>0</v>
      </c>
      <c r="AC717" s="25">
        <f t="shared" si="132"/>
        <v>0</v>
      </c>
      <c r="AG717" s="25" t="s">
        <v>393</v>
      </c>
      <c r="AH717" s="25" t="s">
        <v>394</v>
      </c>
      <c r="AI717" s="160" t="s">
        <v>395</v>
      </c>
      <c r="AK717" s="25">
        <f>IF(COUNTIFS('SOC priorities'!$E$4:$E$12,$B717)&lt;&gt;1,1,0)</f>
        <v>1</v>
      </c>
      <c r="AL717" s="25" cm="1">
        <f t="array" ref="AL717">_xlfn.IFNA(IF(ISBLANK(C717),0,_xlfn.IFNA(IF(NOT(OR(_xlfn.XLOOKUP(VLOOKUP(B717,'SOC priorities'!$E$4:$F$12,2),'SOC priorities'!$H$1:$P$1,'SOC priorities'!$H$1:$P$413)=C717)),1,0),1)),1)</f>
        <v>0</v>
      </c>
      <c r="AM717" s="25" cm="1">
        <f t="array" ref="AM717">_xlfn.IFNA(IF(ISBLANK(D717),0,IF(NOT(OR(_xlfn.XLOOKUP(VLOOKUP(B717,'SSA DD'!$E$32:$F$40,2),'SSA DD'!$E$1:$M$1,'SSA DD'!$E$1:$M$22)=D717)),1,0)),0)</f>
        <v>0</v>
      </c>
      <c r="AO717" t="s">
        <v>396</v>
      </c>
      <c r="AP717" s="25" t="s">
        <v>397</v>
      </c>
      <c r="AQ717" s="160" t="s">
        <v>398</v>
      </c>
    </row>
    <row r="718" spans="1:43" ht="30" customHeight="1" x14ac:dyDescent="0.45">
      <c r="A718" s="395">
        <v>706</v>
      </c>
      <c r="B718" s="155"/>
      <c r="C718" s="154"/>
      <c r="D718" s="154"/>
      <c r="E718" s="361"/>
      <c r="F718" s="362"/>
      <c r="G718" s="362"/>
      <c r="H718" s="368"/>
      <c r="I718" s="367" t="str">
        <f t="shared" ref="I718:I781" si="135">O718&amp;P718&amp;Q718&amp;R718&amp;S718</f>
        <v/>
      </c>
      <c r="J718" s="365"/>
      <c r="K718" s="365"/>
      <c r="L718" s="365"/>
      <c r="O718" s="25" t="str">
        <f>IF(AND(SUM($U718:$Z718)&lt;&gt;0,SUM($U718:$Z718)&lt;&gt;6), IF($B718&lt;&gt;'SOC priorities'!$E$11,$AG718,$AH718),"")</f>
        <v/>
      </c>
      <c r="P718" s="25" t="str">
        <f>IF(AND(SUM(U718:AA718)&lt;&gt;0,SUM(U718:AA718)&lt;&gt;7),IF(B718='SOC priorities'!$E$11,IF(ISBLANK(H718),$AI718,""),""),"")</f>
        <v/>
      </c>
      <c r="Q718" s="25" t="str">
        <f t="shared" ref="Q718:Q781" si="136">IF(U718*AK718=1,AO718,"")</f>
        <v/>
      </c>
      <c r="R718" s="25" t="str">
        <f t="shared" si="133"/>
        <v/>
      </c>
      <c r="S718" s="25" t="str">
        <f t="shared" si="134"/>
        <v/>
      </c>
      <c r="U718" s="159">
        <f t="shared" ref="U718:U781" si="137">IF(ISBLANK(B718),0,1)</f>
        <v>0</v>
      </c>
      <c r="V718" s="25">
        <f t="shared" ref="V718:V781" si="138">IF(ISBLANK(C718),0,1)</f>
        <v>0</v>
      </c>
      <c r="W718" s="25">
        <f t="shared" ref="W718:W781" si="139">IF(ISBLANK(D718),0,1)</f>
        <v>0</v>
      </c>
      <c r="X718" s="25">
        <f t="shared" ref="X718:X781" si="140">IF(ISBLANK(E718),0,1)</f>
        <v>0</v>
      </c>
      <c r="Y718" s="25">
        <f t="shared" ref="Y718:Y781" si="141">IF(ISBLANK(F718),0,1)</f>
        <v>0</v>
      </c>
      <c r="Z718" s="25">
        <f t="shared" ref="Z718:Z781" si="142">IF(ISBLANK(G718),0,1)</f>
        <v>0</v>
      </c>
      <c r="AA718" s="25">
        <f t="shared" ref="AA718:AA781" si="143">IF(ISBLANK(H718),0,1)</f>
        <v>0</v>
      </c>
      <c r="AC718" s="25">
        <f t="shared" ref="AC718:AC781" si="144">IF(SUM($U$13:$Z$13)&lt;&gt;0,1,0)</f>
        <v>0</v>
      </c>
      <c r="AG718" s="25" t="s">
        <v>393</v>
      </c>
      <c r="AH718" s="25" t="s">
        <v>394</v>
      </c>
      <c r="AI718" s="160" t="s">
        <v>395</v>
      </c>
      <c r="AK718" s="25">
        <f>IF(COUNTIFS('SOC priorities'!$E$4:$E$12,$B718)&lt;&gt;1,1,0)</f>
        <v>1</v>
      </c>
      <c r="AL718" s="25" cm="1">
        <f t="array" ref="AL718">_xlfn.IFNA(IF(ISBLANK(C718),0,_xlfn.IFNA(IF(NOT(OR(_xlfn.XLOOKUP(VLOOKUP(B718,'SOC priorities'!$E$4:$F$12,2),'SOC priorities'!$H$1:$P$1,'SOC priorities'!$H$1:$P$413)=C718)),1,0),1)),1)</f>
        <v>0</v>
      </c>
      <c r="AM718" s="25" cm="1">
        <f t="array" ref="AM718">_xlfn.IFNA(IF(ISBLANK(D718),0,IF(NOT(OR(_xlfn.XLOOKUP(VLOOKUP(B718,'SSA DD'!$E$32:$F$40,2),'SSA DD'!$E$1:$M$1,'SSA DD'!$E$1:$M$22)=D718)),1,0)),0)</f>
        <v>0</v>
      </c>
      <c r="AO718" t="s">
        <v>396</v>
      </c>
      <c r="AP718" s="25" t="s">
        <v>397</v>
      </c>
      <c r="AQ718" s="160" t="s">
        <v>398</v>
      </c>
    </row>
    <row r="719" spans="1:43" ht="30" customHeight="1" x14ac:dyDescent="0.45">
      <c r="A719" s="395">
        <v>707</v>
      </c>
      <c r="B719" s="155"/>
      <c r="C719" s="154"/>
      <c r="D719" s="154"/>
      <c r="E719" s="361"/>
      <c r="F719" s="362"/>
      <c r="G719" s="362"/>
      <c r="H719" s="368"/>
      <c r="I719" s="367" t="str">
        <f t="shared" si="135"/>
        <v/>
      </c>
      <c r="J719" s="365"/>
      <c r="K719" s="365"/>
      <c r="L719" s="365"/>
      <c r="O719" s="25" t="str">
        <f>IF(AND(SUM($U719:$Z719)&lt;&gt;0,SUM($U719:$Z719)&lt;&gt;6), IF($B719&lt;&gt;'SOC priorities'!$E$11,$AG719,$AH719),"")</f>
        <v/>
      </c>
      <c r="P719" s="25" t="str">
        <f>IF(AND(SUM(U719:AA719)&lt;&gt;0,SUM(U719:AA719)&lt;&gt;7),IF(B719='SOC priorities'!$E$11,IF(ISBLANK(H719),$AI719,""),""),"")</f>
        <v/>
      </c>
      <c r="Q719" s="25" t="str">
        <f t="shared" si="136"/>
        <v/>
      </c>
      <c r="R719" s="25" t="str">
        <f t="shared" si="133"/>
        <v/>
      </c>
      <c r="S719" s="25" t="str">
        <f t="shared" si="134"/>
        <v/>
      </c>
      <c r="U719" s="159">
        <f t="shared" si="137"/>
        <v>0</v>
      </c>
      <c r="V719" s="25">
        <f t="shared" si="138"/>
        <v>0</v>
      </c>
      <c r="W719" s="25">
        <f t="shared" si="139"/>
        <v>0</v>
      </c>
      <c r="X719" s="25">
        <f t="shared" si="140"/>
        <v>0</v>
      </c>
      <c r="Y719" s="25">
        <f t="shared" si="141"/>
        <v>0</v>
      </c>
      <c r="Z719" s="25">
        <f t="shared" si="142"/>
        <v>0</v>
      </c>
      <c r="AA719" s="25">
        <f t="shared" si="143"/>
        <v>0</v>
      </c>
      <c r="AC719" s="25">
        <f t="shared" si="144"/>
        <v>0</v>
      </c>
      <c r="AG719" s="25" t="s">
        <v>393</v>
      </c>
      <c r="AH719" s="25" t="s">
        <v>394</v>
      </c>
      <c r="AI719" s="160" t="s">
        <v>395</v>
      </c>
      <c r="AK719" s="25">
        <f>IF(COUNTIFS('SOC priorities'!$E$4:$E$12,$B719)&lt;&gt;1,1,0)</f>
        <v>1</v>
      </c>
      <c r="AL719" s="25" cm="1">
        <f t="array" ref="AL719">_xlfn.IFNA(IF(ISBLANK(C719),0,_xlfn.IFNA(IF(NOT(OR(_xlfn.XLOOKUP(VLOOKUP(B719,'SOC priorities'!$E$4:$F$12,2),'SOC priorities'!$H$1:$P$1,'SOC priorities'!$H$1:$P$413)=C719)),1,0),1)),1)</f>
        <v>0</v>
      </c>
      <c r="AM719" s="25" cm="1">
        <f t="array" ref="AM719">_xlfn.IFNA(IF(ISBLANK(D719),0,IF(NOT(OR(_xlfn.XLOOKUP(VLOOKUP(B719,'SSA DD'!$E$32:$F$40,2),'SSA DD'!$E$1:$M$1,'SSA DD'!$E$1:$M$22)=D719)),1,0)),0)</f>
        <v>0</v>
      </c>
      <c r="AO719" t="s">
        <v>396</v>
      </c>
      <c r="AP719" s="25" t="s">
        <v>397</v>
      </c>
      <c r="AQ719" s="160" t="s">
        <v>398</v>
      </c>
    </row>
    <row r="720" spans="1:43" ht="30" customHeight="1" x14ac:dyDescent="0.45">
      <c r="A720" s="395">
        <v>708</v>
      </c>
      <c r="B720" s="155"/>
      <c r="C720" s="154"/>
      <c r="D720" s="154"/>
      <c r="E720" s="361"/>
      <c r="F720" s="362"/>
      <c r="G720" s="362"/>
      <c r="H720" s="368"/>
      <c r="I720" s="367" t="str">
        <f t="shared" si="135"/>
        <v/>
      </c>
      <c r="J720" s="365"/>
      <c r="K720" s="365"/>
      <c r="L720" s="365"/>
      <c r="O720" s="25" t="str">
        <f>IF(AND(SUM($U720:$Z720)&lt;&gt;0,SUM($U720:$Z720)&lt;&gt;6), IF($B720&lt;&gt;'SOC priorities'!$E$11,$AG720,$AH720),"")</f>
        <v/>
      </c>
      <c r="P720" s="25" t="str">
        <f>IF(AND(SUM(U720:AA720)&lt;&gt;0,SUM(U720:AA720)&lt;&gt;7),IF(B720='SOC priorities'!$E$11,IF(ISBLANK(H720),$AI720,""),""),"")</f>
        <v/>
      </c>
      <c r="Q720" s="25" t="str">
        <f t="shared" si="136"/>
        <v/>
      </c>
      <c r="R720" s="25" t="str">
        <f t="shared" si="133"/>
        <v/>
      </c>
      <c r="S720" s="25" t="str">
        <f t="shared" si="134"/>
        <v/>
      </c>
      <c r="U720" s="159">
        <f t="shared" si="137"/>
        <v>0</v>
      </c>
      <c r="V720" s="25">
        <f t="shared" si="138"/>
        <v>0</v>
      </c>
      <c r="W720" s="25">
        <f t="shared" si="139"/>
        <v>0</v>
      </c>
      <c r="X720" s="25">
        <f t="shared" si="140"/>
        <v>0</v>
      </c>
      <c r="Y720" s="25">
        <f t="shared" si="141"/>
        <v>0</v>
      </c>
      <c r="Z720" s="25">
        <f t="shared" si="142"/>
        <v>0</v>
      </c>
      <c r="AA720" s="25">
        <f t="shared" si="143"/>
        <v>0</v>
      </c>
      <c r="AC720" s="25">
        <f t="shared" si="144"/>
        <v>0</v>
      </c>
      <c r="AG720" s="25" t="s">
        <v>393</v>
      </c>
      <c r="AH720" s="25" t="s">
        <v>394</v>
      </c>
      <c r="AI720" s="160" t="s">
        <v>395</v>
      </c>
      <c r="AK720" s="25">
        <f>IF(COUNTIFS('SOC priorities'!$E$4:$E$12,$B720)&lt;&gt;1,1,0)</f>
        <v>1</v>
      </c>
      <c r="AL720" s="25" cm="1">
        <f t="array" ref="AL720">_xlfn.IFNA(IF(ISBLANK(C720),0,_xlfn.IFNA(IF(NOT(OR(_xlfn.XLOOKUP(VLOOKUP(B720,'SOC priorities'!$E$4:$F$12,2),'SOC priorities'!$H$1:$P$1,'SOC priorities'!$H$1:$P$413)=C720)),1,0),1)),1)</f>
        <v>0</v>
      </c>
      <c r="AM720" s="25" cm="1">
        <f t="array" ref="AM720">_xlfn.IFNA(IF(ISBLANK(D720),0,IF(NOT(OR(_xlfn.XLOOKUP(VLOOKUP(B720,'SSA DD'!$E$32:$F$40,2),'SSA DD'!$E$1:$M$1,'SSA DD'!$E$1:$M$22)=D720)),1,0)),0)</f>
        <v>0</v>
      </c>
      <c r="AO720" t="s">
        <v>396</v>
      </c>
      <c r="AP720" s="25" t="s">
        <v>397</v>
      </c>
      <c r="AQ720" s="160" t="s">
        <v>398</v>
      </c>
    </row>
    <row r="721" spans="1:43" ht="30" customHeight="1" x14ac:dyDescent="0.45">
      <c r="A721" s="395">
        <v>709</v>
      </c>
      <c r="B721" s="155"/>
      <c r="C721" s="154"/>
      <c r="D721" s="154"/>
      <c r="E721" s="361"/>
      <c r="F721" s="362"/>
      <c r="G721" s="362"/>
      <c r="H721" s="368"/>
      <c r="I721" s="367" t="str">
        <f t="shared" si="135"/>
        <v/>
      </c>
      <c r="J721" s="365"/>
      <c r="K721" s="365"/>
      <c r="L721" s="365"/>
      <c r="O721" s="25" t="str">
        <f>IF(AND(SUM($U721:$Z721)&lt;&gt;0,SUM($U721:$Z721)&lt;&gt;6), IF($B721&lt;&gt;'SOC priorities'!$E$11,$AG721,$AH721),"")</f>
        <v/>
      </c>
      <c r="P721" s="25" t="str">
        <f>IF(AND(SUM(U721:AA721)&lt;&gt;0,SUM(U721:AA721)&lt;&gt;7),IF(B721='SOC priorities'!$E$11,IF(ISBLANK(H721),$AI721,""),""),"")</f>
        <v/>
      </c>
      <c r="Q721" s="25" t="str">
        <f t="shared" si="136"/>
        <v/>
      </c>
      <c r="R721" s="25" t="str">
        <f t="shared" si="133"/>
        <v/>
      </c>
      <c r="S721" s="25" t="str">
        <f t="shared" si="134"/>
        <v/>
      </c>
      <c r="U721" s="159">
        <f t="shared" si="137"/>
        <v>0</v>
      </c>
      <c r="V721" s="25">
        <f t="shared" si="138"/>
        <v>0</v>
      </c>
      <c r="W721" s="25">
        <f t="shared" si="139"/>
        <v>0</v>
      </c>
      <c r="X721" s="25">
        <f t="shared" si="140"/>
        <v>0</v>
      </c>
      <c r="Y721" s="25">
        <f t="shared" si="141"/>
        <v>0</v>
      </c>
      <c r="Z721" s="25">
        <f t="shared" si="142"/>
        <v>0</v>
      </c>
      <c r="AA721" s="25">
        <f t="shared" si="143"/>
        <v>0</v>
      </c>
      <c r="AC721" s="25">
        <f t="shared" si="144"/>
        <v>0</v>
      </c>
      <c r="AG721" s="25" t="s">
        <v>393</v>
      </c>
      <c r="AH721" s="25" t="s">
        <v>394</v>
      </c>
      <c r="AI721" s="160" t="s">
        <v>395</v>
      </c>
      <c r="AK721" s="25">
        <f>IF(COUNTIFS('SOC priorities'!$E$4:$E$12,$B721)&lt;&gt;1,1,0)</f>
        <v>1</v>
      </c>
      <c r="AL721" s="25" cm="1">
        <f t="array" ref="AL721">_xlfn.IFNA(IF(ISBLANK(C721),0,_xlfn.IFNA(IF(NOT(OR(_xlfn.XLOOKUP(VLOOKUP(B721,'SOC priorities'!$E$4:$F$12,2),'SOC priorities'!$H$1:$P$1,'SOC priorities'!$H$1:$P$413)=C721)),1,0),1)),1)</f>
        <v>0</v>
      </c>
      <c r="AM721" s="25" cm="1">
        <f t="array" ref="AM721">_xlfn.IFNA(IF(ISBLANK(D721),0,IF(NOT(OR(_xlfn.XLOOKUP(VLOOKUP(B721,'SSA DD'!$E$32:$F$40,2),'SSA DD'!$E$1:$M$1,'SSA DD'!$E$1:$M$22)=D721)),1,0)),0)</f>
        <v>0</v>
      </c>
      <c r="AO721" t="s">
        <v>396</v>
      </c>
      <c r="AP721" s="25" t="s">
        <v>397</v>
      </c>
      <c r="AQ721" s="160" t="s">
        <v>398</v>
      </c>
    </row>
    <row r="722" spans="1:43" ht="30" customHeight="1" x14ac:dyDescent="0.45">
      <c r="A722" s="395">
        <v>710</v>
      </c>
      <c r="B722" s="155"/>
      <c r="C722" s="154"/>
      <c r="D722" s="154"/>
      <c r="E722" s="361"/>
      <c r="F722" s="362"/>
      <c r="G722" s="362"/>
      <c r="H722" s="368"/>
      <c r="I722" s="367" t="str">
        <f t="shared" si="135"/>
        <v/>
      </c>
      <c r="J722" s="365"/>
      <c r="K722" s="365"/>
      <c r="L722" s="365"/>
      <c r="O722" s="25" t="str">
        <f>IF(AND(SUM($U722:$Z722)&lt;&gt;0,SUM($U722:$Z722)&lt;&gt;6), IF($B722&lt;&gt;'SOC priorities'!$E$11,$AG722,$AH722),"")</f>
        <v/>
      </c>
      <c r="P722" s="25" t="str">
        <f>IF(AND(SUM(U722:AA722)&lt;&gt;0,SUM(U722:AA722)&lt;&gt;7),IF(B722='SOC priorities'!$E$11,IF(ISBLANK(H722),$AI722,""),""),"")</f>
        <v/>
      </c>
      <c r="Q722" s="25" t="str">
        <f t="shared" si="136"/>
        <v/>
      </c>
      <c r="R722" s="25" t="str">
        <f t="shared" si="133"/>
        <v/>
      </c>
      <c r="S722" s="25" t="str">
        <f t="shared" si="134"/>
        <v/>
      </c>
      <c r="U722" s="159">
        <f t="shared" si="137"/>
        <v>0</v>
      </c>
      <c r="V722" s="25">
        <f t="shared" si="138"/>
        <v>0</v>
      </c>
      <c r="W722" s="25">
        <f t="shared" si="139"/>
        <v>0</v>
      </c>
      <c r="X722" s="25">
        <f t="shared" si="140"/>
        <v>0</v>
      </c>
      <c r="Y722" s="25">
        <f t="shared" si="141"/>
        <v>0</v>
      </c>
      <c r="Z722" s="25">
        <f t="shared" si="142"/>
        <v>0</v>
      </c>
      <c r="AA722" s="25">
        <f t="shared" si="143"/>
        <v>0</v>
      </c>
      <c r="AC722" s="25">
        <f t="shared" si="144"/>
        <v>0</v>
      </c>
      <c r="AG722" s="25" t="s">
        <v>393</v>
      </c>
      <c r="AH722" s="25" t="s">
        <v>394</v>
      </c>
      <c r="AI722" s="160" t="s">
        <v>395</v>
      </c>
      <c r="AK722" s="25">
        <f>IF(COUNTIFS('SOC priorities'!$E$4:$E$12,$B722)&lt;&gt;1,1,0)</f>
        <v>1</v>
      </c>
      <c r="AL722" s="25" cm="1">
        <f t="array" ref="AL722">_xlfn.IFNA(IF(ISBLANK(C722),0,_xlfn.IFNA(IF(NOT(OR(_xlfn.XLOOKUP(VLOOKUP(B722,'SOC priorities'!$E$4:$F$12,2),'SOC priorities'!$H$1:$P$1,'SOC priorities'!$H$1:$P$413)=C722)),1,0),1)),1)</f>
        <v>0</v>
      </c>
      <c r="AM722" s="25" cm="1">
        <f t="array" ref="AM722">_xlfn.IFNA(IF(ISBLANK(D722),0,IF(NOT(OR(_xlfn.XLOOKUP(VLOOKUP(B722,'SSA DD'!$E$32:$F$40,2),'SSA DD'!$E$1:$M$1,'SSA DD'!$E$1:$M$22)=D722)),1,0)),0)</f>
        <v>0</v>
      </c>
      <c r="AO722" t="s">
        <v>396</v>
      </c>
      <c r="AP722" s="25" t="s">
        <v>397</v>
      </c>
      <c r="AQ722" s="160" t="s">
        <v>398</v>
      </c>
    </row>
    <row r="723" spans="1:43" ht="30" customHeight="1" x14ac:dyDescent="0.45">
      <c r="A723" s="395">
        <v>711</v>
      </c>
      <c r="B723" s="155"/>
      <c r="C723" s="154"/>
      <c r="D723" s="154"/>
      <c r="E723" s="361"/>
      <c r="F723" s="362"/>
      <c r="G723" s="362"/>
      <c r="H723" s="368"/>
      <c r="I723" s="367" t="str">
        <f t="shared" si="135"/>
        <v/>
      </c>
      <c r="J723" s="365"/>
      <c r="K723" s="365"/>
      <c r="L723" s="365"/>
      <c r="O723" s="25" t="str">
        <f>IF(AND(SUM($U723:$Z723)&lt;&gt;0,SUM($U723:$Z723)&lt;&gt;6), IF($B723&lt;&gt;'SOC priorities'!$E$11,$AG723,$AH723),"")</f>
        <v/>
      </c>
      <c r="P723" s="25" t="str">
        <f>IF(AND(SUM(U723:AA723)&lt;&gt;0,SUM(U723:AA723)&lt;&gt;7),IF(B723='SOC priorities'!$E$11,IF(ISBLANK(H723),$AI723,""),""),"")</f>
        <v/>
      </c>
      <c r="Q723" s="25" t="str">
        <f t="shared" si="136"/>
        <v/>
      </c>
      <c r="R723" s="25" t="str">
        <f t="shared" si="133"/>
        <v/>
      </c>
      <c r="S723" s="25" t="str">
        <f t="shared" si="134"/>
        <v/>
      </c>
      <c r="U723" s="159">
        <f t="shared" si="137"/>
        <v>0</v>
      </c>
      <c r="V723" s="25">
        <f t="shared" si="138"/>
        <v>0</v>
      </c>
      <c r="W723" s="25">
        <f t="shared" si="139"/>
        <v>0</v>
      </c>
      <c r="X723" s="25">
        <f t="shared" si="140"/>
        <v>0</v>
      </c>
      <c r="Y723" s="25">
        <f t="shared" si="141"/>
        <v>0</v>
      </c>
      <c r="Z723" s="25">
        <f t="shared" si="142"/>
        <v>0</v>
      </c>
      <c r="AA723" s="25">
        <f t="shared" si="143"/>
        <v>0</v>
      </c>
      <c r="AC723" s="25">
        <f t="shared" si="144"/>
        <v>0</v>
      </c>
      <c r="AG723" s="25" t="s">
        <v>393</v>
      </c>
      <c r="AH723" s="25" t="s">
        <v>394</v>
      </c>
      <c r="AI723" s="160" t="s">
        <v>395</v>
      </c>
      <c r="AK723" s="25">
        <f>IF(COUNTIFS('SOC priorities'!$E$4:$E$12,$B723)&lt;&gt;1,1,0)</f>
        <v>1</v>
      </c>
      <c r="AL723" s="25" cm="1">
        <f t="array" ref="AL723">_xlfn.IFNA(IF(ISBLANK(C723),0,_xlfn.IFNA(IF(NOT(OR(_xlfn.XLOOKUP(VLOOKUP(B723,'SOC priorities'!$E$4:$F$12,2),'SOC priorities'!$H$1:$P$1,'SOC priorities'!$H$1:$P$413)=C723)),1,0),1)),1)</f>
        <v>0</v>
      </c>
      <c r="AM723" s="25" cm="1">
        <f t="array" ref="AM723">_xlfn.IFNA(IF(ISBLANK(D723),0,IF(NOT(OR(_xlfn.XLOOKUP(VLOOKUP(B723,'SSA DD'!$E$32:$F$40,2),'SSA DD'!$E$1:$M$1,'SSA DD'!$E$1:$M$22)=D723)),1,0)),0)</f>
        <v>0</v>
      </c>
      <c r="AO723" t="s">
        <v>396</v>
      </c>
      <c r="AP723" s="25" t="s">
        <v>397</v>
      </c>
      <c r="AQ723" s="160" t="s">
        <v>398</v>
      </c>
    </row>
    <row r="724" spans="1:43" ht="30" customHeight="1" x14ac:dyDescent="0.45">
      <c r="A724" s="395">
        <v>712</v>
      </c>
      <c r="B724" s="155"/>
      <c r="C724" s="154"/>
      <c r="D724" s="154"/>
      <c r="E724" s="361"/>
      <c r="F724" s="362"/>
      <c r="G724" s="362"/>
      <c r="H724" s="368"/>
      <c r="I724" s="367" t="str">
        <f t="shared" si="135"/>
        <v/>
      </c>
      <c r="J724" s="365"/>
      <c r="K724" s="365"/>
      <c r="L724" s="365"/>
      <c r="O724" s="25" t="str">
        <f>IF(AND(SUM($U724:$Z724)&lt;&gt;0,SUM($U724:$Z724)&lt;&gt;6), IF($B724&lt;&gt;'SOC priorities'!$E$11,$AG724,$AH724),"")</f>
        <v/>
      </c>
      <c r="P724" s="25" t="str">
        <f>IF(AND(SUM(U724:AA724)&lt;&gt;0,SUM(U724:AA724)&lt;&gt;7),IF(B724='SOC priorities'!$E$11,IF(ISBLANK(H724),$AI724,""),""),"")</f>
        <v/>
      </c>
      <c r="Q724" s="25" t="str">
        <f t="shared" si="136"/>
        <v/>
      </c>
      <c r="R724" s="25" t="str">
        <f t="shared" si="133"/>
        <v/>
      </c>
      <c r="S724" s="25" t="str">
        <f t="shared" si="134"/>
        <v/>
      </c>
      <c r="U724" s="159">
        <f t="shared" si="137"/>
        <v>0</v>
      </c>
      <c r="V724" s="25">
        <f t="shared" si="138"/>
        <v>0</v>
      </c>
      <c r="W724" s="25">
        <f t="shared" si="139"/>
        <v>0</v>
      </c>
      <c r="X724" s="25">
        <f t="shared" si="140"/>
        <v>0</v>
      </c>
      <c r="Y724" s="25">
        <f t="shared" si="141"/>
        <v>0</v>
      </c>
      <c r="Z724" s="25">
        <f t="shared" si="142"/>
        <v>0</v>
      </c>
      <c r="AA724" s="25">
        <f t="shared" si="143"/>
        <v>0</v>
      </c>
      <c r="AC724" s="25">
        <f t="shared" si="144"/>
        <v>0</v>
      </c>
      <c r="AG724" s="25" t="s">
        <v>393</v>
      </c>
      <c r="AH724" s="25" t="s">
        <v>394</v>
      </c>
      <c r="AI724" s="160" t="s">
        <v>395</v>
      </c>
      <c r="AK724" s="25">
        <f>IF(COUNTIFS('SOC priorities'!$E$4:$E$12,$B724)&lt;&gt;1,1,0)</f>
        <v>1</v>
      </c>
      <c r="AL724" s="25" cm="1">
        <f t="array" ref="AL724">_xlfn.IFNA(IF(ISBLANK(C724),0,_xlfn.IFNA(IF(NOT(OR(_xlfn.XLOOKUP(VLOOKUP(B724,'SOC priorities'!$E$4:$F$12,2),'SOC priorities'!$H$1:$P$1,'SOC priorities'!$H$1:$P$413)=C724)),1,0),1)),1)</f>
        <v>0</v>
      </c>
      <c r="AM724" s="25" cm="1">
        <f t="array" ref="AM724">_xlfn.IFNA(IF(ISBLANK(D724),0,IF(NOT(OR(_xlfn.XLOOKUP(VLOOKUP(B724,'SSA DD'!$E$32:$F$40,2),'SSA DD'!$E$1:$M$1,'SSA DD'!$E$1:$M$22)=D724)),1,0)),0)</f>
        <v>0</v>
      </c>
      <c r="AO724" t="s">
        <v>396</v>
      </c>
      <c r="AP724" s="25" t="s">
        <v>397</v>
      </c>
      <c r="AQ724" s="160" t="s">
        <v>398</v>
      </c>
    </row>
    <row r="725" spans="1:43" ht="30" customHeight="1" x14ac:dyDescent="0.45">
      <c r="A725" s="395">
        <v>713</v>
      </c>
      <c r="B725" s="155"/>
      <c r="C725" s="154"/>
      <c r="D725" s="154"/>
      <c r="E725" s="361"/>
      <c r="F725" s="362"/>
      <c r="G725" s="362"/>
      <c r="H725" s="368"/>
      <c r="I725" s="367" t="str">
        <f t="shared" si="135"/>
        <v/>
      </c>
      <c r="J725" s="365"/>
      <c r="K725" s="365"/>
      <c r="L725" s="365"/>
      <c r="O725" s="25" t="str">
        <f>IF(AND(SUM($U725:$Z725)&lt;&gt;0,SUM($U725:$Z725)&lt;&gt;6), IF($B725&lt;&gt;'SOC priorities'!$E$11,$AG725,$AH725),"")</f>
        <v/>
      </c>
      <c r="P725" s="25" t="str">
        <f>IF(AND(SUM(U725:AA725)&lt;&gt;0,SUM(U725:AA725)&lt;&gt;7),IF(B725='SOC priorities'!$E$11,IF(ISBLANK(H725),$AI725,""),""),"")</f>
        <v/>
      </c>
      <c r="Q725" s="25" t="str">
        <f t="shared" si="136"/>
        <v/>
      </c>
      <c r="R725" s="25" t="str">
        <f t="shared" si="133"/>
        <v/>
      </c>
      <c r="S725" s="25" t="str">
        <f t="shared" si="134"/>
        <v/>
      </c>
      <c r="U725" s="159">
        <f t="shared" si="137"/>
        <v>0</v>
      </c>
      <c r="V725" s="25">
        <f t="shared" si="138"/>
        <v>0</v>
      </c>
      <c r="W725" s="25">
        <f t="shared" si="139"/>
        <v>0</v>
      </c>
      <c r="X725" s="25">
        <f t="shared" si="140"/>
        <v>0</v>
      </c>
      <c r="Y725" s="25">
        <f t="shared" si="141"/>
        <v>0</v>
      </c>
      <c r="Z725" s="25">
        <f t="shared" si="142"/>
        <v>0</v>
      </c>
      <c r="AA725" s="25">
        <f t="shared" si="143"/>
        <v>0</v>
      </c>
      <c r="AC725" s="25">
        <f t="shared" si="144"/>
        <v>0</v>
      </c>
      <c r="AG725" s="25" t="s">
        <v>393</v>
      </c>
      <c r="AH725" s="25" t="s">
        <v>394</v>
      </c>
      <c r="AI725" s="160" t="s">
        <v>395</v>
      </c>
      <c r="AK725" s="25">
        <f>IF(COUNTIFS('SOC priorities'!$E$4:$E$12,$B725)&lt;&gt;1,1,0)</f>
        <v>1</v>
      </c>
      <c r="AL725" s="25" cm="1">
        <f t="array" ref="AL725">_xlfn.IFNA(IF(ISBLANK(C725),0,_xlfn.IFNA(IF(NOT(OR(_xlfn.XLOOKUP(VLOOKUP(B725,'SOC priorities'!$E$4:$F$12,2),'SOC priorities'!$H$1:$P$1,'SOC priorities'!$H$1:$P$413)=C725)),1,0),1)),1)</f>
        <v>0</v>
      </c>
      <c r="AM725" s="25" cm="1">
        <f t="array" ref="AM725">_xlfn.IFNA(IF(ISBLANK(D725),0,IF(NOT(OR(_xlfn.XLOOKUP(VLOOKUP(B725,'SSA DD'!$E$32:$F$40,2),'SSA DD'!$E$1:$M$1,'SSA DD'!$E$1:$M$22)=D725)),1,0)),0)</f>
        <v>0</v>
      </c>
      <c r="AO725" t="s">
        <v>396</v>
      </c>
      <c r="AP725" s="25" t="s">
        <v>397</v>
      </c>
      <c r="AQ725" s="160" t="s">
        <v>398</v>
      </c>
    </row>
    <row r="726" spans="1:43" ht="30" customHeight="1" x14ac:dyDescent="0.45">
      <c r="A726" s="395">
        <v>714</v>
      </c>
      <c r="B726" s="155"/>
      <c r="C726" s="154"/>
      <c r="D726" s="154"/>
      <c r="E726" s="361"/>
      <c r="F726" s="362"/>
      <c r="G726" s="362"/>
      <c r="H726" s="368"/>
      <c r="I726" s="367" t="str">
        <f t="shared" si="135"/>
        <v/>
      </c>
      <c r="J726" s="365"/>
      <c r="K726" s="365"/>
      <c r="L726" s="365"/>
      <c r="O726" s="25" t="str">
        <f>IF(AND(SUM($U726:$Z726)&lt;&gt;0,SUM($U726:$Z726)&lt;&gt;6), IF($B726&lt;&gt;'SOC priorities'!$E$11,$AG726,$AH726),"")</f>
        <v/>
      </c>
      <c r="P726" s="25" t="str">
        <f>IF(AND(SUM(U726:AA726)&lt;&gt;0,SUM(U726:AA726)&lt;&gt;7),IF(B726='SOC priorities'!$E$11,IF(ISBLANK(H726),$AI726,""),""),"")</f>
        <v/>
      </c>
      <c r="Q726" s="25" t="str">
        <f t="shared" si="136"/>
        <v/>
      </c>
      <c r="R726" s="25" t="str">
        <f t="shared" si="133"/>
        <v/>
      </c>
      <c r="S726" s="25" t="str">
        <f t="shared" si="134"/>
        <v/>
      </c>
      <c r="U726" s="159">
        <f t="shared" si="137"/>
        <v>0</v>
      </c>
      <c r="V726" s="25">
        <f t="shared" si="138"/>
        <v>0</v>
      </c>
      <c r="W726" s="25">
        <f t="shared" si="139"/>
        <v>0</v>
      </c>
      <c r="X726" s="25">
        <f t="shared" si="140"/>
        <v>0</v>
      </c>
      <c r="Y726" s="25">
        <f t="shared" si="141"/>
        <v>0</v>
      </c>
      <c r="Z726" s="25">
        <f t="shared" si="142"/>
        <v>0</v>
      </c>
      <c r="AA726" s="25">
        <f t="shared" si="143"/>
        <v>0</v>
      </c>
      <c r="AC726" s="25">
        <f t="shared" si="144"/>
        <v>0</v>
      </c>
      <c r="AG726" s="25" t="s">
        <v>393</v>
      </c>
      <c r="AH726" s="25" t="s">
        <v>394</v>
      </c>
      <c r="AI726" s="160" t="s">
        <v>395</v>
      </c>
      <c r="AK726" s="25">
        <f>IF(COUNTIFS('SOC priorities'!$E$4:$E$12,$B726)&lt;&gt;1,1,0)</f>
        <v>1</v>
      </c>
      <c r="AL726" s="25" cm="1">
        <f t="array" ref="AL726">_xlfn.IFNA(IF(ISBLANK(C726),0,_xlfn.IFNA(IF(NOT(OR(_xlfn.XLOOKUP(VLOOKUP(B726,'SOC priorities'!$E$4:$F$12,2),'SOC priorities'!$H$1:$P$1,'SOC priorities'!$H$1:$P$413)=C726)),1,0),1)),1)</f>
        <v>0</v>
      </c>
      <c r="AM726" s="25" cm="1">
        <f t="array" ref="AM726">_xlfn.IFNA(IF(ISBLANK(D726),0,IF(NOT(OR(_xlfn.XLOOKUP(VLOOKUP(B726,'SSA DD'!$E$32:$F$40,2),'SSA DD'!$E$1:$M$1,'SSA DD'!$E$1:$M$22)=D726)),1,0)),0)</f>
        <v>0</v>
      </c>
      <c r="AO726" t="s">
        <v>396</v>
      </c>
      <c r="AP726" s="25" t="s">
        <v>397</v>
      </c>
      <c r="AQ726" s="160" t="s">
        <v>398</v>
      </c>
    </row>
    <row r="727" spans="1:43" ht="30" customHeight="1" x14ac:dyDescent="0.45">
      <c r="A727" s="395">
        <v>715</v>
      </c>
      <c r="B727" s="155"/>
      <c r="C727" s="154"/>
      <c r="D727" s="154"/>
      <c r="E727" s="361"/>
      <c r="F727" s="362"/>
      <c r="G727" s="362"/>
      <c r="H727" s="368"/>
      <c r="I727" s="367" t="str">
        <f t="shared" si="135"/>
        <v/>
      </c>
      <c r="J727" s="365"/>
      <c r="K727" s="365"/>
      <c r="L727" s="365"/>
      <c r="O727" s="25" t="str">
        <f>IF(AND(SUM($U727:$Z727)&lt;&gt;0,SUM($U727:$Z727)&lt;&gt;6), IF($B727&lt;&gt;'SOC priorities'!$E$11,$AG727,$AH727),"")</f>
        <v/>
      </c>
      <c r="P727" s="25" t="str">
        <f>IF(AND(SUM(U727:AA727)&lt;&gt;0,SUM(U727:AA727)&lt;&gt;7),IF(B727='SOC priorities'!$E$11,IF(ISBLANK(H727),$AI727,""),""),"")</f>
        <v/>
      </c>
      <c r="Q727" s="25" t="str">
        <f t="shared" si="136"/>
        <v/>
      </c>
      <c r="R727" s="25" t="str">
        <f t="shared" si="133"/>
        <v/>
      </c>
      <c r="S727" s="25" t="str">
        <f t="shared" si="134"/>
        <v/>
      </c>
      <c r="U727" s="159">
        <f t="shared" si="137"/>
        <v>0</v>
      </c>
      <c r="V727" s="25">
        <f t="shared" si="138"/>
        <v>0</v>
      </c>
      <c r="W727" s="25">
        <f t="shared" si="139"/>
        <v>0</v>
      </c>
      <c r="X727" s="25">
        <f t="shared" si="140"/>
        <v>0</v>
      </c>
      <c r="Y727" s="25">
        <f t="shared" si="141"/>
        <v>0</v>
      </c>
      <c r="Z727" s="25">
        <f t="shared" si="142"/>
        <v>0</v>
      </c>
      <c r="AA727" s="25">
        <f t="shared" si="143"/>
        <v>0</v>
      </c>
      <c r="AC727" s="25">
        <f t="shared" si="144"/>
        <v>0</v>
      </c>
      <c r="AG727" s="25" t="s">
        <v>393</v>
      </c>
      <c r="AH727" s="25" t="s">
        <v>394</v>
      </c>
      <c r="AI727" s="160" t="s">
        <v>395</v>
      </c>
      <c r="AK727" s="25">
        <f>IF(COUNTIFS('SOC priorities'!$E$4:$E$12,$B727)&lt;&gt;1,1,0)</f>
        <v>1</v>
      </c>
      <c r="AL727" s="25" cm="1">
        <f t="array" ref="AL727">_xlfn.IFNA(IF(ISBLANK(C727),0,_xlfn.IFNA(IF(NOT(OR(_xlfn.XLOOKUP(VLOOKUP(B727,'SOC priorities'!$E$4:$F$12,2),'SOC priorities'!$H$1:$P$1,'SOC priorities'!$H$1:$P$413)=C727)),1,0),1)),1)</f>
        <v>0</v>
      </c>
      <c r="AM727" s="25" cm="1">
        <f t="array" ref="AM727">_xlfn.IFNA(IF(ISBLANK(D727),0,IF(NOT(OR(_xlfn.XLOOKUP(VLOOKUP(B727,'SSA DD'!$E$32:$F$40,2),'SSA DD'!$E$1:$M$1,'SSA DD'!$E$1:$M$22)=D727)),1,0)),0)</f>
        <v>0</v>
      </c>
      <c r="AO727" t="s">
        <v>396</v>
      </c>
      <c r="AP727" s="25" t="s">
        <v>397</v>
      </c>
      <c r="AQ727" s="160" t="s">
        <v>398</v>
      </c>
    </row>
    <row r="728" spans="1:43" ht="30" customHeight="1" x14ac:dyDescent="0.45">
      <c r="A728" s="395">
        <v>716</v>
      </c>
      <c r="B728" s="155"/>
      <c r="C728" s="154"/>
      <c r="D728" s="154"/>
      <c r="E728" s="361"/>
      <c r="F728" s="362"/>
      <c r="G728" s="362"/>
      <c r="H728" s="368"/>
      <c r="I728" s="367" t="str">
        <f t="shared" si="135"/>
        <v/>
      </c>
      <c r="J728" s="365"/>
      <c r="K728" s="365"/>
      <c r="L728" s="365"/>
      <c r="O728" s="25" t="str">
        <f>IF(AND(SUM($U728:$Z728)&lt;&gt;0,SUM($U728:$Z728)&lt;&gt;6), IF($B728&lt;&gt;'SOC priorities'!$E$11,$AG728,$AH728),"")</f>
        <v/>
      </c>
      <c r="P728" s="25" t="str">
        <f>IF(AND(SUM(U728:AA728)&lt;&gt;0,SUM(U728:AA728)&lt;&gt;7),IF(B728='SOC priorities'!$E$11,IF(ISBLANK(H728),$AI728,""),""),"")</f>
        <v/>
      </c>
      <c r="Q728" s="25" t="str">
        <f t="shared" si="136"/>
        <v/>
      </c>
      <c r="R728" s="25" t="str">
        <f t="shared" si="133"/>
        <v/>
      </c>
      <c r="S728" s="25" t="str">
        <f t="shared" si="134"/>
        <v/>
      </c>
      <c r="U728" s="159">
        <f t="shared" si="137"/>
        <v>0</v>
      </c>
      <c r="V728" s="25">
        <f t="shared" si="138"/>
        <v>0</v>
      </c>
      <c r="W728" s="25">
        <f t="shared" si="139"/>
        <v>0</v>
      </c>
      <c r="X728" s="25">
        <f t="shared" si="140"/>
        <v>0</v>
      </c>
      <c r="Y728" s="25">
        <f t="shared" si="141"/>
        <v>0</v>
      </c>
      <c r="Z728" s="25">
        <f t="shared" si="142"/>
        <v>0</v>
      </c>
      <c r="AA728" s="25">
        <f t="shared" si="143"/>
        <v>0</v>
      </c>
      <c r="AC728" s="25">
        <f t="shared" si="144"/>
        <v>0</v>
      </c>
      <c r="AG728" s="25" t="s">
        <v>393</v>
      </c>
      <c r="AH728" s="25" t="s">
        <v>394</v>
      </c>
      <c r="AI728" s="160" t="s">
        <v>395</v>
      </c>
      <c r="AK728" s="25">
        <f>IF(COUNTIFS('SOC priorities'!$E$4:$E$12,$B728)&lt;&gt;1,1,0)</f>
        <v>1</v>
      </c>
      <c r="AL728" s="25" cm="1">
        <f t="array" ref="AL728">_xlfn.IFNA(IF(ISBLANK(C728),0,_xlfn.IFNA(IF(NOT(OR(_xlfn.XLOOKUP(VLOOKUP(B728,'SOC priorities'!$E$4:$F$12,2),'SOC priorities'!$H$1:$P$1,'SOC priorities'!$H$1:$P$413)=C728)),1,0),1)),1)</f>
        <v>0</v>
      </c>
      <c r="AM728" s="25" cm="1">
        <f t="array" ref="AM728">_xlfn.IFNA(IF(ISBLANK(D728),0,IF(NOT(OR(_xlfn.XLOOKUP(VLOOKUP(B728,'SSA DD'!$E$32:$F$40,2),'SSA DD'!$E$1:$M$1,'SSA DD'!$E$1:$M$22)=D728)),1,0)),0)</f>
        <v>0</v>
      </c>
      <c r="AO728" t="s">
        <v>396</v>
      </c>
      <c r="AP728" s="25" t="s">
        <v>397</v>
      </c>
      <c r="AQ728" s="160" t="s">
        <v>398</v>
      </c>
    </row>
    <row r="729" spans="1:43" ht="30" customHeight="1" x14ac:dyDescent="0.45">
      <c r="A729" s="395">
        <v>717</v>
      </c>
      <c r="B729" s="155"/>
      <c r="C729" s="154"/>
      <c r="D729" s="154"/>
      <c r="E729" s="361"/>
      <c r="F729" s="362"/>
      <c r="G729" s="362"/>
      <c r="H729" s="368"/>
      <c r="I729" s="367" t="str">
        <f t="shared" si="135"/>
        <v/>
      </c>
      <c r="J729" s="365"/>
      <c r="K729" s="365"/>
      <c r="L729" s="365"/>
      <c r="O729" s="25" t="str">
        <f>IF(AND(SUM($U729:$Z729)&lt;&gt;0,SUM($U729:$Z729)&lt;&gt;6), IF($B729&lt;&gt;'SOC priorities'!$E$11,$AG729,$AH729),"")</f>
        <v/>
      </c>
      <c r="P729" s="25" t="str">
        <f>IF(AND(SUM(U729:AA729)&lt;&gt;0,SUM(U729:AA729)&lt;&gt;7),IF(B729='SOC priorities'!$E$11,IF(ISBLANK(H729),$AI729,""),""),"")</f>
        <v/>
      </c>
      <c r="Q729" s="25" t="str">
        <f t="shared" si="136"/>
        <v/>
      </c>
      <c r="R729" s="25" t="str">
        <f t="shared" si="133"/>
        <v/>
      </c>
      <c r="S729" s="25" t="str">
        <f t="shared" si="134"/>
        <v/>
      </c>
      <c r="U729" s="159">
        <f t="shared" si="137"/>
        <v>0</v>
      </c>
      <c r="V729" s="25">
        <f t="shared" si="138"/>
        <v>0</v>
      </c>
      <c r="W729" s="25">
        <f t="shared" si="139"/>
        <v>0</v>
      </c>
      <c r="X729" s="25">
        <f t="shared" si="140"/>
        <v>0</v>
      </c>
      <c r="Y729" s="25">
        <f t="shared" si="141"/>
        <v>0</v>
      </c>
      <c r="Z729" s="25">
        <f t="shared" si="142"/>
        <v>0</v>
      </c>
      <c r="AA729" s="25">
        <f t="shared" si="143"/>
        <v>0</v>
      </c>
      <c r="AC729" s="25">
        <f t="shared" si="144"/>
        <v>0</v>
      </c>
      <c r="AG729" s="25" t="s">
        <v>393</v>
      </c>
      <c r="AH729" s="25" t="s">
        <v>394</v>
      </c>
      <c r="AI729" s="160" t="s">
        <v>395</v>
      </c>
      <c r="AK729" s="25">
        <f>IF(COUNTIFS('SOC priorities'!$E$4:$E$12,$B729)&lt;&gt;1,1,0)</f>
        <v>1</v>
      </c>
      <c r="AL729" s="25" cm="1">
        <f t="array" ref="AL729">_xlfn.IFNA(IF(ISBLANK(C729),0,_xlfn.IFNA(IF(NOT(OR(_xlfn.XLOOKUP(VLOOKUP(B729,'SOC priorities'!$E$4:$F$12,2),'SOC priorities'!$H$1:$P$1,'SOC priorities'!$H$1:$P$413)=C729)),1,0),1)),1)</f>
        <v>0</v>
      </c>
      <c r="AM729" s="25" cm="1">
        <f t="array" ref="AM729">_xlfn.IFNA(IF(ISBLANK(D729),0,IF(NOT(OR(_xlfn.XLOOKUP(VLOOKUP(B729,'SSA DD'!$E$32:$F$40,2),'SSA DD'!$E$1:$M$1,'SSA DD'!$E$1:$M$22)=D729)),1,0)),0)</f>
        <v>0</v>
      </c>
      <c r="AO729" t="s">
        <v>396</v>
      </c>
      <c r="AP729" s="25" t="s">
        <v>397</v>
      </c>
      <c r="AQ729" s="160" t="s">
        <v>398</v>
      </c>
    </row>
    <row r="730" spans="1:43" ht="30" customHeight="1" x14ac:dyDescent="0.45">
      <c r="A730" s="395">
        <v>718</v>
      </c>
      <c r="B730" s="155"/>
      <c r="C730" s="154"/>
      <c r="D730" s="154"/>
      <c r="E730" s="361"/>
      <c r="F730" s="362"/>
      <c r="G730" s="362"/>
      <c r="H730" s="368"/>
      <c r="I730" s="367" t="str">
        <f t="shared" si="135"/>
        <v/>
      </c>
      <c r="J730" s="365"/>
      <c r="K730" s="365"/>
      <c r="L730" s="365"/>
      <c r="O730" s="25" t="str">
        <f>IF(AND(SUM($U730:$Z730)&lt;&gt;0,SUM($U730:$Z730)&lt;&gt;6), IF($B730&lt;&gt;'SOC priorities'!$E$11,$AG730,$AH730),"")</f>
        <v/>
      </c>
      <c r="P730" s="25" t="str">
        <f>IF(AND(SUM(U730:AA730)&lt;&gt;0,SUM(U730:AA730)&lt;&gt;7),IF(B730='SOC priorities'!$E$11,IF(ISBLANK(H730),$AI730,""),""),"")</f>
        <v/>
      </c>
      <c r="Q730" s="25" t="str">
        <f t="shared" si="136"/>
        <v/>
      </c>
      <c r="R730" s="25" t="str">
        <f t="shared" si="133"/>
        <v/>
      </c>
      <c r="S730" s="25" t="str">
        <f t="shared" si="134"/>
        <v/>
      </c>
      <c r="U730" s="159">
        <f t="shared" si="137"/>
        <v>0</v>
      </c>
      <c r="V730" s="25">
        <f t="shared" si="138"/>
        <v>0</v>
      </c>
      <c r="W730" s="25">
        <f t="shared" si="139"/>
        <v>0</v>
      </c>
      <c r="X730" s="25">
        <f t="shared" si="140"/>
        <v>0</v>
      </c>
      <c r="Y730" s="25">
        <f t="shared" si="141"/>
        <v>0</v>
      </c>
      <c r="Z730" s="25">
        <f t="shared" si="142"/>
        <v>0</v>
      </c>
      <c r="AA730" s="25">
        <f t="shared" si="143"/>
        <v>0</v>
      </c>
      <c r="AC730" s="25">
        <f t="shared" si="144"/>
        <v>0</v>
      </c>
      <c r="AG730" s="25" t="s">
        <v>393</v>
      </c>
      <c r="AH730" s="25" t="s">
        <v>394</v>
      </c>
      <c r="AI730" s="160" t="s">
        <v>395</v>
      </c>
      <c r="AK730" s="25">
        <f>IF(COUNTIFS('SOC priorities'!$E$4:$E$12,$B730)&lt;&gt;1,1,0)</f>
        <v>1</v>
      </c>
      <c r="AL730" s="25" cm="1">
        <f t="array" ref="AL730">_xlfn.IFNA(IF(ISBLANK(C730),0,_xlfn.IFNA(IF(NOT(OR(_xlfn.XLOOKUP(VLOOKUP(B730,'SOC priorities'!$E$4:$F$12,2),'SOC priorities'!$H$1:$P$1,'SOC priorities'!$H$1:$P$413)=C730)),1,0),1)),1)</f>
        <v>0</v>
      </c>
      <c r="AM730" s="25" cm="1">
        <f t="array" ref="AM730">_xlfn.IFNA(IF(ISBLANK(D730),0,IF(NOT(OR(_xlfn.XLOOKUP(VLOOKUP(B730,'SSA DD'!$E$32:$F$40,2),'SSA DD'!$E$1:$M$1,'SSA DD'!$E$1:$M$22)=D730)),1,0)),0)</f>
        <v>0</v>
      </c>
      <c r="AO730" t="s">
        <v>396</v>
      </c>
      <c r="AP730" s="25" t="s">
        <v>397</v>
      </c>
      <c r="AQ730" s="160" t="s">
        <v>398</v>
      </c>
    </row>
    <row r="731" spans="1:43" ht="30" customHeight="1" x14ac:dyDescent="0.45">
      <c r="A731" s="395">
        <v>719</v>
      </c>
      <c r="B731" s="155"/>
      <c r="C731" s="154"/>
      <c r="D731" s="154"/>
      <c r="E731" s="361"/>
      <c r="F731" s="362"/>
      <c r="G731" s="362"/>
      <c r="H731" s="368"/>
      <c r="I731" s="367" t="str">
        <f t="shared" si="135"/>
        <v/>
      </c>
      <c r="J731" s="365"/>
      <c r="K731" s="365"/>
      <c r="L731" s="365"/>
      <c r="O731" s="25" t="str">
        <f>IF(AND(SUM($U731:$Z731)&lt;&gt;0,SUM($U731:$Z731)&lt;&gt;6), IF($B731&lt;&gt;'SOC priorities'!$E$11,$AG731,$AH731),"")</f>
        <v/>
      </c>
      <c r="P731" s="25" t="str">
        <f>IF(AND(SUM(U731:AA731)&lt;&gt;0,SUM(U731:AA731)&lt;&gt;7),IF(B731='SOC priorities'!$E$11,IF(ISBLANK(H731),$AI731,""),""),"")</f>
        <v/>
      </c>
      <c r="Q731" s="25" t="str">
        <f t="shared" si="136"/>
        <v/>
      </c>
      <c r="R731" s="25" t="str">
        <f t="shared" si="133"/>
        <v/>
      </c>
      <c r="S731" s="25" t="str">
        <f t="shared" si="134"/>
        <v/>
      </c>
      <c r="U731" s="159">
        <f t="shared" si="137"/>
        <v>0</v>
      </c>
      <c r="V731" s="25">
        <f t="shared" si="138"/>
        <v>0</v>
      </c>
      <c r="W731" s="25">
        <f t="shared" si="139"/>
        <v>0</v>
      </c>
      <c r="X731" s="25">
        <f t="shared" si="140"/>
        <v>0</v>
      </c>
      <c r="Y731" s="25">
        <f t="shared" si="141"/>
        <v>0</v>
      </c>
      <c r="Z731" s="25">
        <f t="shared" si="142"/>
        <v>0</v>
      </c>
      <c r="AA731" s="25">
        <f t="shared" si="143"/>
        <v>0</v>
      </c>
      <c r="AC731" s="25">
        <f t="shared" si="144"/>
        <v>0</v>
      </c>
      <c r="AG731" s="25" t="s">
        <v>393</v>
      </c>
      <c r="AH731" s="25" t="s">
        <v>394</v>
      </c>
      <c r="AI731" s="160" t="s">
        <v>395</v>
      </c>
      <c r="AK731" s="25">
        <f>IF(COUNTIFS('SOC priorities'!$E$4:$E$12,$B731)&lt;&gt;1,1,0)</f>
        <v>1</v>
      </c>
      <c r="AL731" s="25" cm="1">
        <f t="array" ref="AL731">_xlfn.IFNA(IF(ISBLANK(C731),0,_xlfn.IFNA(IF(NOT(OR(_xlfn.XLOOKUP(VLOOKUP(B731,'SOC priorities'!$E$4:$F$12,2),'SOC priorities'!$H$1:$P$1,'SOC priorities'!$H$1:$P$413)=C731)),1,0),1)),1)</f>
        <v>0</v>
      </c>
      <c r="AM731" s="25" cm="1">
        <f t="array" ref="AM731">_xlfn.IFNA(IF(ISBLANK(D731),0,IF(NOT(OR(_xlfn.XLOOKUP(VLOOKUP(B731,'SSA DD'!$E$32:$F$40,2),'SSA DD'!$E$1:$M$1,'SSA DD'!$E$1:$M$22)=D731)),1,0)),0)</f>
        <v>0</v>
      </c>
      <c r="AO731" t="s">
        <v>396</v>
      </c>
      <c r="AP731" s="25" t="s">
        <v>397</v>
      </c>
      <c r="AQ731" s="160" t="s">
        <v>398</v>
      </c>
    </row>
    <row r="732" spans="1:43" ht="30" customHeight="1" x14ac:dyDescent="0.45">
      <c r="A732" s="395">
        <v>720</v>
      </c>
      <c r="B732" s="155"/>
      <c r="C732" s="154"/>
      <c r="D732" s="154"/>
      <c r="E732" s="361"/>
      <c r="F732" s="362"/>
      <c r="G732" s="362"/>
      <c r="H732" s="368"/>
      <c r="I732" s="367" t="str">
        <f t="shared" si="135"/>
        <v/>
      </c>
      <c r="J732" s="365"/>
      <c r="K732" s="365"/>
      <c r="L732" s="365"/>
      <c r="O732" s="25" t="str">
        <f>IF(AND(SUM($U732:$Z732)&lt;&gt;0,SUM($U732:$Z732)&lt;&gt;6), IF($B732&lt;&gt;'SOC priorities'!$E$11,$AG732,$AH732),"")</f>
        <v/>
      </c>
      <c r="P732" s="25" t="str">
        <f>IF(AND(SUM(U732:AA732)&lt;&gt;0,SUM(U732:AA732)&lt;&gt;7),IF(B732='SOC priorities'!$E$11,IF(ISBLANK(H732),$AI732,""),""),"")</f>
        <v/>
      </c>
      <c r="Q732" s="25" t="str">
        <f t="shared" si="136"/>
        <v/>
      </c>
      <c r="R732" s="25" t="str">
        <f t="shared" si="133"/>
        <v/>
      </c>
      <c r="S732" s="25" t="str">
        <f t="shared" si="134"/>
        <v/>
      </c>
      <c r="U732" s="159">
        <f t="shared" si="137"/>
        <v>0</v>
      </c>
      <c r="V732" s="25">
        <f t="shared" si="138"/>
        <v>0</v>
      </c>
      <c r="W732" s="25">
        <f t="shared" si="139"/>
        <v>0</v>
      </c>
      <c r="X732" s="25">
        <f t="shared" si="140"/>
        <v>0</v>
      </c>
      <c r="Y732" s="25">
        <f t="shared" si="141"/>
        <v>0</v>
      </c>
      <c r="Z732" s="25">
        <f t="shared" si="142"/>
        <v>0</v>
      </c>
      <c r="AA732" s="25">
        <f t="shared" si="143"/>
        <v>0</v>
      </c>
      <c r="AC732" s="25">
        <f t="shared" si="144"/>
        <v>0</v>
      </c>
      <c r="AG732" s="25" t="s">
        <v>393</v>
      </c>
      <c r="AH732" s="25" t="s">
        <v>394</v>
      </c>
      <c r="AI732" s="160" t="s">
        <v>395</v>
      </c>
      <c r="AK732" s="25">
        <f>IF(COUNTIFS('SOC priorities'!$E$4:$E$12,$B732)&lt;&gt;1,1,0)</f>
        <v>1</v>
      </c>
      <c r="AL732" s="25" cm="1">
        <f t="array" ref="AL732">_xlfn.IFNA(IF(ISBLANK(C732),0,_xlfn.IFNA(IF(NOT(OR(_xlfn.XLOOKUP(VLOOKUP(B732,'SOC priorities'!$E$4:$F$12,2),'SOC priorities'!$H$1:$P$1,'SOC priorities'!$H$1:$P$413)=C732)),1,0),1)),1)</f>
        <v>0</v>
      </c>
      <c r="AM732" s="25" cm="1">
        <f t="array" ref="AM732">_xlfn.IFNA(IF(ISBLANK(D732),0,IF(NOT(OR(_xlfn.XLOOKUP(VLOOKUP(B732,'SSA DD'!$E$32:$F$40,2),'SSA DD'!$E$1:$M$1,'SSA DD'!$E$1:$M$22)=D732)),1,0)),0)</f>
        <v>0</v>
      </c>
      <c r="AO732" t="s">
        <v>396</v>
      </c>
      <c r="AP732" s="25" t="s">
        <v>397</v>
      </c>
      <c r="AQ732" s="160" t="s">
        <v>398</v>
      </c>
    </row>
    <row r="733" spans="1:43" ht="30" customHeight="1" x14ac:dyDescent="0.45">
      <c r="A733" s="395">
        <v>721</v>
      </c>
      <c r="B733" s="155"/>
      <c r="C733" s="154"/>
      <c r="D733" s="154"/>
      <c r="E733" s="361"/>
      <c r="F733" s="362"/>
      <c r="G733" s="362"/>
      <c r="H733" s="368"/>
      <c r="I733" s="367" t="str">
        <f t="shared" si="135"/>
        <v/>
      </c>
      <c r="J733" s="365"/>
      <c r="K733" s="365"/>
      <c r="L733" s="365"/>
      <c r="O733" s="25" t="str">
        <f>IF(AND(SUM($U733:$Z733)&lt;&gt;0,SUM($U733:$Z733)&lt;&gt;6), IF($B733&lt;&gt;'SOC priorities'!$E$11,$AG733,$AH733),"")</f>
        <v/>
      </c>
      <c r="P733" s="25" t="str">
        <f>IF(AND(SUM(U733:AA733)&lt;&gt;0,SUM(U733:AA733)&lt;&gt;7),IF(B733='SOC priorities'!$E$11,IF(ISBLANK(H733),$AI733,""),""),"")</f>
        <v/>
      </c>
      <c r="Q733" s="25" t="str">
        <f t="shared" si="136"/>
        <v/>
      </c>
      <c r="R733" s="25" t="str">
        <f t="shared" si="133"/>
        <v/>
      </c>
      <c r="S733" s="25" t="str">
        <f t="shared" si="134"/>
        <v/>
      </c>
      <c r="U733" s="159">
        <f t="shared" si="137"/>
        <v>0</v>
      </c>
      <c r="V733" s="25">
        <f t="shared" si="138"/>
        <v>0</v>
      </c>
      <c r="W733" s="25">
        <f t="shared" si="139"/>
        <v>0</v>
      </c>
      <c r="X733" s="25">
        <f t="shared" si="140"/>
        <v>0</v>
      </c>
      <c r="Y733" s="25">
        <f t="shared" si="141"/>
        <v>0</v>
      </c>
      <c r="Z733" s="25">
        <f t="shared" si="142"/>
        <v>0</v>
      </c>
      <c r="AA733" s="25">
        <f t="shared" si="143"/>
        <v>0</v>
      </c>
      <c r="AC733" s="25">
        <f t="shared" si="144"/>
        <v>0</v>
      </c>
      <c r="AG733" s="25" t="s">
        <v>393</v>
      </c>
      <c r="AH733" s="25" t="s">
        <v>394</v>
      </c>
      <c r="AI733" s="160" t="s">
        <v>395</v>
      </c>
      <c r="AK733" s="25">
        <f>IF(COUNTIFS('SOC priorities'!$E$4:$E$12,$B733)&lt;&gt;1,1,0)</f>
        <v>1</v>
      </c>
      <c r="AL733" s="25" cm="1">
        <f t="array" ref="AL733">_xlfn.IFNA(IF(ISBLANK(C733),0,_xlfn.IFNA(IF(NOT(OR(_xlfn.XLOOKUP(VLOOKUP(B733,'SOC priorities'!$E$4:$F$12,2),'SOC priorities'!$H$1:$P$1,'SOC priorities'!$H$1:$P$413)=C733)),1,0),1)),1)</f>
        <v>0</v>
      </c>
      <c r="AM733" s="25" cm="1">
        <f t="array" ref="AM733">_xlfn.IFNA(IF(ISBLANK(D733),0,IF(NOT(OR(_xlfn.XLOOKUP(VLOOKUP(B733,'SSA DD'!$E$32:$F$40,2),'SSA DD'!$E$1:$M$1,'SSA DD'!$E$1:$M$22)=D733)),1,0)),0)</f>
        <v>0</v>
      </c>
      <c r="AO733" t="s">
        <v>396</v>
      </c>
      <c r="AP733" s="25" t="s">
        <v>397</v>
      </c>
      <c r="AQ733" s="160" t="s">
        <v>398</v>
      </c>
    </row>
    <row r="734" spans="1:43" ht="30" customHeight="1" x14ac:dyDescent="0.45">
      <c r="A734" s="395">
        <v>722</v>
      </c>
      <c r="B734" s="155"/>
      <c r="C734" s="154"/>
      <c r="D734" s="154"/>
      <c r="E734" s="361"/>
      <c r="F734" s="362"/>
      <c r="G734" s="362"/>
      <c r="H734" s="368"/>
      <c r="I734" s="367" t="str">
        <f t="shared" si="135"/>
        <v/>
      </c>
      <c r="J734" s="365"/>
      <c r="K734" s="365"/>
      <c r="L734" s="365"/>
      <c r="O734" s="25" t="str">
        <f>IF(AND(SUM($U734:$Z734)&lt;&gt;0,SUM($U734:$Z734)&lt;&gt;6), IF($B734&lt;&gt;'SOC priorities'!$E$11,$AG734,$AH734),"")</f>
        <v/>
      </c>
      <c r="P734" s="25" t="str">
        <f>IF(AND(SUM(U734:AA734)&lt;&gt;0,SUM(U734:AA734)&lt;&gt;7),IF(B734='SOC priorities'!$E$11,IF(ISBLANK(H734),$AI734,""),""),"")</f>
        <v/>
      </c>
      <c r="Q734" s="25" t="str">
        <f t="shared" si="136"/>
        <v/>
      </c>
      <c r="R734" s="25" t="str">
        <f t="shared" si="133"/>
        <v/>
      </c>
      <c r="S734" s="25" t="str">
        <f t="shared" si="134"/>
        <v/>
      </c>
      <c r="U734" s="159">
        <f t="shared" si="137"/>
        <v>0</v>
      </c>
      <c r="V734" s="25">
        <f t="shared" si="138"/>
        <v>0</v>
      </c>
      <c r="W734" s="25">
        <f t="shared" si="139"/>
        <v>0</v>
      </c>
      <c r="X734" s="25">
        <f t="shared" si="140"/>
        <v>0</v>
      </c>
      <c r="Y734" s="25">
        <f t="shared" si="141"/>
        <v>0</v>
      </c>
      <c r="Z734" s="25">
        <f t="shared" si="142"/>
        <v>0</v>
      </c>
      <c r="AA734" s="25">
        <f t="shared" si="143"/>
        <v>0</v>
      </c>
      <c r="AC734" s="25">
        <f t="shared" si="144"/>
        <v>0</v>
      </c>
      <c r="AG734" s="25" t="s">
        <v>393</v>
      </c>
      <c r="AH734" s="25" t="s">
        <v>394</v>
      </c>
      <c r="AI734" s="160" t="s">
        <v>395</v>
      </c>
      <c r="AK734" s="25">
        <f>IF(COUNTIFS('SOC priorities'!$E$4:$E$12,$B734)&lt;&gt;1,1,0)</f>
        <v>1</v>
      </c>
      <c r="AL734" s="25" cm="1">
        <f t="array" ref="AL734">_xlfn.IFNA(IF(ISBLANK(C734),0,_xlfn.IFNA(IF(NOT(OR(_xlfn.XLOOKUP(VLOOKUP(B734,'SOC priorities'!$E$4:$F$12,2),'SOC priorities'!$H$1:$P$1,'SOC priorities'!$H$1:$P$413)=C734)),1,0),1)),1)</f>
        <v>0</v>
      </c>
      <c r="AM734" s="25" cm="1">
        <f t="array" ref="AM734">_xlfn.IFNA(IF(ISBLANK(D734),0,IF(NOT(OR(_xlfn.XLOOKUP(VLOOKUP(B734,'SSA DD'!$E$32:$F$40,2),'SSA DD'!$E$1:$M$1,'SSA DD'!$E$1:$M$22)=D734)),1,0)),0)</f>
        <v>0</v>
      </c>
      <c r="AO734" t="s">
        <v>396</v>
      </c>
      <c r="AP734" s="25" t="s">
        <v>397</v>
      </c>
      <c r="AQ734" s="160" t="s">
        <v>398</v>
      </c>
    </row>
    <row r="735" spans="1:43" ht="30" customHeight="1" x14ac:dyDescent="0.45">
      <c r="A735" s="395">
        <v>723</v>
      </c>
      <c r="B735" s="155"/>
      <c r="C735" s="154"/>
      <c r="D735" s="154"/>
      <c r="E735" s="361"/>
      <c r="F735" s="362"/>
      <c r="G735" s="362"/>
      <c r="H735" s="368"/>
      <c r="I735" s="367" t="str">
        <f t="shared" si="135"/>
        <v/>
      </c>
      <c r="J735" s="365"/>
      <c r="K735" s="365"/>
      <c r="L735" s="365"/>
      <c r="O735" s="25" t="str">
        <f>IF(AND(SUM($U735:$Z735)&lt;&gt;0,SUM($U735:$Z735)&lt;&gt;6), IF($B735&lt;&gt;'SOC priorities'!$E$11,$AG735,$AH735),"")</f>
        <v/>
      </c>
      <c r="P735" s="25" t="str">
        <f>IF(AND(SUM(U735:AA735)&lt;&gt;0,SUM(U735:AA735)&lt;&gt;7),IF(B735='SOC priorities'!$E$11,IF(ISBLANK(H735),$AI735,""),""),"")</f>
        <v/>
      </c>
      <c r="Q735" s="25" t="str">
        <f t="shared" si="136"/>
        <v/>
      </c>
      <c r="R735" s="25" t="str">
        <f t="shared" si="133"/>
        <v/>
      </c>
      <c r="S735" s="25" t="str">
        <f t="shared" si="134"/>
        <v/>
      </c>
      <c r="U735" s="159">
        <f t="shared" si="137"/>
        <v>0</v>
      </c>
      <c r="V735" s="25">
        <f t="shared" si="138"/>
        <v>0</v>
      </c>
      <c r="W735" s="25">
        <f t="shared" si="139"/>
        <v>0</v>
      </c>
      <c r="X735" s="25">
        <f t="shared" si="140"/>
        <v>0</v>
      </c>
      <c r="Y735" s="25">
        <f t="shared" si="141"/>
        <v>0</v>
      </c>
      <c r="Z735" s="25">
        <f t="shared" si="142"/>
        <v>0</v>
      </c>
      <c r="AA735" s="25">
        <f t="shared" si="143"/>
        <v>0</v>
      </c>
      <c r="AC735" s="25">
        <f t="shared" si="144"/>
        <v>0</v>
      </c>
      <c r="AG735" s="25" t="s">
        <v>393</v>
      </c>
      <c r="AH735" s="25" t="s">
        <v>394</v>
      </c>
      <c r="AI735" s="160" t="s">
        <v>395</v>
      </c>
      <c r="AK735" s="25">
        <f>IF(COUNTIFS('SOC priorities'!$E$4:$E$12,$B735)&lt;&gt;1,1,0)</f>
        <v>1</v>
      </c>
      <c r="AL735" s="25" cm="1">
        <f t="array" ref="AL735">_xlfn.IFNA(IF(ISBLANK(C735),0,_xlfn.IFNA(IF(NOT(OR(_xlfn.XLOOKUP(VLOOKUP(B735,'SOC priorities'!$E$4:$F$12,2),'SOC priorities'!$H$1:$P$1,'SOC priorities'!$H$1:$P$413)=C735)),1,0),1)),1)</f>
        <v>0</v>
      </c>
      <c r="AM735" s="25" cm="1">
        <f t="array" ref="AM735">_xlfn.IFNA(IF(ISBLANK(D735),0,IF(NOT(OR(_xlfn.XLOOKUP(VLOOKUP(B735,'SSA DD'!$E$32:$F$40,2),'SSA DD'!$E$1:$M$1,'SSA DD'!$E$1:$M$22)=D735)),1,0)),0)</f>
        <v>0</v>
      </c>
      <c r="AO735" t="s">
        <v>396</v>
      </c>
      <c r="AP735" s="25" t="s">
        <v>397</v>
      </c>
      <c r="AQ735" s="160" t="s">
        <v>398</v>
      </c>
    </row>
    <row r="736" spans="1:43" ht="30" customHeight="1" x14ac:dyDescent="0.45">
      <c r="A736" s="395">
        <v>724</v>
      </c>
      <c r="B736" s="155"/>
      <c r="C736" s="154"/>
      <c r="D736" s="154"/>
      <c r="E736" s="361"/>
      <c r="F736" s="362"/>
      <c r="G736" s="362"/>
      <c r="H736" s="368"/>
      <c r="I736" s="367" t="str">
        <f t="shared" si="135"/>
        <v/>
      </c>
      <c r="J736" s="365"/>
      <c r="K736" s="365"/>
      <c r="L736" s="365"/>
      <c r="O736" s="25" t="str">
        <f>IF(AND(SUM($U736:$Z736)&lt;&gt;0,SUM($U736:$Z736)&lt;&gt;6), IF($B736&lt;&gt;'SOC priorities'!$E$11,$AG736,$AH736),"")</f>
        <v/>
      </c>
      <c r="P736" s="25" t="str">
        <f>IF(AND(SUM(U736:AA736)&lt;&gt;0,SUM(U736:AA736)&lt;&gt;7),IF(B736='SOC priorities'!$E$11,IF(ISBLANK(H736),$AI736,""),""),"")</f>
        <v/>
      </c>
      <c r="Q736" s="25" t="str">
        <f t="shared" si="136"/>
        <v/>
      </c>
      <c r="R736" s="25" t="str">
        <f t="shared" si="133"/>
        <v/>
      </c>
      <c r="S736" s="25" t="str">
        <f t="shared" si="134"/>
        <v/>
      </c>
      <c r="U736" s="159">
        <f t="shared" si="137"/>
        <v>0</v>
      </c>
      <c r="V736" s="25">
        <f t="shared" si="138"/>
        <v>0</v>
      </c>
      <c r="W736" s="25">
        <f t="shared" si="139"/>
        <v>0</v>
      </c>
      <c r="X736" s="25">
        <f t="shared" si="140"/>
        <v>0</v>
      </c>
      <c r="Y736" s="25">
        <f t="shared" si="141"/>
        <v>0</v>
      </c>
      <c r="Z736" s="25">
        <f t="shared" si="142"/>
        <v>0</v>
      </c>
      <c r="AA736" s="25">
        <f t="shared" si="143"/>
        <v>0</v>
      </c>
      <c r="AC736" s="25">
        <f t="shared" si="144"/>
        <v>0</v>
      </c>
      <c r="AG736" s="25" t="s">
        <v>393</v>
      </c>
      <c r="AH736" s="25" t="s">
        <v>394</v>
      </c>
      <c r="AI736" s="160" t="s">
        <v>395</v>
      </c>
      <c r="AK736" s="25">
        <f>IF(COUNTIFS('SOC priorities'!$E$4:$E$12,$B736)&lt;&gt;1,1,0)</f>
        <v>1</v>
      </c>
      <c r="AL736" s="25" cm="1">
        <f t="array" ref="AL736">_xlfn.IFNA(IF(ISBLANK(C736),0,_xlfn.IFNA(IF(NOT(OR(_xlfn.XLOOKUP(VLOOKUP(B736,'SOC priorities'!$E$4:$F$12,2),'SOC priorities'!$H$1:$P$1,'SOC priorities'!$H$1:$P$413)=C736)),1,0),1)),1)</f>
        <v>0</v>
      </c>
      <c r="AM736" s="25" cm="1">
        <f t="array" ref="AM736">_xlfn.IFNA(IF(ISBLANK(D736),0,IF(NOT(OR(_xlfn.XLOOKUP(VLOOKUP(B736,'SSA DD'!$E$32:$F$40,2),'SSA DD'!$E$1:$M$1,'SSA DD'!$E$1:$M$22)=D736)),1,0)),0)</f>
        <v>0</v>
      </c>
      <c r="AO736" t="s">
        <v>396</v>
      </c>
      <c r="AP736" s="25" t="s">
        <v>397</v>
      </c>
      <c r="AQ736" s="160" t="s">
        <v>398</v>
      </c>
    </row>
    <row r="737" spans="1:43" ht="30" customHeight="1" x14ac:dyDescent="0.45">
      <c r="A737" s="395">
        <v>725</v>
      </c>
      <c r="B737" s="155"/>
      <c r="C737" s="154"/>
      <c r="D737" s="154"/>
      <c r="E737" s="361"/>
      <c r="F737" s="362"/>
      <c r="G737" s="362"/>
      <c r="H737" s="368"/>
      <c r="I737" s="367" t="str">
        <f t="shared" si="135"/>
        <v/>
      </c>
      <c r="J737" s="365"/>
      <c r="K737" s="365"/>
      <c r="L737" s="365"/>
      <c r="O737" s="25" t="str">
        <f>IF(AND(SUM($U737:$Z737)&lt;&gt;0,SUM($U737:$Z737)&lt;&gt;6), IF($B737&lt;&gt;'SOC priorities'!$E$11,$AG737,$AH737),"")</f>
        <v/>
      </c>
      <c r="P737" s="25" t="str">
        <f>IF(AND(SUM(U737:AA737)&lt;&gt;0,SUM(U737:AA737)&lt;&gt;7),IF(B737='SOC priorities'!$E$11,IF(ISBLANK(H737),$AI737,""),""),"")</f>
        <v/>
      </c>
      <c r="Q737" s="25" t="str">
        <f t="shared" si="136"/>
        <v/>
      </c>
      <c r="R737" s="25" t="str">
        <f t="shared" si="133"/>
        <v/>
      </c>
      <c r="S737" s="25" t="str">
        <f t="shared" si="134"/>
        <v/>
      </c>
      <c r="U737" s="159">
        <f t="shared" si="137"/>
        <v>0</v>
      </c>
      <c r="V737" s="25">
        <f t="shared" si="138"/>
        <v>0</v>
      </c>
      <c r="W737" s="25">
        <f t="shared" si="139"/>
        <v>0</v>
      </c>
      <c r="X737" s="25">
        <f t="shared" si="140"/>
        <v>0</v>
      </c>
      <c r="Y737" s="25">
        <f t="shared" si="141"/>
        <v>0</v>
      </c>
      <c r="Z737" s="25">
        <f t="shared" si="142"/>
        <v>0</v>
      </c>
      <c r="AA737" s="25">
        <f t="shared" si="143"/>
        <v>0</v>
      </c>
      <c r="AC737" s="25">
        <f t="shared" si="144"/>
        <v>0</v>
      </c>
      <c r="AG737" s="25" t="s">
        <v>393</v>
      </c>
      <c r="AH737" s="25" t="s">
        <v>394</v>
      </c>
      <c r="AI737" s="160" t="s">
        <v>395</v>
      </c>
      <c r="AK737" s="25">
        <f>IF(COUNTIFS('SOC priorities'!$E$4:$E$12,$B737)&lt;&gt;1,1,0)</f>
        <v>1</v>
      </c>
      <c r="AL737" s="25" cm="1">
        <f t="array" ref="AL737">_xlfn.IFNA(IF(ISBLANK(C737),0,_xlfn.IFNA(IF(NOT(OR(_xlfn.XLOOKUP(VLOOKUP(B737,'SOC priorities'!$E$4:$F$12,2),'SOC priorities'!$H$1:$P$1,'SOC priorities'!$H$1:$P$413)=C737)),1,0),1)),1)</f>
        <v>0</v>
      </c>
      <c r="AM737" s="25" cm="1">
        <f t="array" ref="AM737">_xlfn.IFNA(IF(ISBLANK(D737),0,IF(NOT(OR(_xlfn.XLOOKUP(VLOOKUP(B737,'SSA DD'!$E$32:$F$40,2),'SSA DD'!$E$1:$M$1,'SSA DD'!$E$1:$M$22)=D737)),1,0)),0)</f>
        <v>0</v>
      </c>
      <c r="AO737" t="s">
        <v>396</v>
      </c>
      <c r="AP737" s="25" t="s">
        <v>397</v>
      </c>
      <c r="AQ737" s="160" t="s">
        <v>398</v>
      </c>
    </row>
    <row r="738" spans="1:43" ht="30" customHeight="1" x14ac:dyDescent="0.45">
      <c r="A738" s="395">
        <v>726</v>
      </c>
      <c r="B738" s="155"/>
      <c r="C738" s="154"/>
      <c r="D738" s="154"/>
      <c r="E738" s="361"/>
      <c r="F738" s="362"/>
      <c r="G738" s="362"/>
      <c r="H738" s="368"/>
      <c r="I738" s="367" t="str">
        <f t="shared" si="135"/>
        <v/>
      </c>
      <c r="J738" s="365"/>
      <c r="K738" s="365"/>
      <c r="L738" s="365"/>
      <c r="O738" s="25" t="str">
        <f>IF(AND(SUM($U738:$Z738)&lt;&gt;0,SUM($U738:$Z738)&lt;&gt;6), IF($B738&lt;&gt;'SOC priorities'!$E$11,$AG738,$AH738),"")</f>
        <v/>
      </c>
      <c r="P738" s="25" t="str">
        <f>IF(AND(SUM(U738:AA738)&lt;&gt;0,SUM(U738:AA738)&lt;&gt;7),IF(B738='SOC priorities'!$E$11,IF(ISBLANK(H738),$AI738,""),""),"")</f>
        <v/>
      </c>
      <c r="Q738" s="25" t="str">
        <f t="shared" si="136"/>
        <v/>
      </c>
      <c r="R738" s="25" t="str">
        <f t="shared" si="133"/>
        <v/>
      </c>
      <c r="S738" s="25" t="str">
        <f t="shared" si="134"/>
        <v/>
      </c>
      <c r="U738" s="159">
        <f t="shared" si="137"/>
        <v>0</v>
      </c>
      <c r="V738" s="25">
        <f t="shared" si="138"/>
        <v>0</v>
      </c>
      <c r="W738" s="25">
        <f t="shared" si="139"/>
        <v>0</v>
      </c>
      <c r="X738" s="25">
        <f t="shared" si="140"/>
        <v>0</v>
      </c>
      <c r="Y738" s="25">
        <f t="shared" si="141"/>
        <v>0</v>
      </c>
      <c r="Z738" s="25">
        <f t="shared" si="142"/>
        <v>0</v>
      </c>
      <c r="AA738" s="25">
        <f t="shared" si="143"/>
        <v>0</v>
      </c>
      <c r="AC738" s="25">
        <f t="shared" si="144"/>
        <v>0</v>
      </c>
      <c r="AG738" s="25" t="s">
        <v>393</v>
      </c>
      <c r="AH738" s="25" t="s">
        <v>394</v>
      </c>
      <c r="AI738" s="160" t="s">
        <v>395</v>
      </c>
      <c r="AK738" s="25">
        <f>IF(COUNTIFS('SOC priorities'!$E$4:$E$12,$B738)&lt;&gt;1,1,0)</f>
        <v>1</v>
      </c>
      <c r="AL738" s="25" cm="1">
        <f t="array" ref="AL738">_xlfn.IFNA(IF(ISBLANK(C738),0,_xlfn.IFNA(IF(NOT(OR(_xlfn.XLOOKUP(VLOOKUP(B738,'SOC priorities'!$E$4:$F$12,2),'SOC priorities'!$H$1:$P$1,'SOC priorities'!$H$1:$P$413)=C738)),1,0),1)),1)</f>
        <v>0</v>
      </c>
      <c r="AM738" s="25" cm="1">
        <f t="array" ref="AM738">_xlfn.IFNA(IF(ISBLANK(D738),0,IF(NOT(OR(_xlfn.XLOOKUP(VLOOKUP(B738,'SSA DD'!$E$32:$F$40,2),'SSA DD'!$E$1:$M$1,'SSA DD'!$E$1:$M$22)=D738)),1,0)),0)</f>
        <v>0</v>
      </c>
      <c r="AO738" t="s">
        <v>396</v>
      </c>
      <c r="AP738" s="25" t="s">
        <v>397</v>
      </c>
      <c r="AQ738" s="160" t="s">
        <v>398</v>
      </c>
    </row>
    <row r="739" spans="1:43" ht="30" customHeight="1" x14ac:dyDescent="0.45">
      <c r="A739" s="395">
        <v>727</v>
      </c>
      <c r="B739" s="155"/>
      <c r="C739" s="154"/>
      <c r="D739" s="154"/>
      <c r="E739" s="361"/>
      <c r="F739" s="362"/>
      <c r="G739" s="362"/>
      <c r="H739" s="368"/>
      <c r="I739" s="367" t="str">
        <f t="shared" si="135"/>
        <v/>
      </c>
      <c r="J739" s="365"/>
      <c r="K739" s="365"/>
      <c r="L739" s="365"/>
      <c r="O739" s="25" t="str">
        <f>IF(AND(SUM($U739:$Z739)&lt;&gt;0,SUM($U739:$Z739)&lt;&gt;6), IF($B739&lt;&gt;'SOC priorities'!$E$11,$AG739,$AH739),"")</f>
        <v/>
      </c>
      <c r="P739" s="25" t="str">
        <f>IF(AND(SUM(U739:AA739)&lt;&gt;0,SUM(U739:AA739)&lt;&gt;7),IF(B739='SOC priorities'!$E$11,IF(ISBLANK(H739),$AI739,""),""),"")</f>
        <v/>
      </c>
      <c r="Q739" s="25" t="str">
        <f t="shared" si="136"/>
        <v/>
      </c>
      <c r="R739" s="25" t="str">
        <f t="shared" si="133"/>
        <v/>
      </c>
      <c r="S739" s="25" t="str">
        <f t="shared" si="134"/>
        <v/>
      </c>
      <c r="U739" s="159">
        <f t="shared" si="137"/>
        <v>0</v>
      </c>
      <c r="V739" s="25">
        <f t="shared" si="138"/>
        <v>0</v>
      </c>
      <c r="W739" s="25">
        <f t="shared" si="139"/>
        <v>0</v>
      </c>
      <c r="X739" s="25">
        <f t="shared" si="140"/>
        <v>0</v>
      </c>
      <c r="Y739" s="25">
        <f t="shared" si="141"/>
        <v>0</v>
      </c>
      <c r="Z739" s="25">
        <f t="shared" si="142"/>
        <v>0</v>
      </c>
      <c r="AA739" s="25">
        <f t="shared" si="143"/>
        <v>0</v>
      </c>
      <c r="AC739" s="25">
        <f t="shared" si="144"/>
        <v>0</v>
      </c>
      <c r="AG739" s="25" t="s">
        <v>393</v>
      </c>
      <c r="AH739" s="25" t="s">
        <v>394</v>
      </c>
      <c r="AI739" s="160" t="s">
        <v>395</v>
      </c>
      <c r="AK739" s="25">
        <f>IF(COUNTIFS('SOC priorities'!$E$4:$E$12,$B739)&lt;&gt;1,1,0)</f>
        <v>1</v>
      </c>
      <c r="AL739" s="25" cm="1">
        <f t="array" ref="AL739">_xlfn.IFNA(IF(ISBLANK(C739),0,_xlfn.IFNA(IF(NOT(OR(_xlfn.XLOOKUP(VLOOKUP(B739,'SOC priorities'!$E$4:$F$12,2),'SOC priorities'!$H$1:$P$1,'SOC priorities'!$H$1:$P$413)=C739)),1,0),1)),1)</f>
        <v>0</v>
      </c>
      <c r="AM739" s="25" cm="1">
        <f t="array" ref="AM739">_xlfn.IFNA(IF(ISBLANK(D739),0,IF(NOT(OR(_xlfn.XLOOKUP(VLOOKUP(B739,'SSA DD'!$E$32:$F$40,2),'SSA DD'!$E$1:$M$1,'SSA DD'!$E$1:$M$22)=D739)),1,0)),0)</f>
        <v>0</v>
      </c>
      <c r="AO739" t="s">
        <v>396</v>
      </c>
      <c r="AP739" s="25" t="s">
        <v>397</v>
      </c>
      <c r="AQ739" s="160" t="s">
        <v>398</v>
      </c>
    </row>
    <row r="740" spans="1:43" ht="30" customHeight="1" x14ac:dyDescent="0.45">
      <c r="A740" s="395">
        <v>728</v>
      </c>
      <c r="B740" s="155"/>
      <c r="C740" s="154"/>
      <c r="D740" s="154"/>
      <c r="E740" s="361"/>
      <c r="F740" s="362"/>
      <c r="G740" s="362"/>
      <c r="H740" s="368"/>
      <c r="I740" s="367" t="str">
        <f t="shared" si="135"/>
        <v/>
      </c>
      <c r="J740" s="365"/>
      <c r="K740" s="365"/>
      <c r="L740" s="365"/>
      <c r="O740" s="25" t="str">
        <f>IF(AND(SUM($U740:$Z740)&lt;&gt;0,SUM($U740:$Z740)&lt;&gt;6), IF($B740&lt;&gt;'SOC priorities'!$E$11,$AG740,$AH740),"")</f>
        <v/>
      </c>
      <c r="P740" s="25" t="str">
        <f>IF(AND(SUM(U740:AA740)&lt;&gt;0,SUM(U740:AA740)&lt;&gt;7),IF(B740='SOC priorities'!$E$11,IF(ISBLANK(H740),$AI740,""),""),"")</f>
        <v/>
      </c>
      <c r="Q740" s="25" t="str">
        <f t="shared" si="136"/>
        <v/>
      </c>
      <c r="R740" s="25" t="str">
        <f t="shared" si="133"/>
        <v/>
      </c>
      <c r="S740" s="25" t="str">
        <f t="shared" si="134"/>
        <v/>
      </c>
      <c r="U740" s="159">
        <f t="shared" si="137"/>
        <v>0</v>
      </c>
      <c r="V740" s="25">
        <f t="shared" si="138"/>
        <v>0</v>
      </c>
      <c r="W740" s="25">
        <f t="shared" si="139"/>
        <v>0</v>
      </c>
      <c r="X740" s="25">
        <f t="shared" si="140"/>
        <v>0</v>
      </c>
      <c r="Y740" s="25">
        <f t="shared" si="141"/>
        <v>0</v>
      </c>
      <c r="Z740" s="25">
        <f t="shared" si="142"/>
        <v>0</v>
      </c>
      <c r="AA740" s="25">
        <f t="shared" si="143"/>
        <v>0</v>
      </c>
      <c r="AC740" s="25">
        <f t="shared" si="144"/>
        <v>0</v>
      </c>
      <c r="AG740" s="25" t="s">
        <v>393</v>
      </c>
      <c r="AH740" s="25" t="s">
        <v>394</v>
      </c>
      <c r="AI740" s="160" t="s">
        <v>395</v>
      </c>
      <c r="AK740" s="25">
        <f>IF(COUNTIFS('SOC priorities'!$E$4:$E$12,$B740)&lt;&gt;1,1,0)</f>
        <v>1</v>
      </c>
      <c r="AL740" s="25" cm="1">
        <f t="array" ref="AL740">_xlfn.IFNA(IF(ISBLANK(C740),0,_xlfn.IFNA(IF(NOT(OR(_xlfn.XLOOKUP(VLOOKUP(B740,'SOC priorities'!$E$4:$F$12,2),'SOC priorities'!$H$1:$P$1,'SOC priorities'!$H$1:$P$413)=C740)),1,0),1)),1)</f>
        <v>0</v>
      </c>
      <c r="AM740" s="25" cm="1">
        <f t="array" ref="AM740">_xlfn.IFNA(IF(ISBLANK(D740),0,IF(NOT(OR(_xlfn.XLOOKUP(VLOOKUP(B740,'SSA DD'!$E$32:$F$40,2),'SSA DD'!$E$1:$M$1,'SSA DD'!$E$1:$M$22)=D740)),1,0)),0)</f>
        <v>0</v>
      </c>
      <c r="AO740" t="s">
        <v>396</v>
      </c>
      <c r="AP740" s="25" t="s">
        <v>397</v>
      </c>
      <c r="AQ740" s="160" t="s">
        <v>398</v>
      </c>
    </row>
    <row r="741" spans="1:43" ht="30" customHeight="1" x14ac:dyDescent="0.45">
      <c r="A741" s="395">
        <v>729</v>
      </c>
      <c r="B741" s="155"/>
      <c r="C741" s="154"/>
      <c r="D741" s="154"/>
      <c r="E741" s="361"/>
      <c r="F741" s="362"/>
      <c r="G741" s="362"/>
      <c r="H741" s="368"/>
      <c r="I741" s="367" t="str">
        <f t="shared" si="135"/>
        <v/>
      </c>
      <c r="J741" s="365"/>
      <c r="K741" s="365"/>
      <c r="L741" s="365"/>
      <c r="O741" s="25" t="str">
        <f>IF(AND(SUM($U741:$Z741)&lt;&gt;0,SUM($U741:$Z741)&lt;&gt;6), IF($B741&lt;&gt;'SOC priorities'!$E$11,$AG741,$AH741),"")</f>
        <v/>
      </c>
      <c r="P741" s="25" t="str">
        <f>IF(AND(SUM(U741:AA741)&lt;&gt;0,SUM(U741:AA741)&lt;&gt;7),IF(B741='SOC priorities'!$E$11,IF(ISBLANK(H741),$AI741,""),""),"")</f>
        <v/>
      </c>
      <c r="Q741" s="25" t="str">
        <f t="shared" si="136"/>
        <v/>
      </c>
      <c r="R741" s="25" t="str">
        <f t="shared" si="133"/>
        <v/>
      </c>
      <c r="S741" s="25" t="str">
        <f t="shared" si="134"/>
        <v/>
      </c>
      <c r="U741" s="159">
        <f t="shared" si="137"/>
        <v>0</v>
      </c>
      <c r="V741" s="25">
        <f t="shared" si="138"/>
        <v>0</v>
      </c>
      <c r="W741" s="25">
        <f t="shared" si="139"/>
        <v>0</v>
      </c>
      <c r="X741" s="25">
        <f t="shared" si="140"/>
        <v>0</v>
      </c>
      <c r="Y741" s="25">
        <f t="shared" si="141"/>
        <v>0</v>
      </c>
      <c r="Z741" s="25">
        <f t="shared" si="142"/>
        <v>0</v>
      </c>
      <c r="AA741" s="25">
        <f t="shared" si="143"/>
        <v>0</v>
      </c>
      <c r="AC741" s="25">
        <f t="shared" si="144"/>
        <v>0</v>
      </c>
      <c r="AG741" s="25" t="s">
        <v>393</v>
      </c>
      <c r="AH741" s="25" t="s">
        <v>394</v>
      </c>
      <c r="AI741" s="160" t="s">
        <v>395</v>
      </c>
      <c r="AK741" s="25">
        <f>IF(COUNTIFS('SOC priorities'!$E$4:$E$12,$B741)&lt;&gt;1,1,0)</f>
        <v>1</v>
      </c>
      <c r="AL741" s="25" cm="1">
        <f t="array" ref="AL741">_xlfn.IFNA(IF(ISBLANK(C741),0,_xlfn.IFNA(IF(NOT(OR(_xlfn.XLOOKUP(VLOOKUP(B741,'SOC priorities'!$E$4:$F$12,2),'SOC priorities'!$H$1:$P$1,'SOC priorities'!$H$1:$P$413)=C741)),1,0),1)),1)</f>
        <v>0</v>
      </c>
      <c r="AM741" s="25" cm="1">
        <f t="array" ref="AM741">_xlfn.IFNA(IF(ISBLANK(D741),0,IF(NOT(OR(_xlfn.XLOOKUP(VLOOKUP(B741,'SSA DD'!$E$32:$F$40,2),'SSA DD'!$E$1:$M$1,'SSA DD'!$E$1:$M$22)=D741)),1,0)),0)</f>
        <v>0</v>
      </c>
      <c r="AO741" t="s">
        <v>396</v>
      </c>
      <c r="AP741" s="25" t="s">
        <v>397</v>
      </c>
      <c r="AQ741" s="160" t="s">
        <v>398</v>
      </c>
    </row>
    <row r="742" spans="1:43" ht="30" customHeight="1" x14ac:dyDescent="0.45">
      <c r="A742" s="395">
        <v>730</v>
      </c>
      <c r="B742" s="155"/>
      <c r="C742" s="154"/>
      <c r="D742" s="154"/>
      <c r="E742" s="361"/>
      <c r="F742" s="362"/>
      <c r="G742" s="362"/>
      <c r="H742" s="368"/>
      <c r="I742" s="367" t="str">
        <f t="shared" si="135"/>
        <v/>
      </c>
      <c r="J742" s="365"/>
      <c r="K742" s="365"/>
      <c r="L742" s="365"/>
      <c r="O742" s="25" t="str">
        <f>IF(AND(SUM($U742:$Z742)&lt;&gt;0,SUM($U742:$Z742)&lt;&gt;6), IF($B742&lt;&gt;'SOC priorities'!$E$11,$AG742,$AH742),"")</f>
        <v/>
      </c>
      <c r="P742" s="25" t="str">
        <f>IF(AND(SUM(U742:AA742)&lt;&gt;0,SUM(U742:AA742)&lt;&gt;7),IF(B742='SOC priorities'!$E$11,IF(ISBLANK(H742),$AI742,""),""),"")</f>
        <v/>
      </c>
      <c r="Q742" s="25" t="str">
        <f t="shared" si="136"/>
        <v/>
      </c>
      <c r="R742" s="25" t="str">
        <f t="shared" si="133"/>
        <v/>
      </c>
      <c r="S742" s="25" t="str">
        <f t="shared" si="134"/>
        <v/>
      </c>
      <c r="U742" s="159">
        <f t="shared" si="137"/>
        <v>0</v>
      </c>
      <c r="V742" s="25">
        <f t="shared" si="138"/>
        <v>0</v>
      </c>
      <c r="W742" s="25">
        <f t="shared" si="139"/>
        <v>0</v>
      </c>
      <c r="X742" s="25">
        <f t="shared" si="140"/>
        <v>0</v>
      </c>
      <c r="Y742" s="25">
        <f t="shared" si="141"/>
        <v>0</v>
      </c>
      <c r="Z742" s="25">
        <f t="shared" si="142"/>
        <v>0</v>
      </c>
      <c r="AA742" s="25">
        <f t="shared" si="143"/>
        <v>0</v>
      </c>
      <c r="AC742" s="25">
        <f t="shared" si="144"/>
        <v>0</v>
      </c>
      <c r="AG742" s="25" t="s">
        <v>393</v>
      </c>
      <c r="AH742" s="25" t="s">
        <v>394</v>
      </c>
      <c r="AI742" s="160" t="s">
        <v>395</v>
      </c>
      <c r="AK742" s="25">
        <f>IF(COUNTIFS('SOC priorities'!$E$4:$E$12,$B742)&lt;&gt;1,1,0)</f>
        <v>1</v>
      </c>
      <c r="AL742" s="25" cm="1">
        <f t="array" ref="AL742">_xlfn.IFNA(IF(ISBLANK(C742),0,_xlfn.IFNA(IF(NOT(OR(_xlfn.XLOOKUP(VLOOKUP(B742,'SOC priorities'!$E$4:$F$12,2),'SOC priorities'!$H$1:$P$1,'SOC priorities'!$H$1:$P$413)=C742)),1,0),1)),1)</f>
        <v>0</v>
      </c>
      <c r="AM742" s="25" cm="1">
        <f t="array" ref="AM742">_xlfn.IFNA(IF(ISBLANK(D742),0,IF(NOT(OR(_xlfn.XLOOKUP(VLOOKUP(B742,'SSA DD'!$E$32:$F$40,2),'SSA DD'!$E$1:$M$1,'SSA DD'!$E$1:$M$22)=D742)),1,0)),0)</f>
        <v>0</v>
      </c>
      <c r="AO742" t="s">
        <v>396</v>
      </c>
      <c r="AP742" s="25" t="s">
        <v>397</v>
      </c>
      <c r="AQ742" s="160" t="s">
        <v>398</v>
      </c>
    </row>
    <row r="743" spans="1:43" ht="30" customHeight="1" x14ac:dyDescent="0.45">
      <c r="A743" s="395">
        <v>731</v>
      </c>
      <c r="B743" s="155"/>
      <c r="C743" s="154"/>
      <c r="D743" s="154"/>
      <c r="E743" s="361"/>
      <c r="F743" s="362"/>
      <c r="G743" s="362"/>
      <c r="H743" s="368"/>
      <c r="I743" s="367" t="str">
        <f t="shared" si="135"/>
        <v/>
      </c>
      <c r="J743" s="365"/>
      <c r="K743" s="365"/>
      <c r="L743" s="365"/>
      <c r="O743" s="25" t="str">
        <f>IF(AND(SUM($U743:$Z743)&lt;&gt;0,SUM($U743:$Z743)&lt;&gt;6), IF($B743&lt;&gt;'SOC priorities'!$E$11,$AG743,$AH743),"")</f>
        <v/>
      </c>
      <c r="P743" s="25" t="str">
        <f>IF(AND(SUM(U743:AA743)&lt;&gt;0,SUM(U743:AA743)&lt;&gt;7),IF(B743='SOC priorities'!$E$11,IF(ISBLANK(H743),$AI743,""),""),"")</f>
        <v/>
      </c>
      <c r="Q743" s="25" t="str">
        <f t="shared" si="136"/>
        <v/>
      </c>
      <c r="R743" s="25" t="str">
        <f t="shared" si="133"/>
        <v/>
      </c>
      <c r="S743" s="25" t="str">
        <f t="shared" si="134"/>
        <v/>
      </c>
      <c r="U743" s="159">
        <f t="shared" si="137"/>
        <v>0</v>
      </c>
      <c r="V743" s="25">
        <f t="shared" si="138"/>
        <v>0</v>
      </c>
      <c r="W743" s="25">
        <f t="shared" si="139"/>
        <v>0</v>
      </c>
      <c r="X743" s="25">
        <f t="shared" si="140"/>
        <v>0</v>
      </c>
      <c r="Y743" s="25">
        <f t="shared" si="141"/>
        <v>0</v>
      </c>
      <c r="Z743" s="25">
        <f t="shared" si="142"/>
        <v>0</v>
      </c>
      <c r="AA743" s="25">
        <f t="shared" si="143"/>
        <v>0</v>
      </c>
      <c r="AC743" s="25">
        <f t="shared" si="144"/>
        <v>0</v>
      </c>
      <c r="AG743" s="25" t="s">
        <v>393</v>
      </c>
      <c r="AH743" s="25" t="s">
        <v>394</v>
      </c>
      <c r="AI743" s="160" t="s">
        <v>395</v>
      </c>
      <c r="AK743" s="25">
        <f>IF(COUNTIFS('SOC priorities'!$E$4:$E$12,$B743)&lt;&gt;1,1,0)</f>
        <v>1</v>
      </c>
      <c r="AL743" s="25" cm="1">
        <f t="array" ref="AL743">_xlfn.IFNA(IF(ISBLANK(C743),0,_xlfn.IFNA(IF(NOT(OR(_xlfn.XLOOKUP(VLOOKUP(B743,'SOC priorities'!$E$4:$F$12,2),'SOC priorities'!$H$1:$P$1,'SOC priorities'!$H$1:$P$413)=C743)),1,0),1)),1)</f>
        <v>0</v>
      </c>
      <c r="AM743" s="25" cm="1">
        <f t="array" ref="AM743">_xlfn.IFNA(IF(ISBLANK(D743),0,IF(NOT(OR(_xlfn.XLOOKUP(VLOOKUP(B743,'SSA DD'!$E$32:$F$40,2),'SSA DD'!$E$1:$M$1,'SSA DD'!$E$1:$M$22)=D743)),1,0)),0)</f>
        <v>0</v>
      </c>
      <c r="AO743" t="s">
        <v>396</v>
      </c>
      <c r="AP743" s="25" t="s">
        <v>397</v>
      </c>
      <c r="AQ743" s="160" t="s">
        <v>398</v>
      </c>
    </row>
    <row r="744" spans="1:43" ht="30" customHeight="1" x14ac:dyDescent="0.45">
      <c r="A744" s="395">
        <v>732</v>
      </c>
      <c r="B744" s="155"/>
      <c r="C744" s="154"/>
      <c r="D744" s="154"/>
      <c r="E744" s="361"/>
      <c r="F744" s="362"/>
      <c r="G744" s="362"/>
      <c r="H744" s="368"/>
      <c r="I744" s="367" t="str">
        <f t="shared" si="135"/>
        <v/>
      </c>
      <c r="J744" s="365"/>
      <c r="K744" s="365"/>
      <c r="L744" s="365"/>
      <c r="O744" s="25" t="str">
        <f>IF(AND(SUM($U744:$Z744)&lt;&gt;0,SUM($U744:$Z744)&lt;&gt;6), IF($B744&lt;&gt;'SOC priorities'!$E$11,$AG744,$AH744),"")</f>
        <v/>
      </c>
      <c r="P744" s="25" t="str">
        <f>IF(AND(SUM(U744:AA744)&lt;&gt;0,SUM(U744:AA744)&lt;&gt;7),IF(B744='SOC priorities'!$E$11,IF(ISBLANK(H744),$AI744,""),""),"")</f>
        <v/>
      </c>
      <c r="Q744" s="25" t="str">
        <f t="shared" si="136"/>
        <v/>
      </c>
      <c r="R744" s="25" t="str">
        <f t="shared" si="133"/>
        <v/>
      </c>
      <c r="S744" s="25" t="str">
        <f t="shared" si="134"/>
        <v/>
      </c>
      <c r="U744" s="159">
        <f t="shared" si="137"/>
        <v>0</v>
      </c>
      <c r="V744" s="25">
        <f t="shared" si="138"/>
        <v>0</v>
      </c>
      <c r="W744" s="25">
        <f t="shared" si="139"/>
        <v>0</v>
      </c>
      <c r="X744" s="25">
        <f t="shared" si="140"/>
        <v>0</v>
      </c>
      <c r="Y744" s="25">
        <f t="shared" si="141"/>
        <v>0</v>
      </c>
      <c r="Z744" s="25">
        <f t="shared" si="142"/>
        <v>0</v>
      </c>
      <c r="AA744" s="25">
        <f t="shared" si="143"/>
        <v>0</v>
      </c>
      <c r="AC744" s="25">
        <f t="shared" si="144"/>
        <v>0</v>
      </c>
      <c r="AG744" s="25" t="s">
        <v>393</v>
      </c>
      <c r="AH744" s="25" t="s">
        <v>394</v>
      </c>
      <c r="AI744" s="160" t="s">
        <v>395</v>
      </c>
      <c r="AK744" s="25">
        <f>IF(COUNTIFS('SOC priorities'!$E$4:$E$12,$B744)&lt;&gt;1,1,0)</f>
        <v>1</v>
      </c>
      <c r="AL744" s="25" cm="1">
        <f t="array" ref="AL744">_xlfn.IFNA(IF(ISBLANK(C744),0,_xlfn.IFNA(IF(NOT(OR(_xlfn.XLOOKUP(VLOOKUP(B744,'SOC priorities'!$E$4:$F$12,2),'SOC priorities'!$H$1:$P$1,'SOC priorities'!$H$1:$P$413)=C744)),1,0),1)),1)</f>
        <v>0</v>
      </c>
      <c r="AM744" s="25" cm="1">
        <f t="array" ref="AM744">_xlfn.IFNA(IF(ISBLANK(D744),0,IF(NOT(OR(_xlfn.XLOOKUP(VLOOKUP(B744,'SSA DD'!$E$32:$F$40,2),'SSA DD'!$E$1:$M$1,'SSA DD'!$E$1:$M$22)=D744)),1,0)),0)</f>
        <v>0</v>
      </c>
      <c r="AO744" t="s">
        <v>396</v>
      </c>
      <c r="AP744" s="25" t="s">
        <v>397</v>
      </c>
      <c r="AQ744" s="160" t="s">
        <v>398</v>
      </c>
    </row>
    <row r="745" spans="1:43" ht="30" customHeight="1" x14ac:dyDescent="0.45">
      <c r="A745" s="395">
        <v>733</v>
      </c>
      <c r="B745" s="155"/>
      <c r="C745" s="154"/>
      <c r="D745" s="154"/>
      <c r="E745" s="361"/>
      <c r="F745" s="362"/>
      <c r="G745" s="362"/>
      <c r="H745" s="368"/>
      <c r="I745" s="367" t="str">
        <f t="shared" si="135"/>
        <v/>
      </c>
      <c r="J745" s="365"/>
      <c r="K745" s="365"/>
      <c r="L745" s="365"/>
      <c r="O745" s="25" t="str">
        <f>IF(AND(SUM($U745:$Z745)&lt;&gt;0,SUM($U745:$Z745)&lt;&gt;6), IF($B745&lt;&gt;'SOC priorities'!$E$11,$AG745,$AH745),"")</f>
        <v/>
      </c>
      <c r="P745" s="25" t="str">
        <f>IF(AND(SUM(U745:AA745)&lt;&gt;0,SUM(U745:AA745)&lt;&gt;7),IF(B745='SOC priorities'!$E$11,IF(ISBLANK(H745),$AI745,""),""),"")</f>
        <v/>
      </c>
      <c r="Q745" s="25" t="str">
        <f t="shared" si="136"/>
        <v/>
      </c>
      <c r="R745" s="25" t="str">
        <f t="shared" si="133"/>
        <v/>
      </c>
      <c r="S745" s="25" t="str">
        <f t="shared" si="134"/>
        <v/>
      </c>
      <c r="U745" s="159">
        <f t="shared" si="137"/>
        <v>0</v>
      </c>
      <c r="V745" s="25">
        <f t="shared" si="138"/>
        <v>0</v>
      </c>
      <c r="W745" s="25">
        <f t="shared" si="139"/>
        <v>0</v>
      </c>
      <c r="X745" s="25">
        <f t="shared" si="140"/>
        <v>0</v>
      </c>
      <c r="Y745" s="25">
        <f t="shared" si="141"/>
        <v>0</v>
      </c>
      <c r="Z745" s="25">
        <f t="shared" si="142"/>
        <v>0</v>
      </c>
      <c r="AA745" s="25">
        <f t="shared" si="143"/>
        <v>0</v>
      </c>
      <c r="AC745" s="25">
        <f t="shared" si="144"/>
        <v>0</v>
      </c>
      <c r="AG745" s="25" t="s">
        <v>393</v>
      </c>
      <c r="AH745" s="25" t="s">
        <v>394</v>
      </c>
      <c r="AI745" s="160" t="s">
        <v>395</v>
      </c>
      <c r="AK745" s="25">
        <f>IF(COUNTIFS('SOC priorities'!$E$4:$E$12,$B745)&lt;&gt;1,1,0)</f>
        <v>1</v>
      </c>
      <c r="AL745" s="25" cm="1">
        <f t="array" ref="AL745">_xlfn.IFNA(IF(ISBLANK(C745),0,_xlfn.IFNA(IF(NOT(OR(_xlfn.XLOOKUP(VLOOKUP(B745,'SOC priorities'!$E$4:$F$12,2),'SOC priorities'!$H$1:$P$1,'SOC priorities'!$H$1:$P$413)=C745)),1,0),1)),1)</f>
        <v>0</v>
      </c>
      <c r="AM745" s="25" cm="1">
        <f t="array" ref="AM745">_xlfn.IFNA(IF(ISBLANK(D745),0,IF(NOT(OR(_xlfn.XLOOKUP(VLOOKUP(B745,'SSA DD'!$E$32:$F$40,2),'SSA DD'!$E$1:$M$1,'SSA DD'!$E$1:$M$22)=D745)),1,0)),0)</f>
        <v>0</v>
      </c>
      <c r="AO745" t="s">
        <v>396</v>
      </c>
      <c r="AP745" s="25" t="s">
        <v>397</v>
      </c>
      <c r="AQ745" s="160" t="s">
        <v>398</v>
      </c>
    </row>
    <row r="746" spans="1:43" ht="30" customHeight="1" x14ac:dyDescent="0.45">
      <c r="A746" s="395">
        <v>734</v>
      </c>
      <c r="B746" s="155"/>
      <c r="C746" s="154"/>
      <c r="D746" s="154"/>
      <c r="E746" s="361"/>
      <c r="F746" s="362"/>
      <c r="G746" s="362"/>
      <c r="H746" s="368"/>
      <c r="I746" s="367" t="str">
        <f t="shared" si="135"/>
        <v/>
      </c>
      <c r="J746" s="365"/>
      <c r="K746" s="365"/>
      <c r="L746" s="365"/>
      <c r="O746" s="25" t="str">
        <f>IF(AND(SUM($U746:$Z746)&lt;&gt;0,SUM($U746:$Z746)&lt;&gt;6), IF($B746&lt;&gt;'SOC priorities'!$E$11,$AG746,$AH746),"")</f>
        <v/>
      </c>
      <c r="P746" s="25" t="str">
        <f>IF(AND(SUM(U746:AA746)&lt;&gt;0,SUM(U746:AA746)&lt;&gt;7),IF(B746='SOC priorities'!$E$11,IF(ISBLANK(H746),$AI746,""),""),"")</f>
        <v/>
      </c>
      <c r="Q746" s="25" t="str">
        <f t="shared" si="136"/>
        <v/>
      </c>
      <c r="R746" s="25" t="str">
        <f t="shared" si="133"/>
        <v/>
      </c>
      <c r="S746" s="25" t="str">
        <f t="shared" si="134"/>
        <v/>
      </c>
      <c r="U746" s="159">
        <f t="shared" si="137"/>
        <v>0</v>
      </c>
      <c r="V746" s="25">
        <f t="shared" si="138"/>
        <v>0</v>
      </c>
      <c r="W746" s="25">
        <f t="shared" si="139"/>
        <v>0</v>
      </c>
      <c r="X746" s="25">
        <f t="shared" si="140"/>
        <v>0</v>
      </c>
      <c r="Y746" s="25">
        <f t="shared" si="141"/>
        <v>0</v>
      </c>
      <c r="Z746" s="25">
        <f t="shared" si="142"/>
        <v>0</v>
      </c>
      <c r="AA746" s="25">
        <f t="shared" si="143"/>
        <v>0</v>
      </c>
      <c r="AC746" s="25">
        <f t="shared" si="144"/>
        <v>0</v>
      </c>
      <c r="AG746" s="25" t="s">
        <v>393</v>
      </c>
      <c r="AH746" s="25" t="s">
        <v>394</v>
      </c>
      <c r="AI746" s="160" t="s">
        <v>395</v>
      </c>
      <c r="AK746" s="25">
        <f>IF(COUNTIFS('SOC priorities'!$E$4:$E$12,$B746)&lt;&gt;1,1,0)</f>
        <v>1</v>
      </c>
      <c r="AL746" s="25" cm="1">
        <f t="array" ref="AL746">_xlfn.IFNA(IF(ISBLANK(C746),0,_xlfn.IFNA(IF(NOT(OR(_xlfn.XLOOKUP(VLOOKUP(B746,'SOC priorities'!$E$4:$F$12,2),'SOC priorities'!$H$1:$P$1,'SOC priorities'!$H$1:$P$413)=C746)),1,0),1)),1)</f>
        <v>0</v>
      </c>
      <c r="AM746" s="25" cm="1">
        <f t="array" ref="AM746">_xlfn.IFNA(IF(ISBLANK(D746),0,IF(NOT(OR(_xlfn.XLOOKUP(VLOOKUP(B746,'SSA DD'!$E$32:$F$40,2),'SSA DD'!$E$1:$M$1,'SSA DD'!$E$1:$M$22)=D746)),1,0)),0)</f>
        <v>0</v>
      </c>
      <c r="AO746" t="s">
        <v>396</v>
      </c>
      <c r="AP746" s="25" t="s">
        <v>397</v>
      </c>
      <c r="AQ746" s="160" t="s">
        <v>398</v>
      </c>
    </row>
    <row r="747" spans="1:43" ht="30" customHeight="1" x14ac:dyDescent="0.45">
      <c r="A747" s="395">
        <v>735</v>
      </c>
      <c r="B747" s="155"/>
      <c r="C747" s="154"/>
      <c r="D747" s="154"/>
      <c r="E747" s="361"/>
      <c r="F747" s="362"/>
      <c r="G747" s="362"/>
      <c r="H747" s="368"/>
      <c r="I747" s="367" t="str">
        <f t="shared" si="135"/>
        <v/>
      </c>
      <c r="J747" s="365"/>
      <c r="K747" s="365"/>
      <c r="L747" s="365"/>
      <c r="O747" s="25" t="str">
        <f>IF(AND(SUM($U747:$Z747)&lt;&gt;0,SUM($U747:$Z747)&lt;&gt;6), IF($B747&lt;&gt;'SOC priorities'!$E$11,$AG747,$AH747),"")</f>
        <v/>
      </c>
      <c r="P747" s="25" t="str">
        <f>IF(AND(SUM(U747:AA747)&lt;&gt;0,SUM(U747:AA747)&lt;&gt;7),IF(B747='SOC priorities'!$E$11,IF(ISBLANK(H747),$AI747,""),""),"")</f>
        <v/>
      </c>
      <c r="Q747" s="25" t="str">
        <f t="shared" si="136"/>
        <v/>
      </c>
      <c r="R747" s="25" t="str">
        <f t="shared" si="133"/>
        <v/>
      </c>
      <c r="S747" s="25" t="str">
        <f t="shared" si="134"/>
        <v/>
      </c>
      <c r="U747" s="159">
        <f t="shared" si="137"/>
        <v>0</v>
      </c>
      <c r="V747" s="25">
        <f t="shared" si="138"/>
        <v>0</v>
      </c>
      <c r="W747" s="25">
        <f t="shared" si="139"/>
        <v>0</v>
      </c>
      <c r="X747" s="25">
        <f t="shared" si="140"/>
        <v>0</v>
      </c>
      <c r="Y747" s="25">
        <f t="shared" si="141"/>
        <v>0</v>
      </c>
      <c r="Z747" s="25">
        <f t="shared" si="142"/>
        <v>0</v>
      </c>
      <c r="AA747" s="25">
        <f t="shared" si="143"/>
        <v>0</v>
      </c>
      <c r="AC747" s="25">
        <f t="shared" si="144"/>
        <v>0</v>
      </c>
      <c r="AG747" s="25" t="s">
        <v>393</v>
      </c>
      <c r="AH747" s="25" t="s">
        <v>394</v>
      </c>
      <c r="AI747" s="160" t="s">
        <v>395</v>
      </c>
      <c r="AK747" s="25">
        <f>IF(COUNTIFS('SOC priorities'!$E$4:$E$12,$B747)&lt;&gt;1,1,0)</f>
        <v>1</v>
      </c>
      <c r="AL747" s="25" cm="1">
        <f t="array" ref="AL747">_xlfn.IFNA(IF(ISBLANK(C747),0,_xlfn.IFNA(IF(NOT(OR(_xlfn.XLOOKUP(VLOOKUP(B747,'SOC priorities'!$E$4:$F$12,2),'SOC priorities'!$H$1:$P$1,'SOC priorities'!$H$1:$P$413)=C747)),1,0),1)),1)</f>
        <v>0</v>
      </c>
      <c r="AM747" s="25" cm="1">
        <f t="array" ref="AM747">_xlfn.IFNA(IF(ISBLANK(D747),0,IF(NOT(OR(_xlfn.XLOOKUP(VLOOKUP(B747,'SSA DD'!$E$32:$F$40,2),'SSA DD'!$E$1:$M$1,'SSA DD'!$E$1:$M$22)=D747)),1,0)),0)</f>
        <v>0</v>
      </c>
      <c r="AO747" t="s">
        <v>396</v>
      </c>
      <c r="AP747" s="25" t="s">
        <v>397</v>
      </c>
      <c r="AQ747" s="160" t="s">
        <v>398</v>
      </c>
    </row>
    <row r="748" spans="1:43" ht="30" customHeight="1" x14ac:dyDescent="0.45">
      <c r="A748" s="395">
        <v>736</v>
      </c>
      <c r="B748" s="155"/>
      <c r="C748" s="154"/>
      <c r="D748" s="154"/>
      <c r="E748" s="361"/>
      <c r="F748" s="362"/>
      <c r="G748" s="362"/>
      <c r="H748" s="368"/>
      <c r="I748" s="367" t="str">
        <f t="shared" si="135"/>
        <v/>
      </c>
      <c r="J748" s="365"/>
      <c r="K748" s="365"/>
      <c r="L748" s="365"/>
      <c r="O748" s="25" t="str">
        <f>IF(AND(SUM($U748:$Z748)&lt;&gt;0,SUM($U748:$Z748)&lt;&gt;6), IF($B748&lt;&gt;'SOC priorities'!$E$11,$AG748,$AH748),"")</f>
        <v/>
      </c>
      <c r="P748" s="25" t="str">
        <f>IF(AND(SUM(U748:AA748)&lt;&gt;0,SUM(U748:AA748)&lt;&gt;7),IF(B748='SOC priorities'!$E$11,IF(ISBLANK(H748),$AI748,""),""),"")</f>
        <v/>
      </c>
      <c r="Q748" s="25" t="str">
        <f t="shared" si="136"/>
        <v/>
      </c>
      <c r="R748" s="25" t="str">
        <f t="shared" si="133"/>
        <v/>
      </c>
      <c r="S748" s="25" t="str">
        <f t="shared" si="134"/>
        <v/>
      </c>
      <c r="U748" s="159">
        <f t="shared" si="137"/>
        <v>0</v>
      </c>
      <c r="V748" s="25">
        <f t="shared" si="138"/>
        <v>0</v>
      </c>
      <c r="W748" s="25">
        <f t="shared" si="139"/>
        <v>0</v>
      </c>
      <c r="X748" s="25">
        <f t="shared" si="140"/>
        <v>0</v>
      </c>
      <c r="Y748" s="25">
        <f t="shared" si="141"/>
        <v>0</v>
      </c>
      <c r="Z748" s="25">
        <f t="shared" si="142"/>
        <v>0</v>
      </c>
      <c r="AA748" s="25">
        <f t="shared" si="143"/>
        <v>0</v>
      </c>
      <c r="AC748" s="25">
        <f t="shared" si="144"/>
        <v>0</v>
      </c>
      <c r="AG748" s="25" t="s">
        <v>393</v>
      </c>
      <c r="AH748" s="25" t="s">
        <v>394</v>
      </c>
      <c r="AI748" s="160" t="s">
        <v>395</v>
      </c>
      <c r="AK748" s="25">
        <f>IF(COUNTIFS('SOC priorities'!$E$4:$E$12,$B748)&lt;&gt;1,1,0)</f>
        <v>1</v>
      </c>
      <c r="AL748" s="25" cm="1">
        <f t="array" ref="AL748">_xlfn.IFNA(IF(ISBLANK(C748),0,_xlfn.IFNA(IF(NOT(OR(_xlfn.XLOOKUP(VLOOKUP(B748,'SOC priorities'!$E$4:$F$12,2),'SOC priorities'!$H$1:$P$1,'SOC priorities'!$H$1:$P$413)=C748)),1,0),1)),1)</f>
        <v>0</v>
      </c>
      <c r="AM748" s="25" cm="1">
        <f t="array" ref="AM748">_xlfn.IFNA(IF(ISBLANK(D748),0,IF(NOT(OR(_xlfn.XLOOKUP(VLOOKUP(B748,'SSA DD'!$E$32:$F$40,2),'SSA DD'!$E$1:$M$1,'SSA DD'!$E$1:$M$22)=D748)),1,0)),0)</f>
        <v>0</v>
      </c>
      <c r="AO748" t="s">
        <v>396</v>
      </c>
      <c r="AP748" s="25" t="s">
        <v>397</v>
      </c>
      <c r="AQ748" s="160" t="s">
        <v>398</v>
      </c>
    </row>
    <row r="749" spans="1:43" ht="30" customHeight="1" x14ac:dyDescent="0.45">
      <c r="A749" s="395">
        <v>737</v>
      </c>
      <c r="B749" s="155"/>
      <c r="C749" s="154"/>
      <c r="D749" s="154"/>
      <c r="E749" s="361"/>
      <c r="F749" s="362"/>
      <c r="G749" s="362"/>
      <c r="H749" s="368"/>
      <c r="I749" s="367" t="str">
        <f t="shared" si="135"/>
        <v/>
      </c>
      <c r="J749" s="365"/>
      <c r="K749" s="365"/>
      <c r="L749" s="365"/>
      <c r="O749" s="25" t="str">
        <f>IF(AND(SUM($U749:$Z749)&lt;&gt;0,SUM($U749:$Z749)&lt;&gt;6), IF($B749&lt;&gt;'SOC priorities'!$E$11,$AG749,$AH749),"")</f>
        <v/>
      </c>
      <c r="P749" s="25" t="str">
        <f>IF(AND(SUM(U749:AA749)&lt;&gt;0,SUM(U749:AA749)&lt;&gt;7),IF(B749='SOC priorities'!$E$11,IF(ISBLANK(H749),$AI749,""),""),"")</f>
        <v/>
      </c>
      <c r="Q749" s="25" t="str">
        <f t="shared" si="136"/>
        <v/>
      </c>
      <c r="R749" s="25" t="str">
        <f t="shared" si="133"/>
        <v/>
      </c>
      <c r="S749" s="25" t="str">
        <f t="shared" si="134"/>
        <v/>
      </c>
      <c r="U749" s="159">
        <f t="shared" si="137"/>
        <v>0</v>
      </c>
      <c r="V749" s="25">
        <f t="shared" si="138"/>
        <v>0</v>
      </c>
      <c r="W749" s="25">
        <f t="shared" si="139"/>
        <v>0</v>
      </c>
      <c r="X749" s="25">
        <f t="shared" si="140"/>
        <v>0</v>
      </c>
      <c r="Y749" s="25">
        <f t="shared" si="141"/>
        <v>0</v>
      </c>
      <c r="Z749" s="25">
        <f t="shared" si="142"/>
        <v>0</v>
      </c>
      <c r="AA749" s="25">
        <f t="shared" si="143"/>
        <v>0</v>
      </c>
      <c r="AC749" s="25">
        <f t="shared" si="144"/>
        <v>0</v>
      </c>
      <c r="AG749" s="25" t="s">
        <v>393</v>
      </c>
      <c r="AH749" s="25" t="s">
        <v>394</v>
      </c>
      <c r="AI749" s="160" t="s">
        <v>395</v>
      </c>
      <c r="AK749" s="25">
        <f>IF(COUNTIFS('SOC priorities'!$E$4:$E$12,$B749)&lt;&gt;1,1,0)</f>
        <v>1</v>
      </c>
      <c r="AL749" s="25" cm="1">
        <f t="array" ref="AL749">_xlfn.IFNA(IF(ISBLANK(C749),0,_xlfn.IFNA(IF(NOT(OR(_xlfn.XLOOKUP(VLOOKUP(B749,'SOC priorities'!$E$4:$F$12,2),'SOC priorities'!$H$1:$P$1,'SOC priorities'!$H$1:$P$413)=C749)),1,0),1)),1)</f>
        <v>0</v>
      </c>
      <c r="AM749" s="25" cm="1">
        <f t="array" ref="AM749">_xlfn.IFNA(IF(ISBLANK(D749),0,IF(NOT(OR(_xlfn.XLOOKUP(VLOOKUP(B749,'SSA DD'!$E$32:$F$40,2),'SSA DD'!$E$1:$M$1,'SSA DD'!$E$1:$M$22)=D749)),1,0)),0)</f>
        <v>0</v>
      </c>
      <c r="AO749" t="s">
        <v>396</v>
      </c>
      <c r="AP749" s="25" t="s">
        <v>397</v>
      </c>
      <c r="AQ749" s="160" t="s">
        <v>398</v>
      </c>
    </row>
    <row r="750" spans="1:43" ht="30" customHeight="1" x14ac:dyDescent="0.45">
      <c r="A750" s="395">
        <v>738</v>
      </c>
      <c r="B750" s="155"/>
      <c r="C750" s="154"/>
      <c r="D750" s="154"/>
      <c r="E750" s="361"/>
      <c r="F750" s="362"/>
      <c r="G750" s="362"/>
      <c r="H750" s="368"/>
      <c r="I750" s="367" t="str">
        <f t="shared" si="135"/>
        <v/>
      </c>
      <c r="J750" s="365"/>
      <c r="K750" s="365"/>
      <c r="L750" s="365"/>
      <c r="O750" s="25" t="str">
        <f>IF(AND(SUM($U750:$Z750)&lt;&gt;0,SUM($U750:$Z750)&lt;&gt;6), IF($B750&lt;&gt;'SOC priorities'!$E$11,$AG750,$AH750),"")</f>
        <v/>
      </c>
      <c r="P750" s="25" t="str">
        <f>IF(AND(SUM(U750:AA750)&lt;&gt;0,SUM(U750:AA750)&lt;&gt;7),IF(B750='SOC priorities'!$E$11,IF(ISBLANK(H750),$AI750,""),""),"")</f>
        <v/>
      </c>
      <c r="Q750" s="25" t="str">
        <f t="shared" si="136"/>
        <v/>
      </c>
      <c r="R750" s="25" t="str">
        <f t="shared" si="133"/>
        <v/>
      </c>
      <c r="S750" s="25" t="str">
        <f t="shared" si="134"/>
        <v/>
      </c>
      <c r="U750" s="159">
        <f t="shared" si="137"/>
        <v>0</v>
      </c>
      <c r="V750" s="25">
        <f t="shared" si="138"/>
        <v>0</v>
      </c>
      <c r="W750" s="25">
        <f t="shared" si="139"/>
        <v>0</v>
      </c>
      <c r="X750" s="25">
        <f t="shared" si="140"/>
        <v>0</v>
      </c>
      <c r="Y750" s="25">
        <f t="shared" si="141"/>
        <v>0</v>
      </c>
      <c r="Z750" s="25">
        <f t="shared" si="142"/>
        <v>0</v>
      </c>
      <c r="AA750" s="25">
        <f t="shared" si="143"/>
        <v>0</v>
      </c>
      <c r="AC750" s="25">
        <f t="shared" si="144"/>
        <v>0</v>
      </c>
      <c r="AG750" s="25" t="s">
        <v>393</v>
      </c>
      <c r="AH750" s="25" t="s">
        <v>394</v>
      </c>
      <c r="AI750" s="160" t="s">
        <v>395</v>
      </c>
      <c r="AK750" s="25">
        <f>IF(COUNTIFS('SOC priorities'!$E$4:$E$12,$B750)&lt;&gt;1,1,0)</f>
        <v>1</v>
      </c>
      <c r="AL750" s="25" cm="1">
        <f t="array" ref="AL750">_xlfn.IFNA(IF(ISBLANK(C750),0,_xlfn.IFNA(IF(NOT(OR(_xlfn.XLOOKUP(VLOOKUP(B750,'SOC priorities'!$E$4:$F$12,2),'SOC priorities'!$H$1:$P$1,'SOC priorities'!$H$1:$P$413)=C750)),1,0),1)),1)</f>
        <v>0</v>
      </c>
      <c r="AM750" s="25" cm="1">
        <f t="array" ref="AM750">_xlfn.IFNA(IF(ISBLANK(D750),0,IF(NOT(OR(_xlfn.XLOOKUP(VLOOKUP(B750,'SSA DD'!$E$32:$F$40,2),'SSA DD'!$E$1:$M$1,'SSA DD'!$E$1:$M$22)=D750)),1,0)),0)</f>
        <v>0</v>
      </c>
      <c r="AO750" t="s">
        <v>396</v>
      </c>
      <c r="AP750" s="25" t="s">
        <v>397</v>
      </c>
      <c r="AQ750" s="160" t="s">
        <v>398</v>
      </c>
    </row>
    <row r="751" spans="1:43" ht="30" customHeight="1" x14ac:dyDescent="0.45">
      <c r="A751" s="395">
        <v>739</v>
      </c>
      <c r="B751" s="155"/>
      <c r="C751" s="154"/>
      <c r="D751" s="154"/>
      <c r="E751" s="361"/>
      <c r="F751" s="362"/>
      <c r="G751" s="362"/>
      <c r="H751" s="368"/>
      <c r="I751" s="367" t="str">
        <f t="shared" si="135"/>
        <v/>
      </c>
      <c r="J751" s="365"/>
      <c r="K751" s="365"/>
      <c r="L751" s="365"/>
      <c r="O751" s="25" t="str">
        <f>IF(AND(SUM($U751:$Z751)&lt;&gt;0,SUM($U751:$Z751)&lt;&gt;6), IF($B751&lt;&gt;'SOC priorities'!$E$11,$AG751,$AH751),"")</f>
        <v/>
      </c>
      <c r="P751" s="25" t="str">
        <f>IF(AND(SUM(U751:AA751)&lt;&gt;0,SUM(U751:AA751)&lt;&gt;7),IF(B751='SOC priorities'!$E$11,IF(ISBLANK(H751),$AI751,""),""),"")</f>
        <v/>
      </c>
      <c r="Q751" s="25" t="str">
        <f t="shared" si="136"/>
        <v/>
      </c>
      <c r="R751" s="25" t="str">
        <f t="shared" si="133"/>
        <v/>
      </c>
      <c r="S751" s="25" t="str">
        <f t="shared" si="134"/>
        <v/>
      </c>
      <c r="U751" s="159">
        <f t="shared" si="137"/>
        <v>0</v>
      </c>
      <c r="V751" s="25">
        <f t="shared" si="138"/>
        <v>0</v>
      </c>
      <c r="W751" s="25">
        <f t="shared" si="139"/>
        <v>0</v>
      </c>
      <c r="X751" s="25">
        <f t="shared" si="140"/>
        <v>0</v>
      </c>
      <c r="Y751" s="25">
        <f t="shared" si="141"/>
        <v>0</v>
      </c>
      <c r="Z751" s="25">
        <f t="shared" si="142"/>
        <v>0</v>
      </c>
      <c r="AA751" s="25">
        <f t="shared" si="143"/>
        <v>0</v>
      </c>
      <c r="AC751" s="25">
        <f t="shared" si="144"/>
        <v>0</v>
      </c>
      <c r="AG751" s="25" t="s">
        <v>393</v>
      </c>
      <c r="AH751" s="25" t="s">
        <v>394</v>
      </c>
      <c r="AI751" s="160" t="s">
        <v>395</v>
      </c>
      <c r="AK751" s="25">
        <f>IF(COUNTIFS('SOC priorities'!$E$4:$E$12,$B751)&lt;&gt;1,1,0)</f>
        <v>1</v>
      </c>
      <c r="AL751" s="25" cm="1">
        <f t="array" ref="AL751">_xlfn.IFNA(IF(ISBLANK(C751),0,_xlfn.IFNA(IF(NOT(OR(_xlfn.XLOOKUP(VLOOKUP(B751,'SOC priorities'!$E$4:$F$12,2),'SOC priorities'!$H$1:$P$1,'SOC priorities'!$H$1:$P$413)=C751)),1,0),1)),1)</f>
        <v>0</v>
      </c>
      <c r="AM751" s="25" cm="1">
        <f t="array" ref="AM751">_xlfn.IFNA(IF(ISBLANK(D751),0,IF(NOT(OR(_xlfn.XLOOKUP(VLOOKUP(B751,'SSA DD'!$E$32:$F$40,2),'SSA DD'!$E$1:$M$1,'SSA DD'!$E$1:$M$22)=D751)),1,0)),0)</f>
        <v>0</v>
      </c>
      <c r="AO751" t="s">
        <v>396</v>
      </c>
      <c r="AP751" s="25" t="s">
        <v>397</v>
      </c>
      <c r="AQ751" s="160" t="s">
        <v>398</v>
      </c>
    </row>
    <row r="752" spans="1:43" ht="30" customHeight="1" x14ac:dyDescent="0.45">
      <c r="A752" s="395">
        <v>740</v>
      </c>
      <c r="B752" s="155"/>
      <c r="C752" s="154"/>
      <c r="D752" s="154"/>
      <c r="E752" s="361"/>
      <c r="F752" s="362"/>
      <c r="G752" s="362"/>
      <c r="H752" s="368"/>
      <c r="I752" s="367" t="str">
        <f t="shared" si="135"/>
        <v/>
      </c>
      <c r="J752" s="365"/>
      <c r="K752" s="365"/>
      <c r="L752" s="365"/>
      <c r="O752" s="25" t="str">
        <f>IF(AND(SUM($U752:$Z752)&lt;&gt;0,SUM($U752:$Z752)&lt;&gt;6), IF($B752&lt;&gt;'SOC priorities'!$E$11,$AG752,$AH752),"")</f>
        <v/>
      </c>
      <c r="P752" s="25" t="str">
        <f>IF(AND(SUM(U752:AA752)&lt;&gt;0,SUM(U752:AA752)&lt;&gt;7),IF(B752='SOC priorities'!$E$11,IF(ISBLANK(H752),$AI752,""),""),"")</f>
        <v/>
      </c>
      <c r="Q752" s="25" t="str">
        <f t="shared" si="136"/>
        <v/>
      </c>
      <c r="R752" s="25" t="str">
        <f t="shared" si="133"/>
        <v/>
      </c>
      <c r="S752" s="25" t="str">
        <f t="shared" si="134"/>
        <v/>
      </c>
      <c r="U752" s="159">
        <f t="shared" si="137"/>
        <v>0</v>
      </c>
      <c r="V752" s="25">
        <f t="shared" si="138"/>
        <v>0</v>
      </c>
      <c r="W752" s="25">
        <f t="shared" si="139"/>
        <v>0</v>
      </c>
      <c r="X752" s="25">
        <f t="shared" si="140"/>
        <v>0</v>
      </c>
      <c r="Y752" s="25">
        <f t="shared" si="141"/>
        <v>0</v>
      </c>
      <c r="Z752" s="25">
        <f t="shared" si="142"/>
        <v>0</v>
      </c>
      <c r="AA752" s="25">
        <f t="shared" si="143"/>
        <v>0</v>
      </c>
      <c r="AC752" s="25">
        <f t="shared" si="144"/>
        <v>0</v>
      </c>
      <c r="AG752" s="25" t="s">
        <v>393</v>
      </c>
      <c r="AH752" s="25" t="s">
        <v>394</v>
      </c>
      <c r="AI752" s="160" t="s">
        <v>395</v>
      </c>
      <c r="AK752" s="25">
        <f>IF(COUNTIFS('SOC priorities'!$E$4:$E$12,$B752)&lt;&gt;1,1,0)</f>
        <v>1</v>
      </c>
      <c r="AL752" s="25" cm="1">
        <f t="array" ref="AL752">_xlfn.IFNA(IF(ISBLANK(C752),0,_xlfn.IFNA(IF(NOT(OR(_xlfn.XLOOKUP(VLOOKUP(B752,'SOC priorities'!$E$4:$F$12,2),'SOC priorities'!$H$1:$P$1,'SOC priorities'!$H$1:$P$413)=C752)),1,0),1)),1)</f>
        <v>0</v>
      </c>
      <c r="AM752" s="25" cm="1">
        <f t="array" ref="AM752">_xlfn.IFNA(IF(ISBLANK(D752),0,IF(NOT(OR(_xlfn.XLOOKUP(VLOOKUP(B752,'SSA DD'!$E$32:$F$40,2),'SSA DD'!$E$1:$M$1,'SSA DD'!$E$1:$M$22)=D752)),1,0)),0)</f>
        <v>0</v>
      </c>
      <c r="AO752" t="s">
        <v>396</v>
      </c>
      <c r="AP752" s="25" t="s">
        <v>397</v>
      </c>
      <c r="AQ752" s="160" t="s">
        <v>398</v>
      </c>
    </row>
    <row r="753" spans="1:43" ht="30" customHeight="1" x14ac:dyDescent="0.45">
      <c r="A753" s="395">
        <v>741</v>
      </c>
      <c r="B753" s="155"/>
      <c r="C753" s="154"/>
      <c r="D753" s="154"/>
      <c r="E753" s="361"/>
      <c r="F753" s="362"/>
      <c r="G753" s="362"/>
      <c r="H753" s="368"/>
      <c r="I753" s="367" t="str">
        <f t="shared" si="135"/>
        <v/>
      </c>
      <c r="J753" s="365"/>
      <c r="K753" s="365"/>
      <c r="L753" s="365"/>
      <c r="O753" s="25" t="str">
        <f>IF(AND(SUM($U753:$Z753)&lt;&gt;0,SUM($U753:$Z753)&lt;&gt;6), IF($B753&lt;&gt;'SOC priorities'!$E$11,$AG753,$AH753),"")</f>
        <v/>
      </c>
      <c r="P753" s="25" t="str">
        <f>IF(AND(SUM(U753:AA753)&lt;&gt;0,SUM(U753:AA753)&lt;&gt;7),IF(B753='SOC priorities'!$E$11,IF(ISBLANK(H753),$AI753,""),""),"")</f>
        <v/>
      </c>
      <c r="Q753" s="25" t="str">
        <f t="shared" si="136"/>
        <v/>
      </c>
      <c r="R753" s="25" t="str">
        <f t="shared" si="133"/>
        <v/>
      </c>
      <c r="S753" s="25" t="str">
        <f t="shared" si="134"/>
        <v/>
      </c>
      <c r="U753" s="159">
        <f t="shared" si="137"/>
        <v>0</v>
      </c>
      <c r="V753" s="25">
        <f t="shared" si="138"/>
        <v>0</v>
      </c>
      <c r="W753" s="25">
        <f t="shared" si="139"/>
        <v>0</v>
      </c>
      <c r="X753" s="25">
        <f t="shared" si="140"/>
        <v>0</v>
      </c>
      <c r="Y753" s="25">
        <f t="shared" si="141"/>
        <v>0</v>
      </c>
      <c r="Z753" s="25">
        <f t="shared" si="142"/>
        <v>0</v>
      </c>
      <c r="AA753" s="25">
        <f t="shared" si="143"/>
        <v>0</v>
      </c>
      <c r="AC753" s="25">
        <f t="shared" si="144"/>
        <v>0</v>
      </c>
      <c r="AG753" s="25" t="s">
        <v>393</v>
      </c>
      <c r="AH753" s="25" t="s">
        <v>394</v>
      </c>
      <c r="AI753" s="160" t="s">
        <v>395</v>
      </c>
      <c r="AK753" s="25">
        <f>IF(COUNTIFS('SOC priorities'!$E$4:$E$12,$B753)&lt;&gt;1,1,0)</f>
        <v>1</v>
      </c>
      <c r="AL753" s="25" cm="1">
        <f t="array" ref="AL753">_xlfn.IFNA(IF(ISBLANK(C753),0,_xlfn.IFNA(IF(NOT(OR(_xlfn.XLOOKUP(VLOOKUP(B753,'SOC priorities'!$E$4:$F$12,2),'SOC priorities'!$H$1:$P$1,'SOC priorities'!$H$1:$P$413)=C753)),1,0),1)),1)</f>
        <v>0</v>
      </c>
      <c r="AM753" s="25" cm="1">
        <f t="array" ref="AM753">_xlfn.IFNA(IF(ISBLANK(D753),0,IF(NOT(OR(_xlfn.XLOOKUP(VLOOKUP(B753,'SSA DD'!$E$32:$F$40,2),'SSA DD'!$E$1:$M$1,'SSA DD'!$E$1:$M$22)=D753)),1,0)),0)</f>
        <v>0</v>
      </c>
      <c r="AO753" t="s">
        <v>396</v>
      </c>
      <c r="AP753" s="25" t="s">
        <v>397</v>
      </c>
      <c r="AQ753" s="160" t="s">
        <v>398</v>
      </c>
    </row>
    <row r="754" spans="1:43" ht="30" customHeight="1" x14ac:dyDescent="0.45">
      <c r="A754" s="395">
        <v>742</v>
      </c>
      <c r="B754" s="155"/>
      <c r="C754" s="154"/>
      <c r="D754" s="154"/>
      <c r="E754" s="361"/>
      <c r="F754" s="362"/>
      <c r="G754" s="362"/>
      <c r="H754" s="368"/>
      <c r="I754" s="367" t="str">
        <f t="shared" si="135"/>
        <v/>
      </c>
      <c r="J754" s="365"/>
      <c r="K754" s="365"/>
      <c r="L754" s="365"/>
      <c r="O754" s="25" t="str">
        <f>IF(AND(SUM($U754:$Z754)&lt;&gt;0,SUM($U754:$Z754)&lt;&gt;6), IF($B754&lt;&gt;'SOC priorities'!$E$11,$AG754,$AH754),"")</f>
        <v/>
      </c>
      <c r="P754" s="25" t="str">
        <f>IF(AND(SUM(U754:AA754)&lt;&gt;0,SUM(U754:AA754)&lt;&gt;7),IF(B754='SOC priorities'!$E$11,IF(ISBLANK(H754),$AI754,""),""),"")</f>
        <v/>
      </c>
      <c r="Q754" s="25" t="str">
        <f t="shared" si="136"/>
        <v/>
      </c>
      <c r="R754" s="25" t="str">
        <f t="shared" si="133"/>
        <v/>
      </c>
      <c r="S754" s="25" t="str">
        <f t="shared" si="134"/>
        <v/>
      </c>
      <c r="U754" s="159">
        <f t="shared" si="137"/>
        <v>0</v>
      </c>
      <c r="V754" s="25">
        <f t="shared" si="138"/>
        <v>0</v>
      </c>
      <c r="W754" s="25">
        <f t="shared" si="139"/>
        <v>0</v>
      </c>
      <c r="X754" s="25">
        <f t="shared" si="140"/>
        <v>0</v>
      </c>
      <c r="Y754" s="25">
        <f t="shared" si="141"/>
        <v>0</v>
      </c>
      <c r="Z754" s="25">
        <f t="shared" si="142"/>
        <v>0</v>
      </c>
      <c r="AA754" s="25">
        <f t="shared" si="143"/>
        <v>0</v>
      </c>
      <c r="AC754" s="25">
        <f t="shared" si="144"/>
        <v>0</v>
      </c>
      <c r="AG754" s="25" t="s">
        <v>393</v>
      </c>
      <c r="AH754" s="25" t="s">
        <v>394</v>
      </c>
      <c r="AI754" s="160" t="s">
        <v>395</v>
      </c>
      <c r="AK754" s="25">
        <f>IF(COUNTIFS('SOC priorities'!$E$4:$E$12,$B754)&lt;&gt;1,1,0)</f>
        <v>1</v>
      </c>
      <c r="AL754" s="25" cm="1">
        <f t="array" ref="AL754">_xlfn.IFNA(IF(ISBLANK(C754),0,_xlfn.IFNA(IF(NOT(OR(_xlfn.XLOOKUP(VLOOKUP(B754,'SOC priorities'!$E$4:$F$12,2),'SOC priorities'!$H$1:$P$1,'SOC priorities'!$H$1:$P$413)=C754)),1,0),1)),1)</f>
        <v>0</v>
      </c>
      <c r="AM754" s="25" cm="1">
        <f t="array" ref="AM754">_xlfn.IFNA(IF(ISBLANK(D754),0,IF(NOT(OR(_xlfn.XLOOKUP(VLOOKUP(B754,'SSA DD'!$E$32:$F$40,2),'SSA DD'!$E$1:$M$1,'SSA DD'!$E$1:$M$22)=D754)),1,0)),0)</f>
        <v>0</v>
      </c>
      <c r="AO754" t="s">
        <v>396</v>
      </c>
      <c r="AP754" s="25" t="s">
        <v>397</v>
      </c>
      <c r="AQ754" s="160" t="s">
        <v>398</v>
      </c>
    </row>
    <row r="755" spans="1:43" ht="30" customHeight="1" x14ac:dyDescent="0.45">
      <c r="A755" s="395">
        <v>743</v>
      </c>
      <c r="B755" s="155"/>
      <c r="C755" s="154"/>
      <c r="D755" s="154"/>
      <c r="E755" s="361"/>
      <c r="F755" s="362"/>
      <c r="G755" s="362"/>
      <c r="H755" s="368"/>
      <c r="I755" s="367" t="str">
        <f t="shared" si="135"/>
        <v/>
      </c>
      <c r="J755" s="365"/>
      <c r="K755" s="365"/>
      <c r="L755" s="365"/>
      <c r="O755" s="25" t="str">
        <f>IF(AND(SUM($U755:$Z755)&lt;&gt;0,SUM($U755:$Z755)&lt;&gt;6), IF($B755&lt;&gt;'SOC priorities'!$E$11,$AG755,$AH755),"")</f>
        <v/>
      </c>
      <c r="P755" s="25" t="str">
        <f>IF(AND(SUM(U755:AA755)&lt;&gt;0,SUM(U755:AA755)&lt;&gt;7),IF(B755='SOC priorities'!$E$11,IF(ISBLANK(H755),$AI755,""),""),"")</f>
        <v/>
      </c>
      <c r="Q755" s="25" t="str">
        <f t="shared" si="136"/>
        <v/>
      </c>
      <c r="R755" s="25" t="str">
        <f t="shared" si="133"/>
        <v/>
      </c>
      <c r="S755" s="25" t="str">
        <f t="shared" si="134"/>
        <v/>
      </c>
      <c r="U755" s="159">
        <f t="shared" si="137"/>
        <v>0</v>
      </c>
      <c r="V755" s="25">
        <f t="shared" si="138"/>
        <v>0</v>
      </c>
      <c r="W755" s="25">
        <f t="shared" si="139"/>
        <v>0</v>
      </c>
      <c r="X755" s="25">
        <f t="shared" si="140"/>
        <v>0</v>
      </c>
      <c r="Y755" s="25">
        <f t="shared" si="141"/>
        <v>0</v>
      </c>
      <c r="Z755" s="25">
        <f t="shared" si="142"/>
        <v>0</v>
      </c>
      <c r="AA755" s="25">
        <f t="shared" si="143"/>
        <v>0</v>
      </c>
      <c r="AC755" s="25">
        <f t="shared" si="144"/>
        <v>0</v>
      </c>
      <c r="AG755" s="25" t="s">
        <v>393</v>
      </c>
      <c r="AH755" s="25" t="s">
        <v>394</v>
      </c>
      <c r="AI755" s="160" t="s">
        <v>395</v>
      </c>
      <c r="AK755" s="25">
        <f>IF(COUNTIFS('SOC priorities'!$E$4:$E$12,$B755)&lt;&gt;1,1,0)</f>
        <v>1</v>
      </c>
      <c r="AL755" s="25" cm="1">
        <f t="array" ref="AL755">_xlfn.IFNA(IF(ISBLANK(C755),0,_xlfn.IFNA(IF(NOT(OR(_xlfn.XLOOKUP(VLOOKUP(B755,'SOC priorities'!$E$4:$F$12,2),'SOC priorities'!$H$1:$P$1,'SOC priorities'!$H$1:$P$413)=C755)),1,0),1)),1)</f>
        <v>0</v>
      </c>
      <c r="AM755" s="25" cm="1">
        <f t="array" ref="AM755">_xlfn.IFNA(IF(ISBLANK(D755),0,IF(NOT(OR(_xlfn.XLOOKUP(VLOOKUP(B755,'SSA DD'!$E$32:$F$40,2),'SSA DD'!$E$1:$M$1,'SSA DD'!$E$1:$M$22)=D755)),1,0)),0)</f>
        <v>0</v>
      </c>
      <c r="AO755" t="s">
        <v>396</v>
      </c>
      <c r="AP755" s="25" t="s">
        <v>397</v>
      </c>
      <c r="AQ755" s="160" t="s">
        <v>398</v>
      </c>
    </row>
    <row r="756" spans="1:43" ht="30" customHeight="1" x14ac:dyDescent="0.45">
      <c r="A756" s="395">
        <v>744</v>
      </c>
      <c r="B756" s="155"/>
      <c r="C756" s="154"/>
      <c r="D756" s="154"/>
      <c r="E756" s="361"/>
      <c r="F756" s="362"/>
      <c r="G756" s="362"/>
      <c r="H756" s="368"/>
      <c r="I756" s="367" t="str">
        <f t="shared" si="135"/>
        <v/>
      </c>
      <c r="J756" s="365"/>
      <c r="K756" s="365"/>
      <c r="L756" s="365"/>
      <c r="O756" s="25" t="str">
        <f>IF(AND(SUM($U756:$Z756)&lt;&gt;0,SUM($U756:$Z756)&lt;&gt;6), IF($B756&lt;&gt;'SOC priorities'!$E$11,$AG756,$AH756),"")</f>
        <v/>
      </c>
      <c r="P756" s="25" t="str">
        <f>IF(AND(SUM(U756:AA756)&lt;&gt;0,SUM(U756:AA756)&lt;&gt;7),IF(B756='SOC priorities'!$E$11,IF(ISBLANK(H756),$AI756,""),""),"")</f>
        <v/>
      </c>
      <c r="Q756" s="25" t="str">
        <f t="shared" si="136"/>
        <v/>
      </c>
      <c r="R756" s="25" t="str">
        <f t="shared" si="133"/>
        <v/>
      </c>
      <c r="S756" s="25" t="str">
        <f t="shared" si="134"/>
        <v/>
      </c>
      <c r="U756" s="159">
        <f t="shared" si="137"/>
        <v>0</v>
      </c>
      <c r="V756" s="25">
        <f t="shared" si="138"/>
        <v>0</v>
      </c>
      <c r="W756" s="25">
        <f t="shared" si="139"/>
        <v>0</v>
      </c>
      <c r="X756" s="25">
        <f t="shared" si="140"/>
        <v>0</v>
      </c>
      <c r="Y756" s="25">
        <f t="shared" si="141"/>
        <v>0</v>
      </c>
      <c r="Z756" s="25">
        <f t="shared" si="142"/>
        <v>0</v>
      </c>
      <c r="AA756" s="25">
        <f t="shared" si="143"/>
        <v>0</v>
      </c>
      <c r="AC756" s="25">
        <f t="shared" si="144"/>
        <v>0</v>
      </c>
      <c r="AG756" s="25" t="s">
        <v>393</v>
      </c>
      <c r="AH756" s="25" t="s">
        <v>394</v>
      </c>
      <c r="AI756" s="160" t="s">
        <v>395</v>
      </c>
      <c r="AK756" s="25">
        <f>IF(COUNTIFS('SOC priorities'!$E$4:$E$12,$B756)&lt;&gt;1,1,0)</f>
        <v>1</v>
      </c>
      <c r="AL756" s="25" cm="1">
        <f t="array" ref="AL756">_xlfn.IFNA(IF(ISBLANK(C756),0,_xlfn.IFNA(IF(NOT(OR(_xlfn.XLOOKUP(VLOOKUP(B756,'SOC priorities'!$E$4:$F$12,2),'SOC priorities'!$H$1:$P$1,'SOC priorities'!$H$1:$P$413)=C756)),1,0),1)),1)</f>
        <v>0</v>
      </c>
      <c r="AM756" s="25" cm="1">
        <f t="array" ref="AM756">_xlfn.IFNA(IF(ISBLANK(D756),0,IF(NOT(OR(_xlfn.XLOOKUP(VLOOKUP(B756,'SSA DD'!$E$32:$F$40,2),'SSA DD'!$E$1:$M$1,'SSA DD'!$E$1:$M$22)=D756)),1,0)),0)</f>
        <v>0</v>
      </c>
      <c r="AO756" t="s">
        <v>396</v>
      </c>
      <c r="AP756" s="25" t="s">
        <v>397</v>
      </c>
      <c r="AQ756" s="160" t="s">
        <v>398</v>
      </c>
    </row>
    <row r="757" spans="1:43" ht="30" customHeight="1" x14ac:dyDescent="0.45">
      <c r="A757" s="395">
        <v>745</v>
      </c>
      <c r="B757" s="155"/>
      <c r="C757" s="154"/>
      <c r="D757" s="154"/>
      <c r="E757" s="361"/>
      <c r="F757" s="362"/>
      <c r="G757" s="362"/>
      <c r="H757" s="368"/>
      <c r="I757" s="367" t="str">
        <f t="shared" si="135"/>
        <v/>
      </c>
      <c r="J757" s="365"/>
      <c r="K757" s="365"/>
      <c r="L757" s="365"/>
      <c r="O757" s="25" t="str">
        <f>IF(AND(SUM($U757:$Z757)&lt;&gt;0,SUM($U757:$Z757)&lt;&gt;6), IF($B757&lt;&gt;'SOC priorities'!$E$11,$AG757,$AH757),"")</f>
        <v/>
      </c>
      <c r="P757" s="25" t="str">
        <f>IF(AND(SUM(U757:AA757)&lt;&gt;0,SUM(U757:AA757)&lt;&gt;7),IF(B757='SOC priorities'!$E$11,IF(ISBLANK(H757),$AI757,""),""),"")</f>
        <v/>
      </c>
      <c r="Q757" s="25" t="str">
        <f t="shared" si="136"/>
        <v/>
      </c>
      <c r="R757" s="25" t="str">
        <f t="shared" si="133"/>
        <v/>
      </c>
      <c r="S757" s="25" t="str">
        <f t="shared" si="134"/>
        <v/>
      </c>
      <c r="U757" s="159">
        <f t="shared" si="137"/>
        <v>0</v>
      </c>
      <c r="V757" s="25">
        <f t="shared" si="138"/>
        <v>0</v>
      </c>
      <c r="W757" s="25">
        <f t="shared" si="139"/>
        <v>0</v>
      </c>
      <c r="X757" s="25">
        <f t="shared" si="140"/>
        <v>0</v>
      </c>
      <c r="Y757" s="25">
        <f t="shared" si="141"/>
        <v>0</v>
      </c>
      <c r="Z757" s="25">
        <f t="shared" si="142"/>
        <v>0</v>
      </c>
      <c r="AA757" s="25">
        <f t="shared" si="143"/>
        <v>0</v>
      </c>
      <c r="AC757" s="25">
        <f t="shared" si="144"/>
        <v>0</v>
      </c>
      <c r="AG757" s="25" t="s">
        <v>393</v>
      </c>
      <c r="AH757" s="25" t="s">
        <v>394</v>
      </c>
      <c r="AI757" s="160" t="s">
        <v>395</v>
      </c>
      <c r="AK757" s="25">
        <f>IF(COUNTIFS('SOC priorities'!$E$4:$E$12,$B757)&lt;&gt;1,1,0)</f>
        <v>1</v>
      </c>
      <c r="AL757" s="25" cm="1">
        <f t="array" ref="AL757">_xlfn.IFNA(IF(ISBLANK(C757),0,_xlfn.IFNA(IF(NOT(OR(_xlfn.XLOOKUP(VLOOKUP(B757,'SOC priorities'!$E$4:$F$12,2),'SOC priorities'!$H$1:$P$1,'SOC priorities'!$H$1:$P$413)=C757)),1,0),1)),1)</f>
        <v>0</v>
      </c>
      <c r="AM757" s="25" cm="1">
        <f t="array" ref="AM757">_xlfn.IFNA(IF(ISBLANK(D757),0,IF(NOT(OR(_xlfn.XLOOKUP(VLOOKUP(B757,'SSA DD'!$E$32:$F$40,2),'SSA DD'!$E$1:$M$1,'SSA DD'!$E$1:$M$22)=D757)),1,0)),0)</f>
        <v>0</v>
      </c>
      <c r="AO757" t="s">
        <v>396</v>
      </c>
      <c r="AP757" s="25" t="s">
        <v>397</v>
      </c>
      <c r="AQ757" s="160" t="s">
        <v>398</v>
      </c>
    </row>
    <row r="758" spans="1:43" ht="30" customHeight="1" x14ac:dyDescent="0.45">
      <c r="A758" s="395">
        <v>746</v>
      </c>
      <c r="B758" s="155"/>
      <c r="C758" s="154"/>
      <c r="D758" s="154"/>
      <c r="E758" s="361"/>
      <c r="F758" s="362"/>
      <c r="G758" s="362"/>
      <c r="H758" s="368"/>
      <c r="I758" s="367" t="str">
        <f t="shared" si="135"/>
        <v/>
      </c>
      <c r="J758" s="365"/>
      <c r="K758" s="365"/>
      <c r="L758" s="365"/>
      <c r="O758" s="25" t="str">
        <f>IF(AND(SUM($U758:$Z758)&lt;&gt;0,SUM($U758:$Z758)&lt;&gt;6), IF($B758&lt;&gt;'SOC priorities'!$E$11,$AG758,$AH758),"")</f>
        <v/>
      </c>
      <c r="P758" s="25" t="str">
        <f>IF(AND(SUM(U758:AA758)&lt;&gt;0,SUM(U758:AA758)&lt;&gt;7),IF(B758='SOC priorities'!$E$11,IF(ISBLANK(H758),$AI758,""),""),"")</f>
        <v/>
      </c>
      <c r="Q758" s="25" t="str">
        <f t="shared" si="136"/>
        <v/>
      </c>
      <c r="R758" s="25" t="str">
        <f t="shared" si="133"/>
        <v/>
      </c>
      <c r="S758" s="25" t="str">
        <f t="shared" si="134"/>
        <v/>
      </c>
      <c r="U758" s="159">
        <f t="shared" si="137"/>
        <v>0</v>
      </c>
      <c r="V758" s="25">
        <f t="shared" si="138"/>
        <v>0</v>
      </c>
      <c r="W758" s="25">
        <f t="shared" si="139"/>
        <v>0</v>
      </c>
      <c r="X758" s="25">
        <f t="shared" si="140"/>
        <v>0</v>
      </c>
      <c r="Y758" s="25">
        <f t="shared" si="141"/>
        <v>0</v>
      </c>
      <c r="Z758" s="25">
        <f t="shared" si="142"/>
        <v>0</v>
      </c>
      <c r="AA758" s="25">
        <f t="shared" si="143"/>
        <v>0</v>
      </c>
      <c r="AC758" s="25">
        <f t="shared" si="144"/>
        <v>0</v>
      </c>
      <c r="AG758" s="25" t="s">
        <v>393</v>
      </c>
      <c r="AH758" s="25" t="s">
        <v>394</v>
      </c>
      <c r="AI758" s="160" t="s">
        <v>395</v>
      </c>
      <c r="AK758" s="25">
        <f>IF(COUNTIFS('SOC priorities'!$E$4:$E$12,$B758)&lt;&gt;1,1,0)</f>
        <v>1</v>
      </c>
      <c r="AL758" s="25" cm="1">
        <f t="array" ref="AL758">_xlfn.IFNA(IF(ISBLANK(C758),0,_xlfn.IFNA(IF(NOT(OR(_xlfn.XLOOKUP(VLOOKUP(B758,'SOC priorities'!$E$4:$F$12,2),'SOC priorities'!$H$1:$P$1,'SOC priorities'!$H$1:$P$413)=C758)),1,0),1)),1)</f>
        <v>0</v>
      </c>
      <c r="AM758" s="25" cm="1">
        <f t="array" ref="AM758">_xlfn.IFNA(IF(ISBLANK(D758),0,IF(NOT(OR(_xlfn.XLOOKUP(VLOOKUP(B758,'SSA DD'!$E$32:$F$40,2),'SSA DD'!$E$1:$M$1,'SSA DD'!$E$1:$M$22)=D758)),1,0)),0)</f>
        <v>0</v>
      </c>
      <c r="AO758" t="s">
        <v>396</v>
      </c>
      <c r="AP758" s="25" t="s">
        <v>397</v>
      </c>
      <c r="AQ758" s="160" t="s">
        <v>398</v>
      </c>
    </row>
    <row r="759" spans="1:43" ht="30" customHeight="1" x14ac:dyDescent="0.45">
      <c r="A759" s="395">
        <v>747</v>
      </c>
      <c r="B759" s="155"/>
      <c r="C759" s="154"/>
      <c r="D759" s="154"/>
      <c r="E759" s="361"/>
      <c r="F759" s="362"/>
      <c r="G759" s="362"/>
      <c r="H759" s="368"/>
      <c r="I759" s="367" t="str">
        <f t="shared" si="135"/>
        <v/>
      </c>
      <c r="J759" s="365"/>
      <c r="K759" s="365"/>
      <c r="L759" s="365"/>
      <c r="O759" s="25" t="str">
        <f>IF(AND(SUM($U759:$Z759)&lt;&gt;0,SUM($U759:$Z759)&lt;&gt;6), IF($B759&lt;&gt;'SOC priorities'!$E$11,$AG759,$AH759),"")</f>
        <v/>
      </c>
      <c r="P759" s="25" t="str">
        <f>IF(AND(SUM(U759:AA759)&lt;&gt;0,SUM(U759:AA759)&lt;&gt;7),IF(B759='SOC priorities'!$E$11,IF(ISBLANK(H759),$AI759,""),""),"")</f>
        <v/>
      </c>
      <c r="Q759" s="25" t="str">
        <f t="shared" si="136"/>
        <v/>
      </c>
      <c r="R759" s="25" t="str">
        <f t="shared" si="133"/>
        <v/>
      </c>
      <c r="S759" s="25" t="str">
        <f t="shared" si="134"/>
        <v/>
      </c>
      <c r="U759" s="159">
        <f t="shared" si="137"/>
        <v>0</v>
      </c>
      <c r="V759" s="25">
        <f t="shared" si="138"/>
        <v>0</v>
      </c>
      <c r="W759" s="25">
        <f t="shared" si="139"/>
        <v>0</v>
      </c>
      <c r="X759" s="25">
        <f t="shared" si="140"/>
        <v>0</v>
      </c>
      <c r="Y759" s="25">
        <f t="shared" si="141"/>
        <v>0</v>
      </c>
      <c r="Z759" s="25">
        <f t="shared" si="142"/>
        <v>0</v>
      </c>
      <c r="AA759" s="25">
        <f t="shared" si="143"/>
        <v>0</v>
      </c>
      <c r="AC759" s="25">
        <f t="shared" si="144"/>
        <v>0</v>
      </c>
      <c r="AG759" s="25" t="s">
        <v>393</v>
      </c>
      <c r="AH759" s="25" t="s">
        <v>394</v>
      </c>
      <c r="AI759" s="160" t="s">
        <v>395</v>
      </c>
      <c r="AK759" s="25">
        <f>IF(COUNTIFS('SOC priorities'!$E$4:$E$12,$B759)&lt;&gt;1,1,0)</f>
        <v>1</v>
      </c>
      <c r="AL759" s="25" cm="1">
        <f t="array" ref="AL759">_xlfn.IFNA(IF(ISBLANK(C759),0,_xlfn.IFNA(IF(NOT(OR(_xlfn.XLOOKUP(VLOOKUP(B759,'SOC priorities'!$E$4:$F$12,2),'SOC priorities'!$H$1:$P$1,'SOC priorities'!$H$1:$P$413)=C759)),1,0),1)),1)</f>
        <v>0</v>
      </c>
      <c r="AM759" s="25" cm="1">
        <f t="array" ref="AM759">_xlfn.IFNA(IF(ISBLANK(D759),0,IF(NOT(OR(_xlfn.XLOOKUP(VLOOKUP(B759,'SSA DD'!$E$32:$F$40,2),'SSA DD'!$E$1:$M$1,'SSA DD'!$E$1:$M$22)=D759)),1,0)),0)</f>
        <v>0</v>
      </c>
      <c r="AO759" t="s">
        <v>396</v>
      </c>
      <c r="AP759" s="25" t="s">
        <v>397</v>
      </c>
      <c r="AQ759" s="160" t="s">
        <v>398</v>
      </c>
    </row>
    <row r="760" spans="1:43" ht="30" customHeight="1" x14ac:dyDescent="0.45">
      <c r="A760" s="395">
        <v>748</v>
      </c>
      <c r="B760" s="155"/>
      <c r="C760" s="154"/>
      <c r="D760" s="154"/>
      <c r="E760" s="361"/>
      <c r="F760" s="362"/>
      <c r="G760" s="362"/>
      <c r="H760" s="368"/>
      <c r="I760" s="367" t="str">
        <f t="shared" si="135"/>
        <v/>
      </c>
      <c r="J760" s="365"/>
      <c r="K760" s="365"/>
      <c r="L760" s="365"/>
      <c r="O760" s="25" t="str">
        <f>IF(AND(SUM($U760:$Z760)&lt;&gt;0,SUM($U760:$Z760)&lt;&gt;6), IF($B760&lt;&gt;'SOC priorities'!$E$11,$AG760,$AH760),"")</f>
        <v/>
      </c>
      <c r="P760" s="25" t="str">
        <f>IF(AND(SUM(U760:AA760)&lt;&gt;0,SUM(U760:AA760)&lt;&gt;7),IF(B760='SOC priorities'!$E$11,IF(ISBLANK(H760),$AI760,""),""),"")</f>
        <v/>
      </c>
      <c r="Q760" s="25" t="str">
        <f t="shared" si="136"/>
        <v/>
      </c>
      <c r="R760" s="25" t="str">
        <f t="shared" si="133"/>
        <v/>
      </c>
      <c r="S760" s="25" t="str">
        <f t="shared" si="134"/>
        <v/>
      </c>
      <c r="U760" s="159">
        <f t="shared" si="137"/>
        <v>0</v>
      </c>
      <c r="V760" s="25">
        <f t="shared" si="138"/>
        <v>0</v>
      </c>
      <c r="W760" s="25">
        <f t="shared" si="139"/>
        <v>0</v>
      </c>
      <c r="X760" s="25">
        <f t="shared" si="140"/>
        <v>0</v>
      </c>
      <c r="Y760" s="25">
        <f t="shared" si="141"/>
        <v>0</v>
      </c>
      <c r="Z760" s="25">
        <f t="shared" si="142"/>
        <v>0</v>
      </c>
      <c r="AA760" s="25">
        <f t="shared" si="143"/>
        <v>0</v>
      </c>
      <c r="AC760" s="25">
        <f t="shared" si="144"/>
        <v>0</v>
      </c>
      <c r="AG760" s="25" t="s">
        <v>393</v>
      </c>
      <c r="AH760" s="25" t="s">
        <v>394</v>
      </c>
      <c r="AI760" s="160" t="s">
        <v>395</v>
      </c>
      <c r="AK760" s="25">
        <f>IF(COUNTIFS('SOC priorities'!$E$4:$E$12,$B760)&lt;&gt;1,1,0)</f>
        <v>1</v>
      </c>
      <c r="AL760" s="25" cm="1">
        <f t="array" ref="AL760">_xlfn.IFNA(IF(ISBLANK(C760),0,_xlfn.IFNA(IF(NOT(OR(_xlfn.XLOOKUP(VLOOKUP(B760,'SOC priorities'!$E$4:$F$12,2),'SOC priorities'!$H$1:$P$1,'SOC priorities'!$H$1:$P$413)=C760)),1,0),1)),1)</f>
        <v>0</v>
      </c>
      <c r="AM760" s="25" cm="1">
        <f t="array" ref="AM760">_xlfn.IFNA(IF(ISBLANK(D760),0,IF(NOT(OR(_xlfn.XLOOKUP(VLOOKUP(B760,'SSA DD'!$E$32:$F$40,2),'SSA DD'!$E$1:$M$1,'SSA DD'!$E$1:$M$22)=D760)),1,0)),0)</f>
        <v>0</v>
      </c>
      <c r="AO760" t="s">
        <v>396</v>
      </c>
      <c r="AP760" s="25" t="s">
        <v>397</v>
      </c>
      <c r="AQ760" s="160" t="s">
        <v>398</v>
      </c>
    </row>
    <row r="761" spans="1:43" ht="30" customHeight="1" x14ac:dyDescent="0.45">
      <c r="A761" s="395">
        <v>749</v>
      </c>
      <c r="B761" s="155"/>
      <c r="C761" s="154"/>
      <c r="D761" s="154"/>
      <c r="E761" s="361"/>
      <c r="F761" s="362"/>
      <c r="G761" s="362"/>
      <c r="H761" s="368"/>
      <c r="I761" s="367" t="str">
        <f t="shared" si="135"/>
        <v/>
      </c>
      <c r="J761" s="365"/>
      <c r="K761" s="365"/>
      <c r="L761" s="365"/>
      <c r="O761" s="25" t="str">
        <f>IF(AND(SUM($U761:$Z761)&lt;&gt;0,SUM($U761:$Z761)&lt;&gt;6), IF($B761&lt;&gt;'SOC priorities'!$E$11,$AG761,$AH761),"")</f>
        <v/>
      </c>
      <c r="P761" s="25" t="str">
        <f>IF(AND(SUM(U761:AA761)&lt;&gt;0,SUM(U761:AA761)&lt;&gt;7),IF(B761='SOC priorities'!$E$11,IF(ISBLANK(H761),$AI761,""),""),"")</f>
        <v/>
      </c>
      <c r="Q761" s="25" t="str">
        <f t="shared" si="136"/>
        <v/>
      </c>
      <c r="R761" s="25" t="str">
        <f t="shared" si="133"/>
        <v/>
      </c>
      <c r="S761" s="25" t="str">
        <f t="shared" si="134"/>
        <v/>
      </c>
      <c r="U761" s="159">
        <f t="shared" si="137"/>
        <v>0</v>
      </c>
      <c r="V761" s="25">
        <f t="shared" si="138"/>
        <v>0</v>
      </c>
      <c r="W761" s="25">
        <f t="shared" si="139"/>
        <v>0</v>
      </c>
      <c r="X761" s="25">
        <f t="shared" si="140"/>
        <v>0</v>
      </c>
      <c r="Y761" s="25">
        <f t="shared" si="141"/>
        <v>0</v>
      </c>
      <c r="Z761" s="25">
        <f t="shared" si="142"/>
        <v>0</v>
      </c>
      <c r="AA761" s="25">
        <f t="shared" si="143"/>
        <v>0</v>
      </c>
      <c r="AC761" s="25">
        <f t="shared" si="144"/>
        <v>0</v>
      </c>
      <c r="AG761" s="25" t="s">
        <v>393</v>
      </c>
      <c r="AH761" s="25" t="s">
        <v>394</v>
      </c>
      <c r="AI761" s="160" t="s">
        <v>395</v>
      </c>
      <c r="AK761" s="25">
        <f>IF(COUNTIFS('SOC priorities'!$E$4:$E$12,$B761)&lt;&gt;1,1,0)</f>
        <v>1</v>
      </c>
      <c r="AL761" s="25" cm="1">
        <f t="array" ref="AL761">_xlfn.IFNA(IF(ISBLANK(C761),0,_xlfn.IFNA(IF(NOT(OR(_xlfn.XLOOKUP(VLOOKUP(B761,'SOC priorities'!$E$4:$F$12,2),'SOC priorities'!$H$1:$P$1,'SOC priorities'!$H$1:$P$413)=C761)),1,0),1)),1)</f>
        <v>0</v>
      </c>
      <c r="AM761" s="25" cm="1">
        <f t="array" ref="AM761">_xlfn.IFNA(IF(ISBLANK(D761),0,IF(NOT(OR(_xlfn.XLOOKUP(VLOOKUP(B761,'SSA DD'!$E$32:$F$40,2),'SSA DD'!$E$1:$M$1,'SSA DD'!$E$1:$M$22)=D761)),1,0)),0)</f>
        <v>0</v>
      </c>
      <c r="AO761" t="s">
        <v>396</v>
      </c>
      <c r="AP761" s="25" t="s">
        <v>397</v>
      </c>
      <c r="AQ761" s="160" t="s">
        <v>398</v>
      </c>
    </row>
    <row r="762" spans="1:43" ht="30" customHeight="1" x14ac:dyDescent="0.45">
      <c r="A762" s="395">
        <v>750</v>
      </c>
      <c r="B762" s="155"/>
      <c r="C762" s="154"/>
      <c r="D762" s="154"/>
      <c r="E762" s="361"/>
      <c r="F762" s="362"/>
      <c r="G762" s="362"/>
      <c r="H762" s="368"/>
      <c r="I762" s="367" t="str">
        <f t="shared" si="135"/>
        <v/>
      </c>
      <c r="J762" s="365"/>
      <c r="K762" s="365"/>
      <c r="L762" s="365"/>
      <c r="O762" s="25" t="str">
        <f>IF(AND(SUM($U762:$Z762)&lt;&gt;0,SUM($U762:$Z762)&lt;&gt;6), IF($B762&lt;&gt;'SOC priorities'!$E$11,$AG762,$AH762),"")</f>
        <v/>
      </c>
      <c r="P762" s="25" t="str">
        <f>IF(AND(SUM(U762:AA762)&lt;&gt;0,SUM(U762:AA762)&lt;&gt;7),IF(B762='SOC priorities'!$E$11,IF(ISBLANK(H762),$AI762,""),""),"")</f>
        <v/>
      </c>
      <c r="Q762" s="25" t="str">
        <f t="shared" si="136"/>
        <v/>
      </c>
      <c r="R762" s="25" t="str">
        <f t="shared" si="133"/>
        <v/>
      </c>
      <c r="S762" s="25" t="str">
        <f t="shared" si="134"/>
        <v/>
      </c>
      <c r="U762" s="159">
        <f t="shared" si="137"/>
        <v>0</v>
      </c>
      <c r="V762" s="25">
        <f t="shared" si="138"/>
        <v>0</v>
      </c>
      <c r="W762" s="25">
        <f t="shared" si="139"/>
        <v>0</v>
      </c>
      <c r="X762" s="25">
        <f t="shared" si="140"/>
        <v>0</v>
      </c>
      <c r="Y762" s="25">
        <f t="shared" si="141"/>
        <v>0</v>
      </c>
      <c r="Z762" s="25">
        <f t="shared" si="142"/>
        <v>0</v>
      </c>
      <c r="AA762" s="25">
        <f t="shared" si="143"/>
        <v>0</v>
      </c>
      <c r="AC762" s="25">
        <f t="shared" si="144"/>
        <v>0</v>
      </c>
      <c r="AG762" s="25" t="s">
        <v>393</v>
      </c>
      <c r="AH762" s="25" t="s">
        <v>394</v>
      </c>
      <c r="AI762" s="160" t="s">
        <v>395</v>
      </c>
      <c r="AK762" s="25">
        <f>IF(COUNTIFS('SOC priorities'!$E$4:$E$12,$B762)&lt;&gt;1,1,0)</f>
        <v>1</v>
      </c>
      <c r="AL762" s="25" cm="1">
        <f t="array" ref="AL762">_xlfn.IFNA(IF(ISBLANK(C762),0,_xlfn.IFNA(IF(NOT(OR(_xlfn.XLOOKUP(VLOOKUP(B762,'SOC priorities'!$E$4:$F$12,2),'SOC priorities'!$H$1:$P$1,'SOC priorities'!$H$1:$P$413)=C762)),1,0),1)),1)</f>
        <v>0</v>
      </c>
      <c r="AM762" s="25" cm="1">
        <f t="array" ref="AM762">_xlfn.IFNA(IF(ISBLANK(D762),0,IF(NOT(OR(_xlfn.XLOOKUP(VLOOKUP(B762,'SSA DD'!$E$32:$F$40,2),'SSA DD'!$E$1:$M$1,'SSA DD'!$E$1:$M$22)=D762)),1,0)),0)</f>
        <v>0</v>
      </c>
      <c r="AO762" t="s">
        <v>396</v>
      </c>
      <c r="AP762" s="25" t="s">
        <v>397</v>
      </c>
      <c r="AQ762" s="160" t="s">
        <v>398</v>
      </c>
    </row>
    <row r="763" spans="1:43" ht="30" customHeight="1" x14ac:dyDescent="0.45">
      <c r="A763" s="395">
        <v>751</v>
      </c>
      <c r="B763" s="155"/>
      <c r="C763" s="154"/>
      <c r="D763" s="154"/>
      <c r="E763" s="361"/>
      <c r="F763" s="362"/>
      <c r="G763" s="362"/>
      <c r="H763" s="368"/>
      <c r="I763" s="367" t="str">
        <f t="shared" si="135"/>
        <v/>
      </c>
      <c r="J763" s="365"/>
      <c r="K763" s="365"/>
      <c r="L763" s="365"/>
      <c r="O763" s="25" t="str">
        <f>IF(AND(SUM($U763:$Z763)&lt;&gt;0,SUM($U763:$Z763)&lt;&gt;6), IF($B763&lt;&gt;'SOC priorities'!$E$11,$AG763,$AH763),"")</f>
        <v/>
      </c>
      <c r="P763" s="25" t="str">
        <f>IF(AND(SUM(U763:AA763)&lt;&gt;0,SUM(U763:AA763)&lt;&gt;7),IF(B763='SOC priorities'!$E$11,IF(ISBLANK(H763),$AI763,""),""),"")</f>
        <v/>
      </c>
      <c r="Q763" s="25" t="str">
        <f t="shared" si="136"/>
        <v/>
      </c>
      <c r="R763" s="25" t="str">
        <f t="shared" si="133"/>
        <v/>
      </c>
      <c r="S763" s="25" t="str">
        <f t="shared" si="134"/>
        <v/>
      </c>
      <c r="U763" s="159">
        <f t="shared" si="137"/>
        <v>0</v>
      </c>
      <c r="V763" s="25">
        <f t="shared" si="138"/>
        <v>0</v>
      </c>
      <c r="W763" s="25">
        <f t="shared" si="139"/>
        <v>0</v>
      </c>
      <c r="X763" s="25">
        <f t="shared" si="140"/>
        <v>0</v>
      </c>
      <c r="Y763" s="25">
        <f t="shared" si="141"/>
        <v>0</v>
      </c>
      <c r="Z763" s="25">
        <f t="shared" si="142"/>
        <v>0</v>
      </c>
      <c r="AA763" s="25">
        <f t="shared" si="143"/>
        <v>0</v>
      </c>
      <c r="AC763" s="25">
        <f t="shared" si="144"/>
        <v>0</v>
      </c>
      <c r="AG763" s="25" t="s">
        <v>393</v>
      </c>
      <c r="AH763" s="25" t="s">
        <v>394</v>
      </c>
      <c r="AI763" s="160" t="s">
        <v>395</v>
      </c>
      <c r="AK763" s="25">
        <f>IF(COUNTIFS('SOC priorities'!$E$4:$E$12,$B763)&lt;&gt;1,1,0)</f>
        <v>1</v>
      </c>
      <c r="AL763" s="25" cm="1">
        <f t="array" ref="AL763">_xlfn.IFNA(IF(ISBLANK(C763),0,_xlfn.IFNA(IF(NOT(OR(_xlfn.XLOOKUP(VLOOKUP(B763,'SOC priorities'!$E$4:$F$12,2),'SOC priorities'!$H$1:$P$1,'SOC priorities'!$H$1:$P$413)=C763)),1,0),1)),1)</f>
        <v>0</v>
      </c>
      <c r="AM763" s="25" cm="1">
        <f t="array" ref="AM763">_xlfn.IFNA(IF(ISBLANK(D763),0,IF(NOT(OR(_xlfn.XLOOKUP(VLOOKUP(B763,'SSA DD'!$E$32:$F$40,2),'SSA DD'!$E$1:$M$1,'SSA DD'!$E$1:$M$22)=D763)),1,0)),0)</f>
        <v>0</v>
      </c>
      <c r="AO763" t="s">
        <v>396</v>
      </c>
      <c r="AP763" s="25" t="s">
        <v>397</v>
      </c>
      <c r="AQ763" s="160" t="s">
        <v>398</v>
      </c>
    </row>
    <row r="764" spans="1:43" ht="30" customHeight="1" x14ac:dyDescent="0.45">
      <c r="A764" s="395">
        <v>752</v>
      </c>
      <c r="B764" s="155"/>
      <c r="C764" s="154"/>
      <c r="D764" s="154"/>
      <c r="E764" s="361"/>
      <c r="F764" s="362"/>
      <c r="G764" s="362"/>
      <c r="H764" s="368"/>
      <c r="I764" s="367" t="str">
        <f t="shared" si="135"/>
        <v/>
      </c>
      <c r="J764" s="365"/>
      <c r="K764" s="365"/>
      <c r="L764" s="365"/>
      <c r="O764" s="25" t="str">
        <f>IF(AND(SUM($U764:$Z764)&lt;&gt;0,SUM($U764:$Z764)&lt;&gt;6), IF($B764&lt;&gt;'SOC priorities'!$E$11,$AG764,$AH764),"")</f>
        <v/>
      </c>
      <c r="P764" s="25" t="str">
        <f>IF(AND(SUM(U764:AA764)&lt;&gt;0,SUM(U764:AA764)&lt;&gt;7),IF(B764='SOC priorities'!$E$11,IF(ISBLANK(H764),$AI764,""),""),"")</f>
        <v/>
      </c>
      <c r="Q764" s="25" t="str">
        <f t="shared" si="136"/>
        <v/>
      </c>
      <c r="R764" s="25" t="str">
        <f t="shared" si="133"/>
        <v/>
      </c>
      <c r="S764" s="25" t="str">
        <f t="shared" si="134"/>
        <v/>
      </c>
      <c r="U764" s="159">
        <f t="shared" si="137"/>
        <v>0</v>
      </c>
      <c r="V764" s="25">
        <f t="shared" si="138"/>
        <v>0</v>
      </c>
      <c r="W764" s="25">
        <f t="shared" si="139"/>
        <v>0</v>
      </c>
      <c r="X764" s="25">
        <f t="shared" si="140"/>
        <v>0</v>
      </c>
      <c r="Y764" s="25">
        <f t="shared" si="141"/>
        <v>0</v>
      </c>
      <c r="Z764" s="25">
        <f t="shared" si="142"/>
        <v>0</v>
      </c>
      <c r="AA764" s="25">
        <f t="shared" si="143"/>
        <v>0</v>
      </c>
      <c r="AC764" s="25">
        <f t="shared" si="144"/>
        <v>0</v>
      </c>
      <c r="AG764" s="25" t="s">
        <v>393</v>
      </c>
      <c r="AH764" s="25" t="s">
        <v>394</v>
      </c>
      <c r="AI764" s="160" t="s">
        <v>395</v>
      </c>
      <c r="AK764" s="25">
        <f>IF(COUNTIFS('SOC priorities'!$E$4:$E$12,$B764)&lt;&gt;1,1,0)</f>
        <v>1</v>
      </c>
      <c r="AL764" s="25" cm="1">
        <f t="array" ref="AL764">_xlfn.IFNA(IF(ISBLANK(C764),0,_xlfn.IFNA(IF(NOT(OR(_xlfn.XLOOKUP(VLOOKUP(B764,'SOC priorities'!$E$4:$F$12,2),'SOC priorities'!$H$1:$P$1,'SOC priorities'!$H$1:$P$413)=C764)),1,0),1)),1)</f>
        <v>0</v>
      </c>
      <c r="AM764" s="25" cm="1">
        <f t="array" ref="AM764">_xlfn.IFNA(IF(ISBLANK(D764),0,IF(NOT(OR(_xlfn.XLOOKUP(VLOOKUP(B764,'SSA DD'!$E$32:$F$40,2),'SSA DD'!$E$1:$M$1,'SSA DD'!$E$1:$M$22)=D764)),1,0)),0)</f>
        <v>0</v>
      </c>
      <c r="AO764" t="s">
        <v>396</v>
      </c>
      <c r="AP764" s="25" t="s">
        <v>397</v>
      </c>
      <c r="AQ764" s="160" t="s">
        <v>398</v>
      </c>
    </row>
    <row r="765" spans="1:43" ht="30" customHeight="1" x14ac:dyDescent="0.45">
      <c r="A765" s="395">
        <v>753</v>
      </c>
      <c r="B765" s="155"/>
      <c r="C765" s="154"/>
      <c r="D765" s="154"/>
      <c r="E765" s="361"/>
      <c r="F765" s="362"/>
      <c r="G765" s="362"/>
      <c r="H765" s="368"/>
      <c r="I765" s="367" t="str">
        <f t="shared" si="135"/>
        <v/>
      </c>
      <c r="J765" s="365"/>
      <c r="K765" s="365"/>
      <c r="L765" s="365"/>
      <c r="O765" s="25" t="str">
        <f>IF(AND(SUM($U765:$Z765)&lt;&gt;0,SUM($U765:$Z765)&lt;&gt;6), IF($B765&lt;&gt;'SOC priorities'!$E$11,$AG765,$AH765),"")</f>
        <v/>
      </c>
      <c r="P765" s="25" t="str">
        <f>IF(AND(SUM(U765:AA765)&lt;&gt;0,SUM(U765:AA765)&lt;&gt;7),IF(B765='SOC priorities'!$E$11,IF(ISBLANK(H765),$AI765,""),""),"")</f>
        <v/>
      </c>
      <c r="Q765" s="25" t="str">
        <f t="shared" si="136"/>
        <v/>
      </c>
      <c r="R765" s="25" t="str">
        <f t="shared" si="133"/>
        <v/>
      </c>
      <c r="S765" s="25" t="str">
        <f t="shared" si="134"/>
        <v/>
      </c>
      <c r="U765" s="159">
        <f t="shared" si="137"/>
        <v>0</v>
      </c>
      <c r="V765" s="25">
        <f t="shared" si="138"/>
        <v>0</v>
      </c>
      <c r="W765" s="25">
        <f t="shared" si="139"/>
        <v>0</v>
      </c>
      <c r="X765" s="25">
        <f t="shared" si="140"/>
        <v>0</v>
      </c>
      <c r="Y765" s="25">
        <f t="shared" si="141"/>
        <v>0</v>
      </c>
      <c r="Z765" s="25">
        <f t="shared" si="142"/>
        <v>0</v>
      </c>
      <c r="AA765" s="25">
        <f t="shared" si="143"/>
        <v>0</v>
      </c>
      <c r="AC765" s="25">
        <f t="shared" si="144"/>
        <v>0</v>
      </c>
      <c r="AG765" s="25" t="s">
        <v>393</v>
      </c>
      <c r="AH765" s="25" t="s">
        <v>394</v>
      </c>
      <c r="AI765" s="160" t="s">
        <v>395</v>
      </c>
      <c r="AK765" s="25">
        <f>IF(COUNTIFS('SOC priorities'!$E$4:$E$12,$B765)&lt;&gt;1,1,0)</f>
        <v>1</v>
      </c>
      <c r="AL765" s="25" cm="1">
        <f t="array" ref="AL765">_xlfn.IFNA(IF(ISBLANK(C765),0,_xlfn.IFNA(IF(NOT(OR(_xlfn.XLOOKUP(VLOOKUP(B765,'SOC priorities'!$E$4:$F$12,2),'SOC priorities'!$H$1:$P$1,'SOC priorities'!$H$1:$P$413)=C765)),1,0),1)),1)</f>
        <v>0</v>
      </c>
      <c r="AM765" s="25" cm="1">
        <f t="array" ref="AM765">_xlfn.IFNA(IF(ISBLANK(D765),0,IF(NOT(OR(_xlfn.XLOOKUP(VLOOKUP(B765,'SSA DD'!$E$32:$F$40,2),'SSA DD'!$E$1:$M$1,'SSA DD'!$E$1:$M$22)=D765)),1,0)),0)</f>
        <v>0</v>
      </c>
      <c r="AO765" t="s">
        <v>396</v>
      </c>
      <c r="AP765" s="25" t="s">
        <v>397</v>
      </c>
      <c r="AQ765" s="160" t="s">
        <v>398</v>
      </c>
    </row>
    <row r="766" spans="1:43" ht="30" customHeight="1" x14ac:dyDescent="0.45">
      <c r="A766" s="395">
        <v>754</v>
      </c>
      <c r="B766" s="155"/>
      <c r="C766" s="154"/>
      <c r="D766" s="154"/>
      <c r="E766" s="361"/>
      <c r="F766" s="362"/>
      <c r="G766" s="362"/>
      <c r="H766" s="368"/>
      <c r="I766" s="367" t="str">
        <f t="shared" si="135"/>
        <v/>
      </c>
      <c r="J766" s="365"/>
      <c r="K766" s="365"/>
      <c r="L766" s="365"/>
      <c r="O766" s="25" t="str">
        <f>IF(AND(SUM($U766:$Z766)&lt;&gt;0,SUM($U766:$Z766)&lt;&gt;6), IF($B766&lt;&gt;'SOC priorities'!$E$11,$AG766,$AH766),"")</f>
        <v/>
      </c>
      <c r="P766" s="25" t="str">
        <f>IF(AND(SUM(U766:AA766)&lt;&gt;0,SUM(U766:AA766)&lt;&gt;7),IF(B766='SOC priorities'!$E$11,IF(ISBLANK(H766),$AI766,""),""),"")</f>
        <v/>
      </c>
      <c r="Q766" s="25" t="str">
        <f t="shared" si="136"/>
        <v/>
      </c>
      <c r="R766" s="25" t="str">
        <f t="shared" si="133"/>
        <v/>
      </c>
      <c r="S766" s="25" t="str">
        <f t="shared" si="134"/>
        <v/>
      </c>
      <c r="U766" s="159">
        <f t="shared" si="137"/>
        <v>0</v>
      </c>
      <c r="V766" s="25">
        <f t="shared" si="138"/>
        <v>0</v>
      </c>
      <c r="W766" s="25">
        <f t="shared" si="139"/>
        <v>0</v>
      </c>
      <c r="X766" s="25">
        <f t="shared" si="140"/>
        <v>0</v>
      </c>
      <c r="Y766" s="25">
        <f t="shared" si="141"/>
        <v>0</v>
      </c>
      <c r="Z766" s="25">
        <f t="shared" si="142"/>
        <v>0</v>
      </c>
      <c r="AA766" s="25">
        <f t="shared" si="143"/>
        <v>0</v>
      </c>
      <c r="AC766" s="25">
        <f t="shared" si="144"/>
        <v>0</v>
      </c>
      <c r="AG766" s="25" t="s">
        <v>393</v>
      </c>
      <c r="AH766" s="25" t="s">
        <v>394</v>
      </c>
      <c r="AI766" s="160" t="s">
        <v>395</v>
      </c>
      <c r="AK766" s="25">
        <f>IF(COUNTIFS('SOC priorities'!$E$4:$E$12,$B766)&lt;&gt;1,1,0)</f>
        <v>1</v>
      </c>
      <c r="AL766" s="25" cm="1">
        <f t="array" ref="AL766">_xlfn.IFNA(IF(ISBLANK(C766),0,_xlfn.IFNA(IF(NOT(OR(_xlfn.XLOOKUP(VLOOKUP(B766,'SOC priorities'!$E$4:$F$12,2),'SOC priorities'!$H$1:$P$1,'SOC priorities'!$H$1:$P$413)=C766)),1,0),1)),1)</f>
        <v>0</v>
      </c>
      <c r="AM766" s="25" cm="1">
        <f t="array" ref="AM766">_xlfn.IFNA(IF(ISBLANK(D766),0,IF(NOT(OR(_xlfn.XLOOKUP(VLOOKUP(B766,'SSA DD'!$E$32:$F$40,2),'SSA DD'!$E$1:$M$1,'SSA DD'!$E$1:$M$22)=D766)),1,0)),0)</f>
        <v>0</v>
      </c>
      <c r="AO766" t="s">
        <v>396</v>
      </c>
      <c r="AP766" s="25" t="s">
        <v>397</v>
      </c>
      <c r="AQ766" s="160" t="s">
        <v>398</v>
      </c>
    </row>
    <row r="767" spans="1:43" ht="30" customHeight="1" x14ac:dyDescent="0.45">
      <c r="A767" s="395">
        <v>755</v>
      </c>
      <c r="B767" s="155"/>
      <c r="C767" s="154"/>
      <c r="D767" s="154"/>
      <c r="E767" s="361"/>
      <c r="F767" s="362"/>
      <c r="G767" s="362"/>
      <c r="H767" s="368"/>
      <c r="I767" s="367" t="str">
        <f t="shared" si="135"/>
        <v/>
      </c>
      <c r="J767" s="365"/>
      <c r="K767" s="365"/>
      <c r="L767" s="365"/>
      <c r="O767" s="25" t="str">
        <f>IF(AND(SUM($U767:$Z767)&lt;&gt;0,SUM($U767:$Z767)&lt;&gt;6), IF($B767&lt;&gt;'SOC priorities'!$E$11,$AG767,$AH767),"")</f>
        <v/>
      </c>
      <c r="P767" s="25" t="str">
        <f>IF(AND(SUM(U767:AA767)&lt;&gt;0,SUM(U767:AA767)&lt;&gt;7),IF(B767='SOC priorities'!$E$11,IF(ISBLANK(H767),$AI767,""),""),"")</f>
        <v/>
      </c>
      <c r="Q767" s="25" t="str">
        <f t="shared" si="136"/>
        <v/>
      </c>
      <c r="R767" s="25" t="str">
        <f t="shared" si="133"/>
        <v/>
      </c>
      <c r="S767" s="25" t="str">
        <f t="shared" si="134"/>
        <v/>
      </c>
      <c r="U767" s="159">
        <f t="shared" si="137"/>
        <v>0</v>
      </c>
      <c r="V767" s="25">
        <f t="shared" si="138"/>
        <v>0</v>
      </c>
      <c r="W767" s="25">
        <f t="shared" si="139"/>
        <v>0</v>
      </c>
      <c r="X767" s="25">
        <f t="shared" si="140"/>
        <v>0</v>
      </c>
      <c r="Y767" s="25">
        <f t="shared" si="141"/>
        <v>0</v>
      </c>
      <c r="Z767" s="25">
        <f t="shared" si="142"/>
        <v>0</v>
      </c>
      <c r="AA767" s="25">
        <f t="shared" si="143"/>
        <v>0</v>
      </c>
      <c r="AC767" s="25">
        <f t="shared" si="144"/>
        <v>0</v>
      </c>
      <c r="AG767" s="25" t="s">
        <v>393</v>
      </c>
      <c r="AH767" s="25" t="s">
        <v>394</v>
      </c>
      <c r="AI767" s="160" t="s">
        <v>395</v>
      </c>
      <c r="AK767" s="25">
        <f>IF(COUNTIFS('SOC priorities'!$E$4:$E$12,$B767)&lt;&gt;1,1,0)</f>
        <v>1</v>
      </c>
      <c r="AL767" s="25" cm="1">
        <f t="array" ref="AL767">_xlfn.IFNA(IF(ISBLANK(C767),0,_xlfn.IFNA(IF(NOT(OR(_xlfn.XLOOKUP(VLOOKUP(B767,'SOC priorities'!$E$4:$F$12,2),'SOC priorities'!$H$1:$P$1,'SOC priorities'!$H$1:$P$413)=C767)),1,0),1)),1)</f>
        <v>0</v>
      </c>
      <c r="AM767" s="25" cm="1">
        <f t="array" ref="AM767">_xlfn.IFNA(IF(ISBLANK(D767),0,IF(NOT(OR(_xlfn.XLOOKUP(VLOOKUP(B767,'SSA DD'!$E$32:$F$40,2),'SSA DD'!$E$1:$M$1,'SSA DD'!$E$1:$M$22)=D767)),1,0)),0)</f>
        <v>0</v>
      </c>
      <c r="AO767" t="s">
        <v>396</v>
      </c>
      <c r="AP767" s="25" t="s">
        <v>397</v>
      </c>
      <c r="AQ767" s="160" t="s">
        <v>398</v>
      </c>
    </row>
    <row r="768" spans="1:43" ht="30" customHeight="1" x14ac:dyDescent="0.45">
      <c r="A768" s="395">
        <v>756</v>
      </c>
      <c r="B768" s="155"/>
      <c r="C768" s="154"/>
      <c r="D768" s="154"/>
      <c r="E768" s="361"/>
      <c r="F768" s="362"/>
      <c r="G768" s="362"/>
      <c r="H768" s="368"/>
      <c r="I768" s="367" t="str">
        <f t="shared" si="135"/>
        <v/>
      </c>
      <c r="J768" s="365"/>
      <c r="K768" s="365"/>
      <c r="L768" s="365"/>
      <c r="O768" s="25" t="str">
        <f>IF(AND(SUM($U768:$Z768)&lt;&gt;0,SUM($U768:$Z768)&lt;&gt;6), IF($B768&lt;&gt;'SOC priorities'!$E$11,$AG768,$AH768),"")</f>
        <v/>
      </c>
      <c r="P768" s="25" t="str">
        <f>IF(AND(SUM(U768:AA768)&lt;&gt;0,SUM(U768:AA768)&lt;&gt;7),IF(B768='SOC priorities'!$E$11,IF(ISBLANK(H768),$AI768,""),""),"")</f>
        <v/>
      </c>
      <c r="Q768" s="25" t="str">
        <f t="shared" si="136"/>
        <v/>
      </c>
      <c r="R768" s="25" t="str">
        <f t="shared" si="133"/>
        <v/>
      </c>
      <c r="S768" s="25" t="str">
        <f t="shared" si="134"/>
        <v/>
      </c>
      <c r="U768" s="159">
        <f t="shared" si="137"/>
        <v>0</v>
      </c>
      <c r="V768" s="25">
        <f t="shared" si="138"/>
        <v>0</v>
      </c>
      <c r="W768" s="25">
        <f t="shared" si="139"/>
        <v>0</v>
      </c>
      <c r="X768" s="25">
        <f t="shared" si="140"/>
        <v>0</v>
      </c>
      <c r="Y768" s="25">
        <f t="shared" si="141"/>
        <v>0</v>
      </c>
      <c r="Z768" s="25">
        <f t="shared" si="142"/>
        <v>0</v>
      </c>
      <c r="AA768" s="25">
        <f t="shared" si="143"/>
        <v>0</v>
      </c>
      <c r="AC768" s="25">
        <f t="shared" si="144"/>
        <v>0</v>
      </c>
      <c r="AG768" s="25" t="s">
        <v>393</v>
      </c>
      <c r="AH768" s="25" t="s">
        <v>394</v>
      </c>
      <c r="AI768" s="160" t="s">
        <v>395</v>
      </c>
      <c r="AK768" s="25">
        <f>IF(COUNTIFS('SOC priorities'!$E$4:$E$12,$B768)&lt;&gt;1,1,0)</f>
        <v>1</v>
      </c>
      <c r="AL768" s="25" cm="1">
        <f t="array" ref="AL768">_xlfn.IFNA(IF(ISBLANK(C768),0,_xlfn.IFNA(IF(NOT(OR(_xlfn.XLOOKUP(VLOOKUP(B768,'SOC priorities'!$E$4:$F$12,2),'SOC priorities'!$H$1:$P$1,'SOC priorities'!$H$1:$P$413)=C768)),1,0),1)),1)</f>
        <v>0</v>
      </c>
      <c r="AM768" s="25" cm="1">
        <f t="array" ref="AM768">_xlfn.IFNA(IF(ISBLANK(D768),0,IF(NOT(OR(_xlfn.XLOOKUP(VLOOKUP(B768,'SSA DD'!$E$32:$F$40,2),'SSA DD'!$E$1:$M$1,'SSA DD'!$E$1:$M$22)=D768)),1,0)),0)</f>
        <v>0</v>
      </c>
      <c r="AO768" t="s">
        <v>396</v>
      </c>
      <c r="AP768" s="25" t="s">
        <v>397</v>
      </c>
      <c r="AQ768" s="160" t="s">
        <v>398</v>
      </c>
    </row>
    <row r="769" spans="1:43" ht="30" customHeight="1" x14ac:dyDescent="0.45">
      <c r="A769" s="395">
        <v>757</v>
      </c>
      <c r="B769" s="155"/>
      <c r="C769" s="154"/>
      <c r="D769" s="154"/>
      <c r="E769" s="361"/>
      <c r="F769" s="362"/>
      <c r="G769" s="362"/>
      <c r="H769" s="368"/>
      <c r="I769" s="367" t="str">
        <f t="shared" si="135"/>
        <v/>
      </c>
      <c r="J769" s="365"/>
      <c r="K769" s="365"/>
      <c r="L769" s="365"/>
      <c r="O769" s="25" t="str">
        <f>IF(AND(SUM($U769:$Z769)&lt;&gt;0,SUM($U769:$Z769)&lt;&gt;6), IF($B769&lt;&gt;'SOC priorities'!$E$11,$AG769,$AH769),"")</f>
        <v/>
      </c>
      <c r="P769" s="25" t="str">
        <f>IF(AND(SUM(U769:AA769)&lt;&gt;0,SUM(U769:AA769)&lt;&gt;7),IF(B769='SOC priorities'!$E$11,IF(ISBLANK(H769),$AI769,""),""),"")</f>
        <v/>
      </c>
      <c r="Q769" s="25" t="str">
        <f t="shared" si="136"/>
        <v/>
      </c>
      <c r="R769" s="25" t="str">
        <f t="shared" si="133"/>
        <v/>
      </c>
      <c r="S769" s="25" t="str">
        <f t="shared" si="134"/>
        <v/>
      </c>
      <c r="U769" s="159">
        <f t="shared" si="137"/>
        <v>0</v>
      </c>
      <c r="V769" s="25">
        <f t="shared" si="138"/>
        <v>0</v>
      </c>
      <c r="W769" s="25">
        <f t="shared" si="139"/>
        <v>0</v>
      </c>
      <c r="X769" s="25">
        <f t="shared" si="140"/>
        <v>0</v>
      </c>
      <c r="Y769" s="25">
        <f t="shared" si="141"/>
        <v>0</v>
      </c>
      <c r="Z769" s="25">
        <f t="shared" si="142"/>
        <v>0</v>
      </c>
      <c r="AA769" s="25">
        <f t="shared" si="143"/>
        <v>0</v>
      </c>
      <c r="AC769" s="25">
        <f t="shared" si="144"/>
        <v>0</v>
      </c>
      <c r="AG769" s="25" t="s">
        <v>393</v>
      </c>
      <c r="AH769" s="25" t="s">
        <v>394</v>
      </c>
      <c r="AI769" s="160" t="s">
        <v>395</v>
      </c>
      <c r="AK769" s="25">
        <f>IF(COUNTIFS('SOC priorities'!$E$4:$E$12,$B769)&lt;&gt;1,1,0)</f>
        <v>1</v>
      </c>
      <c r="AL769" s="25" cm="1">
        <f t="array" ref="AL769">_xlfn.IFNA(IF(ISBLANK(C769),0,_xlfn.IFNA(IF(NOT(OR(_xlfn.XLOOKUP(VLOOKUP(B769,'SOC priorities'!$E$4:$F$12,2),'SOC priorities'!$H$1:$P$1,'SOC priorities'!$H$1:$P$413)=C769)),1,0),1)),1)</f>
        <v>0</v>
      </c>
      <c r="AM769" s="25" cm="1">
        <f t="array" ref="AM769">_xlfn.IFNA(IF(ISBLANK(D769),0,IF(NOT(OR(_xlfn.XLOOKUP(VLOOKUP(B769,'SSA DD'!$E$32:$F$40,2),'SSA DD'!$E$1:$M$1,'SSA DD'!$E$1:$M$22)=D769)),1,0)),0)</f>
        <v>0</v>
      </c>
      <c r="AO769" t="s">
        <v>396</v>
      </c>
      <c r="AP769" s="25" t="s">
        <v>397</v>
      </c>
      <c r="AQ769" s="160" t="s">
        <v>398</v>
      </c>
    </row>
    <row r="770" spans="1:43" ht="30" customHeight="1" x14ac:dyDescent="0.45">
      <c r="A770" s="395">
        <v>758</v>
      </c>
      <c r="B770" s="155"/>
      <c r="C770" s="154"/>
      <c r="D770" s="154"/>
      <c r="E770" s="361"/>
      <c r="F770" s="362"/>
      <c r="G770" s="362"/>
      <c r="H770" s="368"/>
      <c r="I770" s="367" t="str">
        <f t="shared" si="135"/>
        <v/>
      </c>
      <c r="J770" s="365"/>
      <c r="K770" s="365"/>
      <c r="L770" s="365"/>
      <c r="O770" s="25" t="str">
        <f>IF(AND(SUM($U770:$Z770)&lt;&gt;0,SUM($U770:$Z770)&lt;&gt;6), IF($B770&lt;&gt;'SOC priorities'!$E$11,$AG770,$AH770),"")</f>
        <v/>
      </c>
      <c r="P770" s="25" t="str">
        <f>IF(AND(SUM(U770:AA770)&lt;&gt;0,SUM(U770:AA770)&lt;&gt;7),IF(B770='SOC priorities'!$E$11,IF(ISBLANK(H770),$AI770,""),""),"")</f>
        <v/>
      </c>
      <c r="Q770" s="25" t="str">
        <f t="shared" si="136"/>
        <v/>
      </c>
      <c r="R770" s="25" t="str">
        <f t="shared" si="133"/>
        <v/>
      </c>
      <c r="S770" s="25" t="str">
        <f t="shared" si="134"/>
        <v/>
      </c>
      <c r="U770" s="159">
        <f t="shared" si="137"/>
        <v>0</v>
      </c>
      <c r="V770" s="25">
        <f t="shared" si="138"/>
        <v>0</v>
      </c>
      <c r="W770" s="25">
        <f t="shared" si="139"/>
        <v>0</v>
      </c>
      <c r="X770" s="25">
        <f t="shared" si="140"/>
        <v>0</v>
      </c>
      <c r="Y770" s="25">
        <f t="shared" si="141"/>
        <v>0</v>
      </c>
      <c r="Z770" s="25">
        <f t="shared" si="142"/>
        <v>0</v>
      </c>
      <c r="AA770" s="25">
        <f t="shared" si="143"/>
        <v>0</v>
      </c>
      <c r="AC770" s="25">
        <f t="shared" si="144"/>
        <v>0</v>
      </c>
      <c r="AG770" s="25" t="s">
        <v>393</v>
      </c>
      <c r="AH770" s="25" t="s">
        <v>394</v>
      </c>
      <c r="AI770" s="160" t="s">
        <v>395</v>
      </c>
      <c r="AK770" s="25">
        <f>IF(COUNTIFS('SOC priorities'!$E$4:$E$12,$B770)&lt;&gt;1,1,0)</f>
        <v>1</v>
      </c>
      <c r="AL770" s="25" cm="1">
        <f t="array" ref="AL770">_xlfn.IFNA(IF(ISBLANK(C770),0,_xlfn.IFNA(IF(NOT(OR(_xlfn.XLOOKUP(VLOOKUP(B770,'SOC priorities'!$E$4:$F$12,2),'SOC priorities'!$H$1:$P$1,'SOC priorities'!$H$1:$P$413)=C770)),1,0),1)),1)</f>
        <v>0</v>
      </c>
      <c r="AM770" s="25" cm="1">
        <f t="array" ref="AM770">_xlfn.IFNA(IF(ISBLANK(D770),0,IF(NOT(OR(_xlfn.XLOOKUP(VLOOKUP(B770,'SSA DD'!$E$32:$F$40,2),'SSA DD'!$E$1:$M$1,'SSA DD'!$E$1:$M$22)=D770)),1,0)),0)</f>
        <v>0</v>
      </c>
      <c r="AO770" t="s">
        <v>396</v>
      </c>
      <c r="AP770" s="25" t="s">
        <v>397</v>
      </c>
      <c r="AQ770" s="160" t="s">
        <v>398</v>
      </c>
    </row>
    <row r="771" spans="1:43" ht="30" customHeight="1" x14ac:dyDescent="0.45">
      <c r="A771" s="395">
        <v>759</v>
      </c>
      <c r="B771" s="155"/>
      <c r="C771" s="154"/>
      <c r="D771" s="154"/>
      <c r="E771" s="361"/>
      <c r="F771" s="362"/>
      <c r="G771" s="362"/>
      <c r="H771" s="368"/>
      <c r="I771" s="367" t="str">
        <f t="shared" si="135"/>
        <v/>
      </c>
      <c r="J771" s="365"/>
      <c r="K771" s="365"/>
      <c r="L771" s="365"/>
      <c r="O771" s="25" t="str">
        <f>IF(AND(SUM($U771:$Z771)&lt;&gt;0,SUM($U771:$Z771)&lt;&gt;6), IF($B771&lt;&gt;'SOC priorities'!$E$11,$AG771,$AH771),"")</f>
        <v/>
      </c>
      <c r="P771" s="25" t="str">
        <f>IF(AND(SUM(U771:AA771)&lt;&gt;0,SUM(U771:AA771)&lt;&gt;7),IF(B771='SOC priorities'!$E$11,IF(ISBLANK(H771),$AI771,""),""),"")</f>
        <v/>
      </c>
      <c r="Q771" s="25" t="str">
        <f t="shared" si="136"/>
        <v/>
      </c>
      <c r="R771" s="25" t="str">
        <f t="shared" si="133"/>
        <v/>
      </c>
      <c r="S771" s="25" t="str">
        <f t="shared" si="134"/>
        <v/>
      </c>
      <c r="U771" s="159">
        <f t="shared" si="137"/>
        <v>0</v>
      </c>
      <c r="V771" s="25">
        <f t="shared" si="138"/>
        <v>0</v>
      </c>
      <c r="W771" s="25">
        <f t="shared" si="139"/>
        <v>0</v>
      </c>
      <c r="X771" s="25">
        <f t="shared" si="140"/>
        <v>0</v>
      </c>
      <c r="Y771" s="25">
        <f t="shared" si="141"/>
        <v>0</v>
      </c>
      <c r="Z771" s="25">
        <f t="shared" si="142"/>
        <v>0</v>
      </c>
      <c r="AA771" s="25">
        <f t="shared" si="143"/>
        <v>0</v>
      </c>
      <c r="AC771" s="25">
        <f t="shared" si="144"/>
        <v>0</v>
      </c>
      <c r="AG771" s="25" t="s">
        <v>393</v>
      </c>
      <c r="AH771" s="25" t="s">
        <v>394</v>
      </c>
      <c r="AI771" s="160" t="s">
        <v>395</v>
      </c>
      <c r="AK771" s="25">
        <f>IF(COUNTIFS('SOC priorities'!$E$4:$E$12,$B771)&lt;&gt;1,1,0)</f>
        <v>1</v>
      </c>
      <c r="AL771" s="25" cm="1">
        <f t="array" ref="AL771">_xlfn.IFNA(IF(ISBLANK(C771),0,_xlfn.IFNA(IF(NOT(OR(_xlfn.XLOOKUP(VLOOKUP(B771,'SOC priorities'!$E$4:$F$12,2),'SOC priorities'!$H$1:$P$1,'SOC priorities'!$H$1:$P$413)=C771)),1,0),1)),1)</f>
        <v>0</v>
      </c>
      <c r="AM771" s="25" cm="1">
        <f t="array" ref="AM771">_xlfn.IFNA(IF(ISBLANK(D771),0,IF(NOT(OR(_xlfn.XLOOKUP(VLOOKUP(B771,'SSA DD'!$E$32:$F$40,2),'SSA DD'!$E$1:$M$1,'SSA DD'!$E$1:$M$22)=D771)),1,0)),0)</f>
        <v>0</v>
      </c>
      <c r="AO771" t="s">
        <v>396</v>
      </c>
      <c r="AP771" s="25" t="s">
        <v>397</v>
      </c>
      <c r="AQ771" s="160" t="s">
        <v>398</v>
      </c>
    </row>
    <row r="772" spans="1:43" ht="30" customHeight="1" x14ac:dyDescent="0.45">
      <c r="A772" s="395">
        <v>760</v>
      </c>
      <c r="B772" s="155"/>
      <c r="C772" s="154"/>
      <c r="D772" s="154"/>
      <c r="E772" s="361"/>
      <c r="F772" s="362"/>
      <c r="G772" s="362"/>
      <c r="H772" s="368"/>
      <c r="I772" s="367" t="str">
        <f t="shared" si="135"/>
        <v/>
      </c>
      <c r="J772" s="365"/>
      <c r="K772" s="365"/>
      <c r="L772" s="365"/>
      <c r="O772" s="25" t="str">
        <f>IF(AND(SUM($U772:$Z772)&lt;&gt;0,SUM($U772:$Z772)&lt;&gt;6), IF($B772&lt;&gt;'SOC priorities'!$E$11,$AG772,$AH772),"")</f>
        <v/>
      </c>
      <c r="P772" s="25" t="str">
        <f>IF(AND(SUM(U772:AA772)&lt;&gt;0,SUM(U772:AA772)&lt;&gt;7),IF(B772='SOC priorities'!$E$11,IF(ISBLANK(H772),$AI772,""),""),"")</f>
        <v/>
      </c>
      <c r="Q772" s="25" t="str">
        <f t="shared" si="136"/>
        <v/>
      </c>
      <c r="R772" s="25" t="str">
        <f t="shared" si="133"/>
        <v/>
      </c>
      <c r="S772" s="25" t="str">
        <f t="shared" si="134"/>
        <v/>
      </c>
      <c r="U772" s="159">
        <f t="shared" si="137"/>
        <v>0</v>
      </c>
      <c r="V772" s="25">
        <f t="shared" si="138"/>
        <v>0</v>
      </c>
      <c r="W772" s="25">
        <f t="shared" si="139"/>
        <v>0</v>
      </c>
      <c r="X772" s="25">
        <f t="shared" si="140"/>
        <v>0</v>
      </c>
      <c r="Y772" s="25">
        <f t="shared" si="141"/>
        <v>0</v>
      </c>
      <c r="Z772" s="25">
        <f t="shared" si="142"/>
        <v>0</v>
      </c>
      <c r="AA772" s="25">
        <f t="shared" si="143"/>
        <v>0</v>
      </c>
      <c r="AC772" s="25">
        <f t="shared" si="144"/>
        <v>0</v>
      </c>
      <c r="AG772" s="25" t="s">
        <v>393</v>
      </c>
      <c r="AH772" s="25" t="s">
        <v>394</v>
      </c>
      <c r="AI772" s="160" t="s">
        <v>395</v>
      </c>
      <c r="AK772" s="25">
        <f>IF(COUNTIFS('SOC priorities'!$E$4:$E$12,$B772)&lt;&gt;1,1,0)</f>
        <v>1</v>
      </c>
      <c r="AL772" s="25" cm="1">
        <f t="array" ref="AL772">_xlfn.IFNA(IF(ISBLANK(C772),0,_xlfn.IFNA(IF(NOT(OR(_xlfn.XLOOKUP(VLOOKUP(B772,'SOC priorities'!$E$4:$F$12,2),'SOC priorities'!$H$1:$P$1,'SOC priorities'!$H$1:$P$413)=C772)),1,0),1)),1)</f>
        <v>0</v>
      </c>
      <c r="AM772" s="25" cm="1">
        <f t="array" ref="AM772">_xlfn.IFNA(IF(ISBLANK(D772),0,IF(NOT(OR(_xlfn.XLOOKUP(VLOOKUP(B772,'SSA DD'!$E$32:$F$40,2),'SSA DD'!$E$1:$M$1,'SSA DD'!$E$1:$M$22)=D772)),1,0)),0)</f>
        <v>0</v>
      </c>
      <c r="AO772" t="s">
        <v>396</v>
      </c>
      <c r="AP772" s="25" t="s">
        <v>397</v>
      </c>
      <c r="AQ772" s="160" t="s">
        <v>398</v>
      </c>
    </row>
    <row r="773" spans="1:43" ht="30" customHeight="1" x14ac:dyDescent="0.45">
      <c r="A773" s="395">
        <v>761</v>
      </c>
      <c r="B773" s="155"/>
      <c r="C773" s="154"/>
      <c r="D773" s="154"/>
      <c r="E773" s="361"/>
      <c r="F773" s="362"/>
      <c r="G773" s="362"/>
      <c r="H773" s="368"/>
      <c r="I773" s="367" t="str">
        <f t="shared" si="135"/>
        <v/>
      </c>
      <c r="J773" s="365"/>
      <c r="K773" s="365"/>
      <c r="L773" s="365"/>
      <c r="O773" s="25" t="str">
        <f>IF(AND(SUM($U773:$Z773)&lt;&gt;0,SUM($U773:$Z773)&lt;&gt;6), IF($B773&lt;&gt;'SOC priorities'!$E$11,$AG773,$AH773),"")</f>
        <v/>
      </c>
      <c r="P773" s="25" t="str">
        <f>IF(AND(SUM(U773:AA773)&lt;&gt;0,SUM(U773:AA773)&lt;&gt;7),IF(B773='SOC priorities'!$E$11,IF(ISBLANK(H773),$AI773,""),""),"")</f>
        <v/>
      </c>
      <c r="Q773" s="25" t="str">
        <f t="shared" si="136"/>
        <v/>
      </c>
      <c r="R773" s="25" t="str">
        <f t="shared" si="133"/>
        <v/>
      </c>
      <c r="S773" s="25" t="str">
        <f t="shared" si="134"/>
        <v/>
      </c>
      <c r="U773" s="159">
        <f t="shared" si="137"/>
        <v>0</v>
      </c>
      <c r="V773" s="25">
        <f t="shared" si="138"/>
        <v>0</v>
      </c>
      <c r="W773" s="25">
        <f t="shared" si="139"/>
        <v>0</v>
      </c>
      <c r="X773" s="25">
        <f t="shared" si="140"/>
        <v>0</v>
      </c>
      <c r="Y773" s="25">
        <f t="shared" si="141"/>
        <v>0</v>
      </c>
      <c r="Z773" s="25">
        <f t="shared" si="142"/>
        <v>0</v>
      </c>
      <c r="AA773" s="25">
        <f t="shared" si="143"/>
        <v>0</v>
      </c>
      <c r="AC773" s="25">
        <f t="shared" si="144"/>
        <v>0</v>
      </c>
      <c r="AG773" s="25" t="s">
        <v>393</v>
      </c>
      <c r="AH773" s="25" t="s">
        <v>394</v>
      </c>
      <c r="AI773" s="160" t="s">
        <v>395</v>
      </c>
      <c r="AK773" s="25">
        <f>IF(COUNTIFS('SOC priorities'!$E$4:$E$12,$B773)&lt;&gt;1,1,0)</f>
        <v>1</v>
      </c>
      <c r="AL773" s="25" cm="1">
        <f t="array" ref="AL773">_xlfn.IFNA(IF(ISBLANK(C773),0,_xlfn.IFNA(IF(NOT(OR(_xlfn.XLOOKUP(VLOOKUP(B773,'SOC priorities'!$E$4:$F$12,2),'SOC priorities'!$H$1:$P$1,'SOC priorities'!$H$1:$P$413)=C773)),1,0),1)),1)</f>
        <v>0</v>
      </c>
      <c r="AM773" s="25" cm="1">
        <f t="array" ref="AM773">_xlfn.IFNA(IF(ISBLANK(D773),0,IF(NOT(OR(_xlfn.XLOOKUP(VLOOKUP(B773,'SSA DD'!$E$32:$F$40,2),'SSA DD'!$E$1:$M$1,'SSA DD'!$E$1:$M$22)=D773)),1,0)),0)</f>
        <v>0</v>
      </c>
      <c r="AO773" t="s">
        <v>396</v>
      </c>
      <c r="AP773" s="25" t="s">
        <v>397</v>
      </c>
      <c r="AQ773" s="160" t="s">
        <v>398</v>
      </c>
    </row>
    <row r="774" spans="1:43" ht="30" customHeight="1" x14ac:dyDescent="0.45">
      <c r="A774" s="395">
        <v>762</v>
      </c>
      <c r="B774" s="155"/>
      <c r="C774" s="154"/>
      <c r="D774" s="154"/>
      <c r="E774" s="361"/>
      <c r="F774" s="362"/>
      <c r="G774" s="362"/>
      <c r="H774" s="368"/>
      <c r="I774" s="367" t="str">
        <f t="shared" si="135"/>
        <v/>
      </c>
      <c r="J774" s="365"/>
      <c r="K774" s="365"/>
      <c r="L774" s="365"/>
      <c r="O774" s="25" t="str">
        <f>IF(AND(SUM($U774:$Z774)&lt;&gt;0,SUM($U774:$Z774)&lt;&gt;6), IF($B774&lt;&gt;'SOC priorities'!$E$11,$AG774,$AH774),"")</f>
        <v/>
      </c>
      <c r="P774" s="25" t="str">
        <f>IF(AND(SUM(U774:AA774)&lt;&gt;0,SUM(U774:AA774)&lt;&gt;7),IF(B774='SOC priorities'!$E$11,IF(ISBLANK(H774),$AI774,""),""),"")</f>
        <v/>
      </c>
      <c r="Q774" s="25" t="str">
        <f t="shared" si="136"/>
        <v/>
      </c>
      <c r="R774" s="25" t="str">
        <f t="shared" si="133"/>
        <v/>
      </c>
      <c r="S774" s="25" t="str">
        <f t="shared" si="134"/>
        <v/>
      </c>
      <c r="U774" s="159">
        <f t="shared" si="137"/>
        <v>0</v>
      </c>
      <c r="V774" s="25">
        <f t="shared" si="138"/>
        <v>0</v>
      </c>
      <c r="W774" s="25">
        <f t="shared" si="139"/>
        <v>0</v>
      </c>
      <c r="X774" s="25">
        <f t="shared" si="140"/>
        <v>0</v>
      </c>
      <c r="Y774" s="25">
        <f t="shared" si="141"/>
        <v>0</v>
      </c>
      <c r="Z774" s="25">
        <f t="shared" si="142"/>
        <v>0</v>
      </c>
      <c r="AA774" s="25">
        <f t="shared" si="143"/>
        <v>0</v>
      </c>
      <c r="AC774" s="25">
        <f t="shared" si="144"/>
        <v>0</v>
      </c>
      <c r="AG774" s="25" t="s">
        <v>393</v>
      </c>
      <c r="AH774" s="25" t="s">
        <v>394</v>
      </c>
      <c r="AI774" s="160" t="s">
        <v>395</v>
      </c>
      <c r="AK774" s="25">
        <f>IF(COUNTIFS('SOC priorities'!$E$4:$E$12,$B774)&lt;&gt;1,1,0)</f>
        <v>1</v>
      </c>
      <c r="AL774" s="25" cm="1">
        <f t="array" ref="AL774">_xlfn.IFNA(IF(ISBLANK(C774),0,_xlfn.IFNA(IF(NOT(OR(_xlfn.XLOOKUP(VLOOKUP(B774,'SOC priorities'!$E$4:$F$12,2),'SOC priorities'!$H$1:$P$1,'SOC priorities'!$H$1:$P$413)=C774)),1,0),1)),1)</f>
        <v>0</v>
      </c>
      <c r="AM774" s="25" cm="1">
        <f t="array" ref="AM774">_xlfn.IFNA(IF(ISBLANK(D774),0,IF(NOT(OR(_xlfn.XLOOKUP(VLOOKUP(B774,'SSA DD'!$E$32:$F$40,2),'SSA DD'!$E$1:$M$1,'SSA DD'!$E$1:$M$22)=D774)),1,0)),0)</f>
        <v>0</v>
      </c>
      <c r="AO774" t="s">
        <v>396</v>
      </c>
      <c r="AP774" s="25" t="s">
        <v>397</v>
      </c>
      <c r="AQ774" s="160" t="s">
        <v>398</v>
      </c>
    </row>
    <row r="775" spans="1:43" ht="30" customHeight="1" x14ac:dyDescent="0.45">
      <c r="A775" s="395">
        <v>763</v>
      </c>
      <c r="B775" s="155"/>
      <c r="C775" s="154"/>
      <c r="D775" s="154"/>
      <c r="E775" s="361"/>
      <c r="F775" s="362"/>
      <c r="G775" s="362"/>
      <c r="H775" s="368"/>
      <c r="I775" s="367" t="str">
        <f t="shared" si="135"/>
        <v/>
      </c>
      <c r="J775" s="365"/>
      <c r="K775" s="365"/>
      <c r="L775" s="365"/>
      <c r="O775" s="25" t="str">
        <f>IF(AND(SUM($U775:$Z775)&lt;&gt;0,SUM($U775:$Z775)&lt;&gt;6), IF($B775&lt;&gt;'SOC priorities'!$E$11,$AG775,$AH775),"")</f>
        <v/>
      </c>
      <c r="P775" s="25" t="str">
        <f>IF(AND(SUM(U775:AA775)&lt;&gt;0,SUM(U775:AA775)&lt;&gt;7),IF(B775='SOC priorities'!$E$11,IF(ISBLANK(H775),$AI775,""),""),"")</f>
        <v/>
      </c>
      <c r="Q775" s="25" t="str">
        <f t="shared" si="136"/>
        <v/>
      </c>
      <c r="R775" s="25" t="str">
        <f t="shared" si="133"/>
        <v/>
      </c>
      <c r="S775" s="25" t="str">
        <f t="shared" si="134"/>
        <v/>
      </c>
      <c r="U775" s="159">
        <f t="shared" si="137"/>
        <v>0</v>
      </c>
      <c r="V775" s="25">
        <f t="shared" si="138"/>
        <v>0</v>
      </c>
      <c r="W775" s="25">
        <f t="shared" si="139"/>
        <v>0</v>
      </c>
      <c r="X775" s="25">
        <f t="shared" si="140"/>
        <v>0</v>
      </c>
      <c r="Y775" s="25">
        <f t="shared" si="141"/>
        <v>0</v>
      </c>
      <c r="Z775" s="25">
        <f t="shared" si="142"/>
        <v>0</v>
      </c>
      <c r="AA775" s="25">
        <f t="shared" si="143"/>
        <v>0</v>
      </c>
      <c r="AC775" s="25">
        <f t="shared" si="144"/>
        <v>0</v>
      </c>
      <c r="AG775" s="25" t="s">
        <v>393</v>
      </c>
      <c r="AH775" s="25" t="s">
        <v>394</v>
      </c>
      <c r="AI775" s="160" t="s">
        <v>395</v>
      </c>
      <c r="AK775" s="25">
        <f>IF(COUNTIFS('SOC priorities'!$E$4:$E$12,$B775)&lt;&gt;1,1,0)</f>
        <v>1</v>
      </c>
      <c r="AL775" s="25" cm="1">
        <f t="array" ref="AL775">_xlfn.IFNA(IF(ISBLANK(C775),0,_xlfn.IFNA(IF(NOT(OR(_xlfn.XLOOKUP(VLOOKUP(B775,'SOC priorities'!$E$4:$F$12,2),'SOC priorities'!$H$1:$P$1,'SOC priorities'!$H$1:$P$413)=C775)),1,0),1)),1)</f>
        <v>0</v>
      </c>
      <c r="AM775" s="25" cm="1">
        <f t="array" ref="AM775">_xlfn.IFNA(IF(ISBLANK(D775),0,IF(NOT(OR(_xlfn.XLOOKUP(VLOOKUP(B775,'SSA DD'!$E$32:$F$40,2),'SSA DD'!$E$1:$M$1,'SSA DD'!$E$1:$M$22)=D775)),1,0)),0)</f>
        <v>0</v>
      </c>
      <c r="AO775" t="s">
        <v>396</v>
      </c>
      <c r="AP775" s="25" t="s">
        <v>397</v>
      </c>
      <c r="AQ775" s="160" t="s">
        <v>398</v>
      </c>
    </row>
    <row r="776" spans="1:43" ht="30" customHeight="1" x14ac:dyDescent="0.45">
      <c r="A776" s="395">
        <v>764</v>
      </c>
      <c r="B776" s="155"/>
      <c r="C776" s="154"/>
      <c r="D776" s="154"/>
      <c r="E776" s="361"/>
      <c r="F776" s="362"/>
      <c r="G776" s="362"/>
      <c r="H776" s="368"/>
      <c r="I776" s="367" t="str">
        <f t="shared" si="135"/>
        <v/>
      </c>
      <c r="J776" s="365"/>
      <c r="K776" s="365"/>
      <c r="L776" s="365"/>
      <c r="O776" s="25" t="str">
        <f>IF(AND(SUM($U776:$Z776)&lt;&gt;0,SUM($U776:$Z776)&lt;&gt;6), IF($B776&lt;&gt;'SOC priorities'!$E$11,$AG776,$AH776),"")</f>
        <v/>
      </c>
      <c r="P776" s="25" t="str">
        <f>IF(AND(SUM(U776:AA776)&lt;&gt;0,SUM(U776:AA776)&lt;&gt;7),IF(B776='SOC priorities'!$E$11,IF(ISBLANK(H776),$AI776,""),""),"")</f>
        <v/>
      </c>
      <c r="Q776" s="25" t="str">
        <f t="shared" si="136"/>
        <v/>
      </c>
      <c r="R776" s="25" t="str">
        <f t="shared" si="133"/>
        <v/>
      </c>
      <c r="S776" s="25" t="str">
        <f t="shared" si="134"/>
        <v/>
      </c>
      <c r="U776" s="159">
        <f t="shared" si="137"/>
        <v>0</v>
      </c>
      <c r="V776" s="25">
        <f t="shared" si="138"/>
        <v>0</v>
      </c>
      <c r="W776" s="25">
        <f t="shared" si="139"/>
        <v>0</v>
      </c>
      <c r="X776" s="25">
        <f t="shared" si="140"/>
        <v>0</v>
      </c>
      <c r="Y776" s="25">
        <f t="shared" si="141"/>
        <v>0</v>
      </c>
      <c r="Z776" s="25">
        <f t="shared" si="142"/>
        <v>0</v>
      </c>
      <c r="AA776" s="25">
        <f t="shared" si="143"/>
        <v>0</v>
      </c>
      <c r="AC776" s="25">
        <f t="shared" si="144"/>
        <v>0</v>
      </c>
      <c r="AG776" s="25" t="s">
        <v>393</v>
      </c>
      <c r="AH776" s="25" t="s">
        <v>394</v>
      </c>
      <c r="AI776" s="160" t="s">
        <v>395</v>
      </c>
      <c r="AK776" s="25">
        <f>IF(COUNTIFS('SOC priorities'!$E$4:$E$12,$B776)&lt;&gt;1,1,0)</f>
        <v>1</v>
      </c>
      <c r="AL776" s="25" cm="1">
        <f t="array" ref="AL776">_xlfn.IFNA(IF(ISBLANK(C776),0,_xlfn.IFNA(IF(NOT(OR(_xlfn.XLOOKUP(VLOOKUP(B776,'SOC priorities'!$E$4:$F$12,2),'SOC priorities'!$H$1:$P$1,'SOC priorities'!$H$1:$P$413)=C776)),1,0),1)),1)</f>
        <v>0</v>
      </c>
      <c r="AM776" s="25" cm="1">
        <f t="array" ref="AM776">_xlfn.IFNA(IF(ISBLANK(D776),0,IF(NOT(OR(_xlfn.XLOOKUP(VLOOKUP(B776,'SSA DD'!$E$32:$F$40,2),'SSA DD'!$E$1:$M$1,'SSA DD'!$E$1:$M$22)=D776)),1,0)),0)</f>
        <v>0</v>
      </c>
      <c r="AO776" t="s">
        <v>396</v>
      </c>
      <c r="AP776" s="25" t="s">
        <v>397</v>
      </c>
      <c r="AQ776" s="160" t="s">
        <v>398</v>
      </c>
    </row>
    <row r="777" spans="1:43" ht="30" customHeight="1" x14ac:dyDescent="0.45">
      <c r="A777" s="395">
        <v>765</v>
      </c>
      <c r="B777" s="155"/>
      <c r="C777" s="154"/>
      <c r="D777" s="154"/>
      <c r="E777" s="361"/>
      <c r="F777" s="362"/>
      <c r="G777" s="362"/>
      <c r="H777" s="368"/>
      <c r="I777" s="367" t="str">
        <f t="shared" si="135"/>
        <v/>
      </c>
      <c r="J777" s="365"/>
      <c r="K777" s="365"/>
      <c r="L777" s="365"/>
      <c r="O777" s="25" t="str">
        <f>IF(AND(SUM($U777:$Z777)&lt;&gt;0,SUM($U777:$Z777)&lt;&gt;6), IF($B777&lt;&gt;'SOC priorities'!$E$11,$AG777,$AH777),"")</f>
        <v/>
      </c>
      <c r="P777" s="25" t="str">
        <f>IF(AND(SUM(U777:AA777)&lt;&gt;0,SUM(U777:AA777)&lt;&gt;7),IF(B777='SOC priorities'!$E$11,IF(ISBLANK(H777),$AI777,""),""),"")</f>
        <v/>
      </c>
      <c r="Q777" s="25" t="str">
        <f t="shared" si="136"/>
        <v/>
      </c>
      <c r="R777" s="25" t="str">
        <f t="shared" si="133"/>
        <v/>
      </c>
      <c r="S777" s="25" t="str">
        <f t="shared" si="134"/>
        <v/>
      </c>
      <c r="U777" s="159">
        <f t="shared" si="137"/>
        <v>0</v>
      </c>
      <c r="V777" s="25">
        <f t="shared" si="138"/>
        <v>0</v>
      </c>
      <c r="W777" s="25">
        <f t="shared" si="139"/>
        <v>0</v>
      </c>
      <c r="X777" s="25">
        <f t="shared" si="140"/>
        <v>0</v>
      </c>
      <c r="Y777" s="25">
        <f t="shared" si="141"/>
        <v>0</v>
      </c>
      <c r="Z777" s="25">
        <f t="shared" si="142"/>
        <v>0</v>
      </c>
      <c r="AA777" s="25">
        <f t="shared" si="143"/>
        <v>0</v>
      </c>
      <c r="AC777" s="25">
        <f t="shared" si="144"/>
        <v>0</v>
      </c>
      <c r="AG777" s="25" t="s">
        <v>393</v>
      </c>
      <c r="AH777" s="25" t="s">
        <v>394</v>
      </c>
      <c r="AI777" s="160" t="s">
        <v>395</v>
      </c>
      <c r="AK777" s="25">
        <f>IF(COUNTIFS('SOC priorities'!$E$4:$E$12,$B777)&lt;&gt;1,1,0)</f>
        <v>1</v>
      </c>
      <c r="AL777" s="25" cm="1">
        <f t="array" ref="AL777">_xlfn.IFNA(IF(ISBLANK(C777),0,_xlfn.IFNA(IF(NOT(OR(_xlfn.XLOOKUP(VLOOKUP(B777,'SOC priorities'!$E$4:$F$12,2),'SOC priorities'!$H$1:$P$1,'SOC priorities'!$H$1:$P$413)=C777)),1,0),1)),1)</f>
        <v>0</v>
      </c>
      <c r="AM777" s="25" cm="1">
        <f t="array" ref="AM777">_xlfn.IFNA(IF(ISBLANK(D777),0,IF(NOT(OR(_xlfn.XLOOKUP(VLOOKUP(B777,'SSA DD'!$E$32:$F$40,2),'SSA DD'!$E$1:$M$1,'SSA DD'!$E$1:$M$22)=D777)),1,0)),0)</f>
        <v>0</v>
      </c>
      <c r="AO777" t="s">
        <v>396</v>
      </c>
      <c r="AP777" s="25" t="s">
        <v>397</v>
      </c>
      <c r="AQ777" s="160" t="s">
        <v>398</v>
      </c>
    </row>
    <row r="778" spans="1:43" ht="30" customHeight="1" x14ac:dyDescent="0.45">
      <c r="A778" s="395">
        <v>766</v>
      </c>
      <c r="B778" s="155"/>
      <c r="C778" s="154"/>
      <c r="D778" s="154"/>
      <c r="E778" s="361"/>
      <c r="F778" s="362"/>
      <c r="G778" s="362"/>
      <c r="H778" s="368"/>
      <c r="I778" s="367" t="str">
        <f t="shared" si="135"/>
        <v/>
      </c>
      <c r="J778" s="365"/>
      <c r="K778" s="365"/>
      <c r="L778" s="365"/>
      <c r="O778" s="25" t="str">
        <f>IF(AND(SUM($U778:$Z778)&lt;&gt;0,SUM($U778:$Z778)&lt;&gt;6), IF($B778&lt;&gt;'SOC priorities'!$E$11,$AG778,$AH778),"")</f>
        <v/>
      </c>
      <c r="P778" s="25" t="str">
        <f>IF(AND(SUM(U778:AA778)&lt;&gt;0,SUM(U778:AA778)&lt;&gt;7),IF(B778='SOC priorities'!$E$11,IF(ISBLANK(H778),$AI778,""),""),"")</f>
        <v/>
      </c>
      <c r="Q778" s="25" t="str">
        <f t="shared" si="136"/>
        <v/>
      </c>
      <c r="R778" s="25" t="str">
        <f t="shared" si="133"/>
        <v/>
      </c>
      <c r="S778" s="25" t="str">
        <f t="shared" si="134"/>
        <v/>
      </c>
      <c r="U778" s="159">
        <f t="shared" si="137"/>
        <v>0</v>
      </c>
      <c r="V778" s="25">
        <f t="shared" si="138"/>
        <v>0</v>
      </c>
      <c r="W778" s="25">
        <f t="shared" si="139"/>
        <v>0</v>
      </c>
      <c r="X778" s="25">
        <f t="shared" si="140"/>
        <v>0</v>
      </c>
      <c r="Y778" s="25">
        <f t="shared" si="141"/>
        <v>0</v>
      </c>
      <c r="Z778" s="25">
        <f t="shared" si="142"/>
        <v>0</v>
      </c>
      <c r="AA778" s="25">
        <f t="shared" si="143"/>
        <v>0</v>
      </c>
      <c r="AC778" s="25">
        <f t="shared" si="144"/>
        <v>0</v>
      </c>
      <c r="AG778" s="25" t="s">
        <v>393</v>
      </c>
      <c r="AH778" s="25" t="s">
        <v>394</v>
      </c>
      <c r="AI778" s="160" t="s">
        <v>395</v>
      </c>
      <c r="AK778" s="25">
        <f>IF(COUNTIFS('SOC priorities'!$E$4:$E$12,$B778)&lt;&gt;1,1,0)</f>
        <v>1</v>
      </c>
      <c r="AL778" s="25" cm="1">
        <f t="array" ref="AL778">_xlfn.IFNA(IF(ISBLANK(C778),0,_xlfn.IFNA(IF(NOT(OR(_xlfn.XLOOKUP(VLOOKUP(B778,'SOC priorities'!$E$4:$F$12,2),'SOC priorities'!$H$1:$P$1,'SOC priorities'!$H$1:$P$413)=C778)),1,0),1)),1)</f>
        <v>0</v>
      </c>
      <c r="AM778" s="25" cm="1">
        <f t="array" ref="AM778">_xlfn.IFNA(IF(ISBLANK(D778),0,IF(NOT(OR(_xlfn.XLOOKUP(VLOOKUP(B778,'SSA DD'!$E$32:$F$40,2),'SSA DD'!$E$1:$M$1,'SSA DD'!$E$1:$M$22)=D778)),1,0)),0)</f>
        <v>0</v>
      </c>
      <c r="AO778" t="s">
        <v>396</v>
      </c>
      <c r="AP778" s="25" t="s">
        <v>397</v>
      </c>
      <c r="AQ778" s="160" t="s">
        <v>398</v>
      </c>
    </row>
    <row r="779" spans="1:43" ht="30" customHeight="1" x14ac:dyDescent="0.45">
      <c r="A779" s="395">
        <v>767</v>
      </c>
      <c r="B779" s="155"/>
      <c r="C779" s="154"/>
      <c r="D779" s="154"/>
      <c r="E779" s="361"/>
      <c r="F779" s="362"/>
      <c r="G779" s="362"/>
      <c r="H779" s="368"/>
      <c r="I779" s="367" t="str">
        <f t="shared" si="135"/>
        <v/>
      </c>
      <c r="J779" s="365"/>
      <c r="K779" s="365"/>
      <c r="L779" s="365"/>
      <c r="O779" s="25" t="str">
        <f>IF(AND(SUM($U779:$Z779)&lt;&gt;0,SUM($U779:$Z779)&lt;&gt;6), IF($B779&lt;&gt;'SOC priorities'!$E$11,$AG779,$AH779),"")</f>
        <v/>
      </c>
      <c r="P779" s="25" t="str">
        <f>IF(AND(SUM(U779:AA779)&lt;&gt;0,SUM(U779:AA779)&lt;&gt;7),IF(B779='SOC priorities'!$E$11,IF(ISBLANK(H779),$AI779,""),""),"")</f>
        <v/>
      </c>
      <c r="Q779" s="25" t="str">
        <f t="shared" si="136"/>
        <v/>
      </c>
      <c r="R779" s="25" t="str">
        <f t="shared" si="133"/>
        <v/>
      </c>
      <c r="S779" s="25" t="str">
        <f t="shared" si="134"/>
        <v/>
      </c>
      <c r="U779" s="159">
        <f t="shared" si="137"/>
        <v>0</v>
      </c>
      <c r="V779" s="25">
        <f t="shared" si="138"/>
        <v>0</v>
      </c>
      <c r="W779" s="25">
        <f t="shared" si="139"/>
        <v>0</v>
      </c>
      <c r="X779" s="25">
        <f t="shared" si="140"/>
        <v>0</v>
      </c>
      <c r="Y779" s="25">
        <f t="shared" si="141"/>
        <v>0</v>
      </c>
      <c r="Z779" s="25">
        <f t="shared" si="142"/>
        <v>0</v>
      </c>
      <c r="AA779" s="25">
        <f t="shared" si="143"/>
        <v>0</v>
      </c>
      <c r="AC779" s="25">
        <f t="shared" si="144"/>
        <v>0</v>
      </c>
      <c r="AG779" s="25" t="s">
        <v>393</v>
      </c>
      <c r="AH779" s="25" t="s">
        <v>394</v>
      </c>
      <c r="AI779" s="160" t="s">
        <v>395</v>
      </c>
      <c r="AK779" s="25">
        <f>IF(COUNTIFS('SOC priorities'!$E$4:$E$12,$B779)&lt;&gt;1,1,0)</f>
        <v>1</v>
      </c>
      <c r="AL779" s="25" cm="1">
        <f t="array" ref="AL779">_xlfn.IFNA(IF(ISBLANK(C779),0,_xlfn.IFNA(IF(NOT(OR(_xlfn.XLOOKUP(VLOOKUP(B779,'SOC priorities'!$E$4:$F$12,2),'SOC priorities'!$H$1:$P$1,'SOC priorities'!$H$1:$P$413)=C779)),1,0),1)),1)</f>
        <v>0</v>
      </c>
      <c r="AM779" s="25" cm="1">
        <f t="array" ref="AM779">_xlfn.IFNA(IF(ISBLANK(D779),0,IF(NOT(OR(_xlfn.XLOOKUP(VLOOKUP(B779,'SSA DD'!$E$32:$F$40,2),'SSA DD'!$E$1:$M$1,'SSA DD'!$E$1:$M$22)=D779)),1,0)),0)</f>
        <v>0</v>
      </c>
      <c r="AO779" t="s">
        <v>396</v>
      </c>
      <c r="AP779" s="25" t="s">
        <v>397</v>
      </c>
      <c r="AQ779" s="160" t="s">
        <v>398</v>
      </c>
    </row>
    <row r="780" spans="1:43" ht="30" customHeight="1" x14ac:dyDescent="0.45">
      <c r="A780" s="395">
        <v>768</v>
      </c>
      <c r="B780" s="155"/>
      <c r="C780" s="154"/>
      <c r="D780" s="154"/>
      <c r="E780" s="361"/>
      <c r="F780" s="362"/>
      <c r="G780" s="362"/>
      <c r="H780" s="368"/>
      <c r="I780" s="367" t="str">
        <f t="shared" si="135"/>
        <v/>
      </c>
      <c r="J780" s="365"/>
      <c r="K780" s="365"/>
      <c r="L780" s="365"/>
      <c r="O780" s="25" t="str">
        <f>IF(AND(SUM($U780:$Z780)&lt;&gt;0,SUM($U780:$Z780)&lt;&gt;6), IF($B780&lt;&gt;'SOC priorities'!$E$11,$AG780,$AH780),"")</f>
        <v/>
      </c>
      <c r="P780" s="25" t="str">
        <f>IF(AND(SUM(U780:AA780)&lt;&gt;0,SUM(U780:AA780)&lt;&gt;7),IF(B780='SOC priorities'!$E$11,IF(ISBLANK(H780),$AI780,""),""),"")</f>
        <v/>
      </c>
      <c r="Q780" s="25" t="str">
        <f t="shared" si="136"/>
        <v/>
      </c>
      <c r="R780" s="25" t="str">
        <f t="shared" si="133"/>
        <v/>
      </c>
      <c r="S780" s="25" t="str">
        <f t="shared" si="134"/>
        <v/>
      </c>
      <c r="U780" s="159">
        <f t="shared" si="137"/>
        <v>0</v>
      </c>
      <c r="V780" s="25">
        <f t="shared" si="138"/>
        <v>0</v>
      </c>
      <c r="W780" s="25">
        <f t="shared" si="139"/>
        <v>0</v>
      </c>
      <c r="X780" s="25">
        <f t="shared" si="140"/>
        <v>0</v>
      </c>
      <c r="Y780" s="25">
        <f t="shared" si="141"/>
        <v>0</v>
      </c>
      <c r="Z780" s="25">
        <f t="shared" si="142"/>
        <v>0</v>
      </c>
      <c r="AA780" s="25">
        <f t="shared" si="143"/>
        <v>0</v>
      </c>
      <c r="AC780" s="25">
        <f t="shared" si="144"/>
        <v>0</v>
      </c>
      <c r="AG780" s="25" t="s">
        <v>393</v>
      </c>
      <c r="AH780" s="25" t="s">
        <v>394</v>
      </c>
      <c r="AI780" s="160" t="s">
        <v>395</v>
      </c>
      <c r="AK780" s="25">
        <f>IF(COUNTIFS('SOC priorities'!$E$4:$E$12,$B780)&lt;&gt;1,1,0)</f>
        <v>1</v>
      </c>
      <c r="AL780" s="25" cm="1">
        <f t="array" ref="AL780">_xlfn.IFNA(IF(ISBLANK(C780),0,_xlfn.IFNA(IF(NOT(OR(_xlfn.XLOOKUP(VLOOKUP(B780,'SOC priorities'!$E$4:$F$12,2),'SOC priorities'!$H$1:$P$1,'SOC priorities'!$H$1:$P$413)=C780)),1,0),1)),1)</f>
        <v>0</v>
      </c>
      <c r="AM780" s="25" cm="1">
        <f t="array" ref="AM780">_xlfn.IFNA(IF(ISBLANK(D780),0,IF(NOT(OR(_xlfn.XLOOKUP(VLOOKUP(B780,'SSA DD'!$E$32:$F$40,2),'SSA DD'!$E$1:$M$1,'SSA DD'!$E$1:$M$22)=D780)),1,0)),0)</f>
        <v>0</v>
      </c>
      <c r="AO780" t="s">
        <v>396</v>
      </c>
      <c r="AP780" s="25" t="s">
        <v>397</v>
      </c>
      <c r="AQ780" s="160" t="s">
        <v>398</v>
      </c>
    </row>
    <row r="781" spans="1:43" ht="30" customHeight="1" x14ac:dyDescent="0.45">
      <c r="A781" s="395">
        <v>769</v>
      </c>
      <c r="B781" s="155"/>
      <c r="C781" s="154"/>
      <c r="D781" s="154"/>
      <c r="E781" s="361"/>
      <c r="F781" s="362"/>
      <c r="G781" s="362"/>
      <c r="H781" s="368"/>
      <c r="I781" s="367" t="str">
        <f t="shared" si="135"/>
        <v/>
      </c>
      <c r="J781" s="365"/>
      <c r="K781" s="365"/>
      <c r="L781" s="365"/>
      <c r="O781" s="25" t="str">
        <f>IF(AND(SUM($U781:$Z781)&lt;&gt;0,SUM($U781:$Z781)&lt;&gt;6), IF($B781&lt;&gt;'SOC priorities'!$E$11,$AG781,$AH781),"")</f>
        <v/>
      </c>
      <c r="P781" s="25" t="str">
        <f>IF(AND(SUM(U781:AA781)&lt;&gt;0,SUM(U781:AA781)&lt;&gt;7),IF(B781='SOC priorities'!$E$11,IF(ISBLANK(H781),$AI781,""),""),"")</f>
        <v/>
      </c>
      <c r="Q781" s="25" t="str">
        <f t="shared" si="136"/>
        <v/>
      </c>
      <c r="R781" s="25" t="str">
        <f t="shared" ref="R781:R844" si="145">IF(AL781=1,AP781,"")</f>
        <v/>
      </c>
      <c r="S781" s="25" t="str">
        <f t="shared" ref="S781:S844" si="146">IF(AM781=1,AQ781,"")</f>
        <v/>
      </c>
      <c r="U781" s="159">
        <f t="shared" si="137"/>
        <v>0</v>
      </c>
      <c r="V781" s="25">
        <f t="shared" si="138"/>
        <v>0</v>
      </c>
      <c r="W781" s="25">
        <f t="shared" si="139"/>
        <v>0</v>
      </c>
      <c r="X781" s="25">
        <f t="shared" si="140"/>
        <v>0</v>
      </c>
      <c r="Y781" s="25">
        <f t="shared" si="141"/>
        <v>0</v>
      </c>
      <c r="Z781" s="25">
        <f t="shared" si="142"/>
        <v>0</v>
      </c>
      <c r="AA781" s="25">
        <f t="shared" si="143"/>
        <v>0</v>
      </c>
      <c r="AC781" s="25">
        <f t="shared" si="144"/>
        <v>0</v>
      </c>
      <c r="AG781" s="25" t="s">
        <v>393</v>
      </c>
      <c r="AH781" s="25" t="s">
        <v>394</v>
      </c>
      <c r="AI781" s="160" t="s">
        <v>395</v>
      </c>
      <c r="AK781" s="25">
        <f>IF(COUNTIFS('SOC priorities'!$E$4:$E$12,$B781)&lt;&gt;1,1,0)</f>
        <v>1</v>
      </c>
      <c r="AL781" s="25" cm="1">
        <f t="array" ref="AL781">_xlfn.IFNA(IF(ISBLANK(C781),0,_xlfn.IFNA(IF(NOT(OR(_xlfn.XLOOKUP(VLOOKUP(B781,'SOC priorities'!$E$4:$F$12,2),'SOC priorities'!$H$1:$P$1,'SOC priorities'!$H$1:$P$413)=C781)),1,0),1)),1)</f>
        <v>0</v>
      </c>
      <c r="AM781" s="25" cm="1">
        <f t="array" ref="AM781">_xlfn.IFNA(IF(ISBLANK(D781),0,IF(NOT(OR(_xlfn.XLOOKUP(VLOOKUP(B781,'SSA DD'!$E$32:$F$40,2),'SSA DD'!$E$1:$M$1,'SSA DD'!$E$1:$M$22)=D781)),1,0)),0)</f>
        <v>0</v>
      </c>
      <c r="AO781" t="s">
        <v>396</v>
      </c>
      <c r="AP781" s="25" t="s">
        <v>397</v>
      </c>
      <c r="AQ781" s="160" t="s">
        <v>398</v>
      </c>
    </row>
    <row r="782" spans="1:43" ht="30" customHeight="1" x14ac:dyDescent="0.45">
      <c r="A782" s="395">
        <v>770</v>
      </c>
      <c r="B782" s="155"/>
      <c r="C782" s="154"/>
      <c r="D782" s="154"/>
      <c r="E782" s="361"/>
      <c r="F782" s="362"/>
      <c r="G782" s="362"/>
      <c r="H782" s="368"/>
      <c r="I782" s="367" t="str">
        <f t="shared" ref="I782:I845" si="147">O782&amp;P782&amp;Q782&amp;R782&amp;S782</f>
        <v/>
      </c>
      <c r="J782" s="365"/>
      <c r="K782" s="365"/>
      <c r="L782" s="365"/>
      <c r="O782" s="25" t="str">
        <f>IF(AND(SUM($U782:$Z782)&lt;&gt;0,SUM($U782:$Z782)&lt;&gt;6), IF($B782&lt;&gt;'SOC priorities'!$E$11,$AG782,$AH782),"")</f>
        <v/>
      </c>
      <c r="P782" s="25" t="str">
        <f>IF(AND(SUM(U782:AA782)&lt;&gt;0,SUM(U782:AA782)&lt;&gt;7),IF(B782='SOC priorities'!$E$11,IF(ISBLANK(H782),$AI782,""),""),"")</f>
        <v/>
      </c>
      <c r="Q782" s="25" t="str">
        <f t="shared" ref="Q782:Q845" si="148">IF(U782*AK782=1,AO782,"")</f>
        <v/>
      </c>
      <c r="R782" s="25" t="str">
        <f t="shared" si="145"/>
        <v/>
      </c>
      <c r="S782" s="25" t="str">
        <f t="shared" si="146"/>
        <v/>
      </c>
      <c r="U782" s="159">
        <f t="shared" ref="U782:U845" si="149">IF(ISBLANK(B782),0,1)</f>
        <v>0</v>
      </c>
      <c r="V782" s="25">
        <f t="shared" ref="V782:V845" si="150">IF(ISBLANK(C782),0,1)</f>
        <v>0</v>
      </c>
      <c r="W782" s="25">
        <f t="shared" ref="W782:W845" si="151">IF(ISBLANK(D782),0,1)</f>
        <v>0</v>
      </c>
      <c r="X782" s="25">
        <f t="shared" ref="X782:X845" si="152">IF(ISBLANK(E782),0,1)</f>
        <v>0</v>
      </c>
      <c r="Y782" s="25">
        <f t="shared" ref="Y782:Y845" si="153">IF(ISBLANK(F782),0,1)</f>
        <v>0</v>
      </c>
      <c r="Z782" s="25">
        <f t="shared" ref="Z782:Z845" si="154">IF(ISBLANK(G782),0,1)</f>
        <v>0</v>
      </c>
      <c r="AA782" s="25">
        <f t="shared" ref="AA782:AA845" si="155">IF(ISBLANK(H782),0,1)</f>
        <v>0</v>
      </c>
      <c r="AC782" s="25">
        <f t="shared" ref="AC782:AC845" si="156">IF(SUM($U$13:$Z$13)&lt;&gt;0,1,0)</f>
        <v>0</v>
      </c>
      <c r="AG782" s="25" t="s">
        <v>393</v>
      </c>
      <c r="AH782" s="25" t="s">
        <v>394</v>
      </c>
      <c r="AI782" s="160" t="s">
        <v>395</v>
      </c>
      <c r="AK782" s="25">
        <f>IF(COUNTIFS('SOC priorities'!$E$4:$E$12,$B782)&lt;&gt;1,1,0)</f>
        <v>1</v>
      </c>
      <c r="AL782" s="25" cm="1">
        <f t="array" ref="AL782">_xlfn.IFNA(IF(ISBLANK(C782),0,_xlfn.IFNA(IF(NOT(OR(_xlfn.XLOOKUP(VLOOKUP(B782,'SOC priorities'!$E$4:$F$12,2),'SOC priorities'!$H$1:$P$1,'SOC priorities'!$H$1:$P$413)=C782)),1,0),1)),1)</f>
        <v>0</v>
      </c>
      <c r="AM782" s="25" cm="1">
        <f t="array" ref="AM782">_xlfn.IFNA(IF(ISBLANK(D782),0,IF(NOT(OR(_xlfn.XLOOKUP(VLOOKUP(B782,'SSA DD'!$E$32:$F$40,2),'SSA DD'!$E$1:$M$1,'SSA DD'!$E$1:$M$22)=D782)),1,0)),0)</f>
        <v>0</v>
      </c>
      <c r="AO782" t="s">
        <v>396</v>
      </c>
      <c r="AP782" s="25" t="s">
        <v>397</v>
      </c>
      <c r="AQ782" s="160" t="s">
        <v>398</v>
      </c>
    </row>
    <row r="783" spans="1:43" ht="30" customHeight="1" x14ac:dyDescent="0.45">
      <c r="A783" s="395">
        <v>771</v>
      </c>
      <c r="B783" s="155"/>
      <c r="C783" s="154"/>
      <c r="D783" s="154"/>
      <c r="E783" s="361"/>
      <c r="F783" s="362"/>
      <c r="G783" s="362"/>
      <c r="H783" s="368"/>
      <c r="I783" s="367" t="str">
        <f t="shared" si="147"/>
        <v/>
      </c>
      <c r="J783" s="365"/>
      <c r="K783" s="365"/>
      <c r="L783" s="365"/>
      <c r="O783" s="25" t="str">
        <f>IF(AND(SUM($U783:$Z783)&lt;&gt;0,SUM($U783:$Z783)&lt;&gt;6), IF($B783&lt;&gt;'SOC priorities'!$E$11,$AG783,$AH783),"")</f>
        <v/>
      </c>
      <c r="P783" s="25" t="str">
        <f>IF(AND(SUM(U783:AA783)&lt;&gt;0,SUM(U783:AA783)&lt;&gt;7),IF(B783='SOC priorities'!$E$11,IF(ISBLANK(H783),$AI783,""),""),"")</f>
        <v/>
      </c>
      <c r="Q783" s="25" t="str">
        <f t="shared" si="148"/>
        <v/>
      </c>
      <c r="R783" s="25" t="str">
        <f t="shared" si="145"/>
        <v/>
      </c>
      <c r="S783" s="25" t="str">
        <f t="shared" si="146"/>
        <v/>
      </c>
      <c r="U783" s="159">
        <f t="shared" si="149"/>
        <v>0</v>
      </c>
      <c r="V783" s="25">
        <f t="shared" si="150"/>
        <v>0</v>
      </c>
      <c r="W783" s="25">
        <f t="shared" si="151"/>
        <v>0</v>
      </c>
      <c r="X783" s="25">
        <f t="shared" si="152"/>
        <v>0</v>
      </c>
      <c r="Y783" s="25">
        <f t="shared" si="153"/>
        <v>0</v>
      </c>
      <c r="Z783" s="25">
        <f t="shared" si="154"/>
        <v>0</v>
      </c>
      <c r="AA783" s="25">
        <f t="shared" si="155"/>
        <v>0</v>
      </c>
      <c r="AC783" s="25">
        <f t="shared" si="156"/>
        <v>0</v>
      </c>
      <c r="AG783" s="25" t="s">
        <v>393</v>
      </c>
      <c r="AH783" s="25" t="s">
        <v>394</v>
      </c>
      <c r="AI783" s="160" t="s">
        <v>395</v>
      </c>
      <c r="AK783" s="25">
        <f>IF(COUNTIFS('SOC priorities'!$E$4:$E$12,$B783)&lt;&gt;1,1,0)</f>
        <v>1</v>
      </c>
      <c r="AL783" s="25" cm="1">
        <f t="array" ref="AL783">_xlfn.IFNA(IF(ISBLANK(C783),0,_xlfn.IFNA(IF(NOT(OR(_xlfn.XLOOKUP(VLOOKUP(B783,'SOC priorities'!$E$4:$F$12,2),'SOC priorities'!$H$1:$P$1,'SOC priorities'!$H$1:$P$413)=C783)),1,0),1)),1)</f>
        <v>0</v>
      </c>
      <c r="AM783" s="25" cm="1">
        <f t="array" ref="AM783">_xlfn.IFNA(IF(ISBLANK(D783),0,IF(NOT(OR(_xlfn.XLOOKUP(VLOOKUP(B783,'SSA DD'!$E$32:$F$40,2),'SSA DD'!$E$1:$M$1,'SSA DD'!$E$1:$M$22)=D783)),1,0)),0)</f>
        <v>0</v>
      </c>
      <c r="AO783" t="s">
        <v>396</v>
      </c>
      <c r="AP783" s="25" t="s">
        <v>397</v>
      </c>
      <c r="AQ783" s="160" t="s">
        <v>398</v>
      </c>
    </row>
    <row r="784" spans="1:43" ht="30" customHeight="1" x14ac:dyDescent="0.45">
      <c r="A784" s="395">
        <v>772</v>
      </c>
      <c r="B784" s="155"/>
      <c r="C784" s="154"/>
      <c r="D784" s="154"/>
      <c r="E784" s="361"/>
      <c r="F784" s="362"/>
      <c r="G784" s="362"/>
      <c r="H784" s="368"/>
      <c r="I784" s="367" t="str">
        <f t="shared" si="147"/>
        <v/>
      </c>
      <c r="J784" s="365"/>
      <c r="K784" s="365"/>
      <c r="L784" s="365"/>
      <c r="O784" s="25" t="str">
        <f>IF(AND(SUM($U784:$Z784)&lt;&gt;0,SUM($U784:$Z784)&lt;&gt;6), IF($B784&lt;&gt;'SOC priorities'!$E$11,$AG784,$AH784),"")</f>
        <v/>
      </c>
      <c r="P784" s="25" t="str">
        <f>IF(AND(SUM(U784:AA784)&lt;&gt;0,SUM(U784:AA784)&lt;&gt;7),IF(B784='SOC priorities'!$E$11,IF(ISBLANK(H784),$AI784,""),""),"")</f>
        <v/>
      </c>
      <c r="Q784" s="25" t="str">
        <f t="shared" si="148"/>
        <v/>
      </c>
      <c r="R784" s="25" t="str">
        <f t="shared" si="145"/>
        <v/>
      </c>
      <c r="S784" s="25" t="str">
        <f t="shared" si="146"/>
        <v/>
      </c>
      <c r="U784" s="159">
        <f t="shared" si="149"/>
        <v>0</v>
      </c>
      <c r="V784" s="25">
        <f t="shared" si="150"/>
        <v>0</v>
      </c>
      <c r="W784" s="25">
        <f t="shared" si="151"/>
        <v>0</v>
      </c>
      <c r="X784" s="25">
        <f t="shared" si="152"/>
        <v>0</v>
      </c>
      <c r="Y784" s="25">
        <f t="shared" si="153"/>
        <v>0</v>
      </c>
      <c r="Z784" s="25">
        <f t="shared" si="154"/>
        <v>0</v>
      </c>
      <c r="AA784" s="25">
        <f t="shared" si="155"/>
        <v>0</v>
      </c>
      <c r="AC784" s="25">
        <f t="shared" si="156"/>
        <v>0</v>
      </c>
      <c r="AG784" s="25" t="s">
        <v>393</v>
      </c>
      <c r="AH784" s="25" t="s">
        <v>394</v>
      </c>
      <c r="AI784" s="160" t="s">
        <v>395</v>
      </c>
      <c r="AK784" s="25">
        <f>IF(COUNTIFS('SOC priorities'!$E$4:$E$12,$B784)&lt;&gt;1,1,0)</f>
        <v>1</v>
      </c>
      <c r="AL784" s="25" cm="1">
        <f t="array" ref="AL784">_xlfn.IFNA(IF(ISBLANK(C784),0,_xlfn.IFNA(IF(NOT(OR(_xlfn.XLOOKUP(VLOOKUP(B784,'SOC priorities'!$E$4:$F$12,2),'SOC priorities'!$H$1:$P$1,'SOC priorities'!$H$1:$P$413)=C784)),1,0),1)),1)</f>
        <v>0</v>
      </c>
      <c r="AM784" s="25" cm="1">
        <f t="array" ref="AM784">_xlfn.IFNA(IF(ISBLANK(D784),0,IF(NOT(OR(_xlfn.XLOOKUP(VLOOKUP(B784,'SSA DD'!$E$32:$F$40,2),'SSA DD'!$E$1:$M$1,'SSA DD'!$E$1:$M$22)=D784)),1,0)),0)</f>
        <v>0</v>
      </c>
      <c r="AO784" t="s">
        <v>396</v>
      </c>
      <c r="AP784" s="25" t="s">
        <v>397</v>
      </c>
      <c r="AQ784" s="160" t="s">
        <v>398</v>
      </c>
    </row>
    <row r="785" spans="1:43" ht="30" customHeight="1" x14ac:dyDescent="0.45">
      <c r="A785" s="395">
        <v>773</v>
      </c>
      <c r="B785" s="155"/>
      <c r="C785" s="154"/>
      <c r="D785" s="154"/>
      <c r="E785" s="361"/>
      <c r="F785" s="362"/>
      <c r="G785" s="362"/>
      <c r="H785" s="368"/>
      <c r="I785" s="367" t="str">
        <f t="shared" si="147"/>
        <v/>
      </c>
      <c r="J785" s="365"/>
      <c r="K785" s="365"/>
      <c r="L785" s="365"/>
      <c r="O785" s="25" t="str">
        <f>IF(AND(SUM($U785:$Z785)&lt;&gt;0,SUM($U785:$Z785)&lt;&gt;6), IF($B785&lt;&gt;'SOC priorities'!$E$11,$AG785,$AH785),"")</f>
        <v/>
      </c>
      <c r="P785" s="25" t="str">
        <f>IF(AND(SUM(U785:AA785)&lt;&gt;0,SUM(U785:AA785)&lt;&gt;7),IF(B785='SOC priorities'!$E$11,IF(ISBLANK(H785),$AI785,""),""),"")</f>
        <v/>
      </c>
      <c r="Q785" s="25" t="str">
        <f t="shared" si="148"/>
        <v/>
      </c>
      <c r="R785" s="25" t="str">
        <f t="shared" si="145"/>
        <v/>
      </c>
      <c r="S785" s="25" t="str">
        <f t="shared" si="146"/>
        <v/>
      </c>
      <c r="U785" s="159">
        <f t="shared" si="149"/>
        <v>0</v>
      </c>
      <c r="V785" s="25">
        <f t="shared" si="150"/>
        <v>0</v>
      </c>
      <c r="W785" s="25">
        <f t="shared" si="151"/>
        <v>0</v>
      </c>
      <c r="X785" s="25">
        <f t="shared" si="152"/>
        <v>0</v>
      </c>
      <c r="Y785" s="25">
        <f t="shared" si="153"/>
        <v>0</v>
      </c>
      <c r="Z785" s="25">
        <f t="shared" si="154"/>
        <v>0</v>
      </c>
      <c r="AA785" s="25">
        <f t="shared" si="155"/>
        <v>0</v>
      </c>
      <c r="AC785" s="25">
        <f t="shared" si="156"/>
        <v>0</v>
      </c>
      <c r="AG785" s="25" t="s">
        <v>393</v>
      </c>
      <c r="AH785" s="25" t="s">
        <v>394</v>
      </c>
      <c r="AI785" s="160" t="s">
        <v>395</v>
      </c>
      <c r="AK785" s="25">
        <f>IF(COUNTIFS('SOC priorities'!$E$4:$E$12,$B785)&lt;&gt;1,1,0)</f>
        <v>1</v>
      </c>
      <c r="AL785" s="25" cm="1">
        <f t="array" ref="AL785">_xlfn.IFNA(IF(ISBLANK(C785),0,_xlfn.IFNA(IF(NOT(OR(_xlfn.XLOOKUP(VLOOKUP(B785,'SOC priorities'!$E$4:$F$12,2),'SOC priorities'!$H$1:$P$1,'SOC priorities'!$H$1:$P$413)=C785)),1,0),1)),1)</f>
        <v>0</v>
      </c>
      <c r="AM785" s="25" cm="1">
        <f t="array" ref="AM785">_xlfn.IFNA(IF(ISBLANK(D785),0,IF(NOT(OR(_xlfn.XLOOKUP(VLOOKUP(B785,'SSA DD'!$E$32:$F$40,2),'SSA DD'!$E$1:$M$1,'SSA DD'!$E$1:$M$22)=D785)),1,0)),0)</f>
        <v>0</v>
      </c>
      <c r="AO785" t="s">
        <v>396</v>
      </c>
      <c r="AP785" s="25" t="s">
        <v>397</v>
      </c>
      <c r="AQ785" s="160" t="s">
        <v>398</v>
      </c>
    </row>
    <row r="786" spans="1:43" ht="30" customHeight="1" x14ac:dyDescent="0.45">
      <c r="A786" s="395">
        <v>774</v>
      </c>
      <c r="B786" s="155"/>
      <c r="C786" s="154"/>
      <c r="D786" s="154"/>
      <c r="E786" s="361"/>
      <c r="F786" s="362"/>
      <c r="G786" s="362"/>
      <c r="H786" s="368"/>
      <c r="I786" s="367" t="str">
        <f t="shared" si="147"/>
        <v/>
      </c>
      <c r="J786" s="365"/>
      <c r="K786" s="365"/>
      <c r="L786" s="365"/>
      <c r="O786" s="25" t="str">
        <f>IF(AND(SUM($U786:$Z786)&lt;&gt;0,SUM($U786:$Z786)&lt;&gt;6), IF($B786&lt;&gt;'SOC priorities'!$E$11,$AG786,$AH786),"")</f>
        <v/>
      </c>
      <c r="P786" s="25" t="str">
        <f>IF(AND(SUM(U786:AA786)&lt;&gt;0,SUM(U786:AA786)&lt;&gt;7),IF(B786='SOC priorities'!$E$11,IF(ISBLANK(H786),$AI786,""),""),"")</f>
        <v/>
      </c>
      <c r="Q786" s="25" t="str">
        <f t="shared" si="148"/>
        <v/>
      </c>
      <c r="R786" s="25" t="str">
        <f t="shared" si="145"/>
        <v/>
      </c>
      <c r="S786" s="25" t="str">
        <f t="shared" si="146"/>
        <v/>
      </c>
      <c r="U786" s="159">
        <f t="shared" si="149"/>
        <v>0</v>
      </c>
      <c r="V786" s="25">
        <f t="shared" si="150"/>
        <v>0</v>
      </c>
      <c r="W786" s="25">
        <f t="shared" si="151"/>
        <v>0</v>
      </c>
      <c r="X786" s="25">
        <f t="shared" si="152"/>
        <v>0</v>
      </c>
      <c r="Y786" s="25">
        <f t="shared" si="153"/>
        <v>0</v>
      </c>
      <c r="Z786" s="25">
        <f t="shared" si="154"/>
        <v>0</v>
      </c>
      <c r="AA786" s="25">
        <f t="shared" si="155"/>
        <v>0</v>
      </c>
      <c r="AC786" s="25">
        <f t="shared" si="156"/>
        <v>0</v>
      </c>
      <c r="AG786" s="25" t="s">
        <v>393</v>
      </c>
      <c r="AH786" s="25" t="s">
        <v>394</v>
      </c>
      <c r="AI786" s="160" t="s">
        <v>395</v>
      </c>
      <c r="AK786" s="25">
        <f>IF(COUNTIFS('SOC priorities'!$E$4:$E$12,$B786)&lt;&gt;1,1,0)</f>
        <v>1</v>
      </c>
      <c r="AL786" s="25" cm="1">
        <f t="array" ref="AL786">_xlfn.IFNA(IF(ISBLANK(C786),0,_xlfn.IFNA(IF(NOT(OR(_xlfn.XLOOKUP(VLOOKUP(B786,'SOC priorities'!$E$4:$F$12,2),'SOC priorities'!$H$1:$P$1,'SOC priorities'!$H$1:$P$413)=C786)),1,0),1)),1)</f>
        <v>0</v>
      </c>
      <c r="AM786" s="25" cm="1">
        <f t="array" ref="AM786">_xlfn.IFNA(IF(ISBLANK(D786),0,IF(NOT(OR(_xlfn.XLOOKUP(VLOOKUP(B786,'SSA DD'!$E$32:$F$40,2),'SSA DD'!$E$1:$M$1,'SSA DD'!$E$1:$M$22)=D786)),1,0)),0)</f>
        <v>0</v>
      </c>
      <c r="AO786" t="s">
        <v>396</v>
      </c>
      <c r="AP786" s="25" t="s">
        <v>397</v>
      </c>
      <c r="AQ786" s="160" t="s">
        <v>398</v>
      </c>
    </row>
    <row r="787" spans="1:43" ht="30" customHeight="1" x14ac:dyDescent="0.45">
      <c r="A787" s="395">
        <v>775</v>
      </c>
      <c r="B787" s="155"/>
      <c r="C787" s="154"/>
      <c r="D787" s="154"/>
      <c r="E787" s="361"/>
      <c r="F787" s="362"/>
      <c r="G787" s="362"/>
      <c r="H787" s="368"/>
      <c r="I787" s="367" t="str">
        <f t="shared" si="147"/>
        <v/>
      </c>
      <c r="J787" s="365"/>
      <c r="K787" s="365"/>
      <c r="L787" s="365"/>
      <c r="O787" s="25" t="str">
        <f>IF(AND(SUM($U787:$Z787)&lt;&gt;0,SUM($U787:$Z787)&lt;&gt;6), IF($B787&lt;&gt;'SOC priorities'!$E$11,$AG787,$AH787),"")</f>
        <v/>
      </c>
      <c r="P787" s="25" t="str">
        <f>IF(AND(SUM(U787:AA787)&lt;&gt;0,SUM(U787:AA787)&lt;&gt;7),IF(B787='SOC priorities'!$E$11,IF(ISBLANK(H787),$AI787,""),""),"")</f>
        <v/>
      </c>
      <c r="Q787" s="25" t="str">
        <f t="shared" si="148"/>
        <v/>
      </c>
      <c r="R787" s="25" t="str">
        <f t="shared" si="145"/>
        <v/>
      </c>
      <c r="S787" s="25" t="str">
        <f t="shared" si="146"/>
        <v/>
      </c>
      <c r="U787" s="159">
        <f t="shared" si="149"/>
        <v>0</v>
      </c>
      <c r="V787" s="25">
        <f t="shared" si="150"/>
        <v>0</v>
      </c>
      <c r="W787" s="25">
        <f t="shared" si="151"/>
        <v>0</v>
      </c>
      <c r="X787" s="25">
        <f t="shared" si="152"/>
        <v>0</v>
      </c>
      <c r="Y787" s="25">
        <f t="shared" si="153"/>
        <v>0</v>
      </c>
      <c r="Z787" s="25">
        <f t="shared" si="154"/>
        <v>0</v>
      </c>
      <c r="AA787" s="25">
        <f t="shared" si="155"/>
        <v>0</v>
      </c>
      <c r="AC787" s="25">
        <f t="shared" si="156"/>
        <v>0</v>
      </c>
      <c r="AG787" s="25" t="s">
        <v>393</v>
      </c>
      <c r="AH787" s="25" t="s">
        <v>394</v>
      </c>
      <c r="AI787" s="160" t="s">
        <v>395</v>
      </c>
      <c r="AK787" s="25">
        <f>IF(COUNTIFS('SOC priorities'!$E$4:$E$12,$B787)&lt;&gt;1,1,0)</f>
        <v>1</v>
      </c>
      <c r="AL787" s="25" cm="1">
        <f t="array" ref="AL787">_xlfn.IFNA(IF(ISBLANK(C787),0,_xlfn.IFNA(IF(NOT(OR(_xlfn.XLOOKUP(VLOOKUP(B787,'SOC priorities'!$E$4:$F$12,2),'SOC priorities'!$H$1:$P$1,'SOC priorities'!$H$1:$P$413)=C787)),1,0),1)),1)</f>
        <v>0</v>
      </c>
      <c r="AM787" s="25" cm="1">
        <f t="array" ref="AM787">_xlfn.IFNA(IF(ISBLANK(D787),0,IF(NOT(OR(_xlfn.XLOOKUP(VLOOKUP(B787,'SSA DD'!$E$32:$F$40,2),'SSA DD'!$E$1:$M$1,'SSA DD'!$E$1:$M$22)=D787)),1,0)),0)</f>
        <v>0</v>
      </c>
      <c r="AO787" t="s">
        <v>396</v>
      </c>
      <c r="AP787" s="25" t="s">
        <v>397</v>
      </c>
      <c r="AQ787" s="160" t="s">
        <v>398</v>
      </c>
    </row>
    <row r="788" spans="1:43" ht="30" customHeight="1" x14ac:dyDescent="0.45">
      <c r="A788" s="395">
        <v>776</v>
      </c>
      <c r="B788" s="155"/>
      <c r="C788" s="154"/>
      <c r="D788" s="154"/>
      <c r="E788" s="361"/>
      <c r="F788" s="362"/>
      <c r="G788" s="362"/>
      <c r="H788" s="368"/>
      <c r="I788" s="367" t="str">
        <f t="shared" si="147"/>
        <v/>
      </c>
      <c r="J788" s="365"/>
      <c r="K788" s="365"/>
      <c r="L788" s="365"/>
      <c r="O788" s="25" t="str">
        <f>IF(AND(SUM($U788:$Z788)&lt;&gt;0,SUM($U788:$Z788)&lt;&gt;6), IF($B788&lt;&gt;'SOC priorities'!$E$11,$AG788,$AH788),"")</f>
        <v/>
      </c>
      <c r="P788" s="25" t="str">
        <f>IF(AND(SUM(U788:AA788)&lt;&gt;0,SUM(U788:AA788)&lt;&gt;7),IF(B788='SOC priorities'!$E$11,IF(ISBLANK(H788),$AI788,""),""),"")</f>
        <v/>
      </c>
      <c r="Q788" s="25" t="str">
        <f t="shared" si="148"/>
        <v/>
      </c>
      <c r="R788" s="25" t="str">
        <f t="shared" si="145"/>
        <v/>
      </c>
      <c r="S788" s="25" t="str">
        <f t="shared" si="146"/>
        <v/>
      </c>
      <c r="U788" s="159">
        <f t="shared" si="149"/>
        <v>0</v>
      </c>
      <c r="V788" s="25">
        <f t="shared" si="150"/>
        <v>0</v>
      </c>
      <c r="W788" s="25">
        <f t="shared" si="151"/>
        <v>0</v>
      </c>
      <c r="X788" s="25">
        <f t="shared" si="152"/>
        <v>0</v>
      </c>
      <c r="Y788" s="25">
        <f t="shared" si="153"/>
        <v>0</v>
      </c>
      <c r="Z788" s="25">
        <f t="shared" si="154"/>
        <v>0</v>
      </c>
      <c r="AA788" s="25">
        <f t="shared" si="155"/>
        <v>0</v>
      </c>
      <c r="AC788" s="25">
        <f t="shared" si="156"/>
        <v>0</v>
      </c>
      <c r="AG788" s="25" t="s">
        <v>393</v>
      </c>
      <c r="AH788" s="25" t="s">
        <v>394</v>
      </c>
      <c r="AI788" s="160" t="s">
        <v>395</v>
      </c>
      <c r="AK788" s="25">
        <f>IF(COUNTIFS('SOC priorities'!$E$4:$E$12,$B788)&lt;&gt;1,1,0)</f>
        <v>1</v>
      </c>
      <c r="AL788" s="25" cm="1">
        <f t="array" ref="AL788">_xlfn.IFNA(IF(ISBLANK(C788),0,_xlfn.IFNA(IF(NOT(OR(_xlfn.XLOOKUP(VLOOKUP(B788,'SOC priorities'!$E$4:$F$12,2),'SOC priorities'!$H$1:$P$1,'SOC priorities'!$H$1:$P$413)=C788)),1,0),1)),1)</f>
        <v>0</v>
      </c>
      <c r="AM788" s="25" cm="1">
        <f t="array" ref="AM788">_xlfn.IFNA(IF(ISBLANK(D788),0,IF(NOT(OR(_xlfn.XLOOKUP(VLOOKUP(B788,'SSA DD'!$E$32:$F$40,2),'SSA DD'!$E$1:$M$1,'SSA DD'!$E$1:$M$22)=D788)),1,0)),0)</f>
        <v>0</v>
      </c>
      <c r="AO788" t="s">
        <v>396</v>
      </c>
      <c r="AP788" s="25" t="s">
        <v>397</v>
      </c>
      <c r="AQ788" s="160" t="s">
        <v>398</v>
      </c>
    </row>
    <row r="789" spans="1:43" ht="30" customHeight="1" x14ac:dyDescent="0.45">
      <c r="A789" s="395">
        <v>777</v>
      </c>
      <c r="B789" s="155"/>
      <c r="C789" s="154"/>
      <c r="D789" s="154"/>
      <c r="E789" s="361"/>
      <c r="F789" s="362"/>
      <c r="G789" s="362"/>
      <c r="H789" s="368"/>
      <c r="I789" s="367" t="str">
        <f t="shared" si="147"/>
        <v/>
      </c>
      <c r="J789" s="365"/>
      <c r="K789" s="365"/>
      <c r="L789" s="365"/>
      <c r="O789" s="25" t="str">
        <f>IF(AND(SUM($U789:$Z789)&lt;&gt;0,SUM($U789:$Z789)&lt;&gt;6), IF($B789&lt;&gt;'SOC priorities'!$E$11,$AG789,$AH789),"")</f>
        <v/>
      </c>
      <c r="P789" s="25" t="str">
        <f>IF(AND(SUM(U789:AA789)&lt;&gt;0,SUM(U789:AA789)&lt;&gt;7),IF(B789='SOC priorities'!$E$11,IF(ISBLANK(H789),$AI789,""),""),"")</f>
        <v/>
      </c>
      <c r="Q789" s="25" t="str">
        <f t="shared" si="148"/>
        <v/>
      </c>
      <c r="R789" s="25" t="str">
        <f t="shared" si="145"/>
        <v/>
      </c>
      <c r="S789" s="25" t="str">
        <f t="shared" si="146"/>
        <v/>
      </c>
      <c r="U789" s="159">
        <f t="shared" si="149"/>
        <v>0</v>
      </c>
      <c r="V789" s="25">
        <f t="shared" si="150"/>
        <v>0</v>
      </c>
      <c r="W789" s="25">
        <f t="shared" si="151"/>
        <v>0</v>
      </c>
      <c r="X789" s="25">
        <f t="shared" si="152"/>
        <v>0</v>
      </c>
      <c r="Y789" s="25">
        <f t="shared" si="153"/>
        <v>0</v>
      </c>
      <c r="Z789" s="25">
        <f t="shared" si="154"/>
        <v>0</v>
      </c>
      <c r="AA789" s="25">
        <f t="shared" si="155"/>
        <v>0</v>
      </c>
      <c r="AC789" s="25">
        <f t="shared" si="156"/>
        <v>0</v>
      </c>
      <c r="AG789" s="25" t="s">
        <v>393</v>
      </c>
      <c r="AH789" s="25" t="s">
        <v>394</v>
      </c>
      <c r="AI789" s="160" t="s">
        <v>395</v>
      </c>
      <c r="AK789" s="25">
        <f>IF(COUNTIFS('SOC priorities'!$E$4:$E$12,$B789)&lt;&gt;1,1,0)</f>
        <v>1</v>
      </c>
      <c r="AL789" s="25" cm="1">
        <f t="array" ref="AL789">_xlfn.IFNA(IF(ISBLANK(C789),0,_xlfn.IFNA(IF(NOT(OR(_xlfn.XLOOKUP(VLOOKUP(B789,'SOC priorities'!$E$4:$F$12,2),'SOC priorities'!$H$1:$P$1,'SOC priorities'!$H$1:$P$413)=C789)),1,0),1)),1)</f>
        <v>0</v>
      </c>
      <c r="AM789" s="25" cm="1">
        <f t="array" ref="AM789">_xlfn.IFNA(IF(ISBLANK(D789),0,IF(NOT(OR(_xlfn.XLOOKUP(VLOOKUP(B789,'SSA DD'!$E$32:$F$40,2),'SSA DD'!$E$1:$M$1,'SSA DD'!$E$1:$M$22)=D789)),1,0)),0)</f>
        <v>0</v>
      </c>
      <c r="AO789" t="s">
        <v>396</v>
      </c>
      <c r="AP789" s="25" t="s">
        <v>397</v>
      </c>
      <c r="AQ789" s="160" t="s">
        <v>398</v>
      </c>
    </row>
    <row r="790" spans="1:43" ht="30" customHeight="1" x14ac:dyDescent="0.45">
      <c r="A790" s="395">
        <v>778</v>
      </c>
      <c r="B790" s="155"/>
      <c r="C790" s="154"/>
      <c r="D790" s="154"/>
      <c r="E790" s="361"/>
      <c r="F790" s="362"/>
      <c r="G790" s="362"/>
      <c r="H790" s="368"/>
      <c r="I790" s="367" t="str">
        <f t="shared" si="147"/>
        <v/>
      </c>
      <c r="J790" s="365"/>
      <c r="K790" s="365"/>
      <c r="L790" s="365"/>
      <c r="O790" s="25" t="str">
        <f>IF(AND(SUM($U790:$Z790)&lt;&gt;0,SUM($U790:$Z790)&lt;&gt;6), IF($B790&lt;&gt;'SOC priorities'!$E$11,$AG790,$AH790),"")</f>
        <v/>
      </c>
      <c r="P790" s="25" t="str">
        <f>IF(AND(SUM(U790:AA790)&lt;&gt;0,SUM(U790:AA790)&lt;&gt;7),IF(B790='SOC priorities'!$E$11,IF(ISBLANK(H790),$AI790,""),""),"")</f>
        <v/>
      </c>
      <c r="Q790" s="25" t="str">
        <f t="shared" si="148"/>
        <v/>
      </c>
      <c r="R790" s="25" t="str">
        <f t="shared" si="145"/>
        <v/>
      </c>
      <c r="S790" s="25" t="str">
        <f t="shared" si="146"/>
        <v/>
      </c>
      <c r="U790" s="159">
        <f t="shared" si="149"/>
        <v>0</v>
      </c>
      <c r="V790" s="25">
        <f t="shared" si="150"/>
        <v>0</v>
      </c>
      <c r="W790" s="25">
        <f t="shared" si="151"/>
        <v>0</v>
      </c>
      <c r="X790" s="25">
        <f t="shared" si="152"/>
        <v>0</v>
      </c>
      <c r="Y790" s="25">
        <f t="shared" si="153"/>
        <v>0</v>
      </c>
      <c r="Z790" s="25">
        <f t="shared" si="154"/>
        <v>0</v>
      </c>
      <c r="AA790" s="25">
        <f t="shared" si="155"/>
        <v>0</v>
      </c>
      <c r="AC790" s="25">
        <f t="shared" si="156"/>
        <v>0</v>
      </c>
      <c r="AG790" s="25" t="s">
        <v>393</v>
      </c>
      <c r="AH790" s="25" t="s">
        <v>394</v>
      </c>
      <c r="AI790" s="160" t="s">
        <v>395</v>
      </c>
      <c r="AK790" s="25">
        <f>IF(COUNTIFS('SOC priorities'!$E$4:$E$12,$B790)&lt;&gt;1,1,0)</f>
        <v>1</v>
      </c>
      <c r="AL790" s="25" cm="1">
        <f t="array" ref="AL790">_xlfn.IFNA(IF(ISBLANK(C790),0,_xlfn.IFNA(IF(NOT(OR(_xlfn.XLOOKUP(VLOOKUP(B790,'SOC priorities'!$E$4:$F$12,2),'SOC priorities'!$H$1:$P$1,'SOC priorities'!$H$1:$P$413)=C790)),1,0),1)),1)</f>
        <v>0</v>
      </c>
      <c r="AM790" s="25" cm="1">
        <f t="array" ref="AM790">_xlfn.IFNA(IF(ISBLANK(D790),0,IF(NOT(OR(_xlfn.XLOOKUP(VLOOKUP(B790,'SSA DD'!$E$32:$F$40,2),'SSA DD'!$E$1:$M$1,'SSA DD'!$E$1:$M$22)=D790)),1,0)),0)</f>
        <v>0</v>
      </c>
      <c r="AO790" t="s">
        <v>396</v>
      </c>
      <c r="AP790" s="25" t="s">
        <v>397</v>
      </c>
      <c r="AQ790" s="160" t="s">
        <v>398</v>
      </c>
    </row>
    <row r="791" spans="1:43" ht="30" customHeight="1" x14ac:dyDescent="0.45">
      <c r="A791" s="395">
        <v>779</v>
      </c>
      <c r="B791" s="155"/>
      <c r="C791" s="154"/>
      <c r="D791" s="154"/>
      <c r="E791" s="361"/>
      <c r="F791" s="362"/>
      <c r="G791" s="362"/>
      <c r="H791" s="368"/>
      <c r="I791" s="367" t="str">
        <f t="shared" si="147"/>
        <v/>
      </c>
      <c r="J791" s="365"/>
      <c r="K791" s="365"/>
      <c r="L791" s="365"/>
      <c r="O791" s="25" t="str">
        <f>IF(AND(SUM($U791:$Z791)&lt;&gt;0,SUM($U791:$Z791)&lt;&gt;6), IF($B791&lt;&gt;'SOC priorities'!$E$11,$AG791,$AH791),"")</f>
        <v/>
      </c>
      <c r="P791" s="25" t="str">
        <f>IF(AND(SUM(U791:AA791)&lt;&gt;0,SUM(U791:AA791)&lt;&gt;7),IF(B791='SOC priorities'!$E$11,IF(ISBLANK(H791),$AI791,""),""),"")</f>
        <v/>
      </c>
      <c r="Q791" s="25" t="str">
        <f t="shared" si="148"/>
        <v/>
      </c>
      <c r="R791" s="25" t="str">
        <f t="shared" si="145"/>
        <v/>
      </c>
      <c r="S791" s="25" t="str">
        <f t="shared" si="146"/>
        <v/>
      </c>
      <c r="U791" s="159">
        <f t="shared" si="149"/>
        <v>0</v>
      </c>
      <c r="V791" s="25">
        <f t="shared" si="150"/>
        <v>0</v>
      </c>
      <c r="W791" s="25">
        <f t="shared" si="151"/>
        <v>0</v>
      </c>
      <c r="X791" s="25">
        <f t="shared" si="152"/>
        <v>0</v>
      </c>
      <c r="Y791" s="25">
        <f t="shared" si="153"/>
        <v>0</v>
      </c>
      <c r="Z791" s="25">
        <f t="shared" si="154"/>
        <v>0</v>
      </c>
      <c r="AA791" s="25">
        <f t="shared" si="155"/>
        <v>0</v>
      </c>
      <c r="AC791" s="25">
        <f t="shared" si="156"/>
        <v>0</v>
      </c>
      <c r="AG791" s="25" t="s">
        <v>393</v>
      </c>
      <c r="AH791" s="25" t="s">
        <v>394</v>
      </c>
      <c r="AI791" s="160" t="s">
        <v>395</v>
      </c>
      <c r="AK791" s="25">
        <f>IF(COUNTIFS('SOC priorities'!$E$4:$E$12,$B791)&lt;&gt;1,1,0)</f>
        <v>1</v>
      </c>
      <c r="AL791" s="25" cm="1">
        <f t="array" ref="AL791">_xlfn.IFNA(IF(ISBLANK(C791),0,_xlfn.IFNA(IF(NOT(OR(_xlfn.XLOOKUP(VLOOKUP(B791,'SOC priorities'!$E$4:$F$12,2),'SOC priorities'!$H$1:$P$1,'SOC priorities'!$H$1:$P$413)=C791)),1,0),1)),1)</f>
        <v>0</v>
      </c>
      <c r="AM791" s="25" cm="1">
        <f t="array" ref="AM791">_xlfn.IFNA(IF(ISBLANK(D791),0,IF(NOT(OR(_xlfn.XLOOKUP(VLOOKUP(B791,'SSA DD'!$E$32:$F$40,2),'SSA DD'!$E$1:$M$1,'SSA DD'!$E$1:$M$22)=D791)),1,0)),0)</f>
        <v>0</v>
      </c>
      <c r="AO791" t="s">
        <v>396</v>
      </c>
      <c r="AP791" s="25" t="s">
        <v>397</v>
      </c>
      <c r="AQ791" s="160" t="s">
        <v>398</v>
      </c>
    </row>
    <row r="792" spans="1:43" ht="30" customHeight="1" x14ac:dyDescent="0.45">
      <c r="A792" s="395">
        <v>780</v>
      </c>
      <c r="B792" s="155"/>
      <c r="C792" s="154"/>
      <c r="D792" s="154"/>
      <c r="E792" s="361"/>
      <c r="F792" s="362"/>
      <c r="G792" s="362"/>
      <c r="H792" s="368"/>
      <c r="I792" s="367" t="str">
        <f t="shared" si="147"/>
        <v/>
      </c>
      <c r="J792" s="365"/>
      <c r="K792" s="365"/>
      <c r="L792" s="365"/>
      <c r="O792" s="25" t="str">
        <f>IF(AND(SUM($U792:$Z792)&lt;&gt;0,SUM($U792:$Z792)&lt;&gt;6), IF($B792&lt;&gt;'SOC priorities'!$E$11,$AG792,$AH792),"")</f>
        <v/>
      </c>
      <c r="P792" s="25" t="str">
        <f>IF(AND(SUM(U792:AA792)&lt;&gt;0,SUM(U792:AA792)&lt;&gt;7),IF(B792='SOC priorities'!$E$11,IF(ISBLANK(H792),$AI792,""),""),"")</f>
        <v/>
      </c>
      <c r="Q792" s="25" t="str">
        <f t="shared" si="148"/>
        <v/>
      </c>
      <c r="R792" s="25" t="str">
        <f t="shared" si="145"/>
        <v/>
      </c>
      <c r="S792" s="25" t="str">
        <f t="shared" si="146"/>
        <v/>
      </c>
      <c r="U792" s="159">
        <f t="shared" si="149"/>
        <v>0</v>
      </c>
      <c r="V792" s="25">
        <f t="shared" si="150"/>
        <v>0</v>
      </c>
      <c r="W792" s="25">
        <f t="shared" si="151"/>
        <v>0</v>
      </c>
      <c r="X792" s="25">
        <f t="shared" si="152"/>
        <v>0</v>
      </c>
      <c r="Y792" s="25">
        <f t="shared" si="153"/>
        <v>0</v>
      </c>
      <c r="Z792" s="25">
        <f t="shared" si="154"/>
        <v>0</v>
      </c>
      <c r="AA792" s="25">
        <f t="shared" si="155"/>
        <v>0</v>
      </c>
      <c r="AC792" s="25">
        <f t="shared" si="156"/>
        <v>0</v>
      </c>
      <c r="AG792" s="25" t="s">
        <v>393</v>
      </c>
      <c r="AH792" s="25" t="s">
        <v>394</v>
      </c>
      <c r="AI792" s="160" t="s">
        <v>395</v>
      </c>
      <c r="AK792" s="25">
        <f>IF(COUNTIFS('SOC priorities'!$E$4:$E$12,$B792)&lt;&gt;1,1,0)</f>
        <v>1</v>
      </c>
      <c r="AL792" s="25" cm="1">
        <f t="array" ref="AL792">_xlfn.IFNA(IF(ISBLANK(C792),0,_xlfn.IFNA(IF(NOT(OR(_xlfn.XLOOKUP(VLOOKUP(B792,'SOC priorities'!$E$4:$F$12,2),'SOC priorities'!$H$1:$P$1,'SOC priorities'!$H$1:$P$413)=C792)),1,0),1)),1)</f>
        <v>0</v>
      </c>
      <c r="AM792" s="25" cm="1">
        <f t="array" ref="AM792">_xlfn.IFNA(IF(ISBLANK(D792),0,IF(NOT(OR(_xlfn.XLOOKUP(VLOOKUP(B792,'SSA DD'!$E$32:$F$40,2),'SSA DD'!$E$1:$M$1,'SSA DD'!$E$1:$M$22)=D792)),1,0)),0)</f>
        <v>0</v>
      </c>
      <c r="AO792" t="s">
        <v>396</v>
      </c>
      <c r="AP792" s="25" t="s">
        <v>397</v>
      </c>
      <c r="AQ792" s="160" t="s">
        <v>398</v>
      </c>
    </row>
    <row r="793" spans="1:43" ht="30" customHeight="1" x14ac:dyDescent="0.45">
      <c r="A793" s="395">
        <v>781</v>
      </c>
      <c r="B793" s="155"/>
      <c r="C793" s="154"/>
      <c r="D793" s="154"/>
      <c r="E793" s="361"/>
      <c r="F793" s="362"/>
      <c r="G793" s="362"/>
      <c r="H793" s="368"/>
      <c r="I793" s="367" t="str">
        <f t="shared" si="147"/>
        <v/>
      </c>
      <c r="J793" s="365"/>
      <c r="K793" s="365"/>
      <c r="L793" s="365"/>
      <c r="O793" s="25" t="str">
        <f>IF(AND(SUM($U793:$Z793)&lt;&gt;0,SUM($U793:$Z793)&lt;&gt;6), IF($B793&lt;&gt;'SOC priorities'!$E$11,$AG793,$AH793),"")</f>
        <v/>
      </c>
      <c r="P793" s="25" t="str">
        <f>IF(AND(SUM(U793:AA793)&lt;&gt;0,SUM(U793:AA793)&lt;&gt;7),IF(B793='SOC priorities'!$E$11,IF(ISBLANK(H793),$AI793,""),""),"")</f>
        <v/>
      </c>
      <c r="Q793" s="25" t="str">
        <f t="shared" si="148"/>
        <v/>
      </c>
      <c r="R793" s="25" t="str">
        <f t="shared" si="145"/>
        <v/>
      </c>
      <c r="S793" s="25" t="str">
        <f t="shared" si="146"/>
        <v/>
      </c>
      <c r="U793" s="159">
        <f t="shared" si="149"/>
        <v>0</v>
      </c>
      <c r="V793" s="25">
        <f t="shared" si="150"/>
        <v>0</v>
      </c>
      <c r="W793" s="25">
        <f t="shared" si="151"/>
        <v>0</v>
      </c>
      <c r="X793" s="25">
        <f t="shared" si="152"/>
        <v>0</v>
      </c>
      <c r="Y793" s="25">
        <f t="shared" si="153"/>
        <v>0</v>
      </c>
      <c r="Z793" s="25">
        <f t="shared" si="154"/>
        <v>0</v>
      </c>
      <c r="AA793" s="25">
        <f t="shared" si="155"/>
        <v>0</v>
      </c>
      <c r="AC793" s="25">
        <f t="shared" si="156"/>
        <v>0</v>
      </c>
      <c r="AG793" s="25" t="s">
        <v>393</v>
      </c>
      <c r="AH793" s="25" t="s">
        <v>394</v>
      </c>
      <c r="AI793" s="160" t="s">
        <v>395</v>
      </c>
      <c r="AK793" s="25">
        <f>IF(COUNTIFS('SOC priorities'!$E$4:$E$12,$B793)&lt;&gt;1,1,0)</f>
        <v>1</v>
      </c>
      <c r="AL793" s="25" cm="1">
        <f t="array" ref="AL793">_xlfn.IFNA(IF(ISBLANK(C793),0,_xlfn.IFNA(IF(NOT(OR(_xlfn.XLOOKUP(VLOOKUP(B793,'SOC priorities'!$E$4:$F$12,2),'SOC priorities'!$H$1:$P$1,'SOC priorities'!$H$1:$P$413)=C793)),1,0),1)),1)</f>
        <v>0</v>
      </c>
      <c r="AM793" s="25" cm="1">
        <f t="array" ref="AM793">_xlfn.IFNA(IF(ISBLANK(D793),0,IF(NOT(OR(_xlfn.XLOOKUP(VLOOKUP(B793,'SSA DD'!$E$32:$F$40,2),'SSA DD'!$E$1:$M$1,'SSA DD'!$E$1:$M$22)=D793)),1,0)),0)</f>
        <v>0</v>
      </c>
      <c r="AO793" t="s">
        <v>396</v>
      </c>
      <c r="AP793" s="25" t="s">
        <v>397</v>
      </c>
      <c r="AQ793" s="160" t="s">
        <v>398</v>
      </c>
    </row>
    <row r="794" spans="1:43" ht="30" customHeight="1" x14ac:dyDescent="0.45">
      <c r="A794" s="395">
        <v>782</v>
      </c>
      <c r="B794" s="155"/>
      <c r="C794" s="154"/>
      <c r="D794" s="154"/>
      <c r="E794" s="361"/>
      <c r="F794" s="362"/>
      <c r="G794" s="362"/>
      <c r="H794" s="368"/>
      <c r="I794" s="367" t="str">
        <f t="shared" si="147"/>
        <v/>
      </c>
      <c r="J794" s="365"/>
      <c r="K794" s="365"/>
      <c r="L794" s="365"/>
      <c r="O794" s="25" t="str">
        <f>IF(AND(SUM($U794:$Z794)&lt;&gt;0,SUM($U794:$Z794)&lt;&gt;6), IF($B794&lt;&gt;'SOC priorities'!$E$11,$AG794,$AH794),"")</f>
        <v/>
      </c>
      <c r="P794" s="25" t="str">
        <f>IF(AND(SUM(U794:AA794)&lt;&gt;0,SUM(U794:AA794)&lt;&gt;7),IF(B794='SOC priorities'!$E$11,IF(ISBLANK(H794),$AI794,""),""),"")</f>
        <v/>
      </c>
      <c r="Q794" s="25" t="str">
        <f t="shared" si="148"/>
        <v/>
      </c>
      <c r="R794" s="25" t="str">
        <f t="shared" si="145"/>
        <v/>
      </c>
      <c r="S794" s="25" t="str">
        <f t="shared" si="146"/>
        <v/>
      </c>
      <c r="U794" s="159">
        <f t="shared" si="149"/>
        <v>0</v>
      </c>
      <c r="V794" s="25">
        <f t="shared" si="150"/>
        <v>0</v>
      </c>
      <c r="W794" s="25">
        <f t="shared" si="151"/>
        <v>0</v>
      </c>
      <c r="X794" s="25">
        <f t="shared" si="152"/>
        <v>0</v>
      </c>
      <c r="Y794" s="25">
        <f t="shared" si="153"/>
        <v>0</v>
      </c>
      <c r="Z794" s="25">
        <f t="shared" si="154"/>
        <v>0</v>
      </c>
      <c r="AA794" s="25">
        <f t="shared" si="155"/>
        <v>0</v>
      </c>
      <c r="AC794" s="25">
        <f t="shared" si="156"/>
        <v>0</v>
      </c>
      <c r="AG794" s="25" t="s">
        <v>393</v>
      </c>
      <c r="AH794" s="25" t="s">
        <v>394</v>
      </c>
      <c r="AI794" s="160" t="s">
        <v>395</v>
      </c>
      <c r="AK794" s="25">
        <f>IF(COUNTIFS('SOC priorities'!$E$4:$E$12,$B794)&lt;&gt;1,1,0)</f>
        <v>1</v>
      </c>
      <c r="AL794" s="25" cm="1">
        <f t="array" ref="AL794">_xlfn.IFNA(IF(ISBLANK(C794),0,_xlfn.IFNA(IF(NOT(OR(_xlfn.XLOOKUP(VLOOKUP(B794,'SOC priorities'!$E$4:$F$12,2),'SOC priorities'!$H$1:$P$1,'SOC priorities'!$H$1:$P$413)=C794)),1,0),1)),1)</f>
        <v>0</v>
      </c>
      <c r="AM794" s="25" cm="1">
        <f t="array" ref="AM794">_xlfn.IFNA(IF(ISBLANK(D794),0,IF(NOT(OR(_xlfn.XLOOKUP(VLOOKUP(B794,'SSA DD'!$E$32:$F$40,2),'SSA DD'!$E$1:$M$1,'SSA DD'!$E$1:$M$22)=D794)),1,0)),0)</f>
        <v>0</v>
      </c>
      <c r="AO794" t="s">
        <v>396</v>
      </c>
      <c r="AP794" s="25" t="s">
        <v>397</v>
      </c>
      <c r="AQ794" s="160" t="s">
        <v>398</v>
      </c>
    </row>
    <row r="795" spans="1:43" ht="30" customHeight="1" x14ac:dyDescent="0.45">
      <c r="A795" s="395">
        <v>783</v>
      </c>
      <c r="B795" s="155"/>
      <c r="C795" s="154"/>
      <c r="D795" s="154"/>
      <c r="E795" s="361"/>
      <c r="F795" s="362"/>
      <c r="G795" s="362"/>
      <c r="H795" s="368"/>
      <c r="I795" s="367" t="str">
        <f t="shared" si="147"/>
        <v/>
      </c>
      <c r="J795" s="365"/>
      <c r="K795" s="365"/>
      <c r="L795" s="365"/>
      <c r="O795" s="25" t="str">
        <f>IF(AND(SUM($U795:$Z795)&lt;&gt;0,SUM($U795:$Z795)&lt;&gt;6), IF($B795&lt;&gt;'SOC priorities'!$E$11,$AG795,$AH795),"")</f>
        <v/>
      </c>
      <c r="P795" s="25" t="str">
        <f>IF(AND(SUM(U795:AA795)&lt;&gt;0,SUM(U795:AA795)&lt;&gt;7),IF(B795='SOC priorities'!$E$11,IF(ISBLANK(H795),$AI795,""),""),"")</f>
        <v/>
      </c>
      <c r="Q795" s="25" t="str">
        <f t="shared" si="148"/>
        <v/>
      </c>
      <c r="R795" s="25" t="str">
        <f t="shared" si="145"/>
        <v/>
      </c>
      <c r="S795" s="25" t="str">
        <f t="shared" si="146"/>
        <v/>
      </c>
      <c r="U795" s="159">
        <f t="shared" si="149"/>
        <v>0</v>
      </c>
      <c r="V795" s="25">
        <f t="shared" si="150"/>
        <v>0</v>
      </c>
      <c r="W795" s="25">
        <f t="shared" si="151"/>
        <v>0</v>
      </c>
      <c r="X795" s="25">
        <f t="shared" si="152"/>
        <v>0</v>
      </c>
      <c r="Y795" s="25">
        <f t="shared" si="153"/>
        <v>0</v>
      </c>
      <c r="Z795" s="25">
        <f t="shared" si="154"/>
        <v>0</v>
      </c>
      <c r="AA795" s="25">
        <f t="shared" si="155"/>
        <v>0</v>
      </c>
      <c r="AC795" s="25">
        <f t="shared" si="156"/>
        <v>0</v>
      </c>
      <c r="AG795" s="25" t="s">
        <v>393</v>
      </c>
      <c r="AH795" s="25" t="s">
        <v>394</v>
      </c>
      <c r="AI795" s="160" t="s">
        <v>395</v>
      </c>
      <c r="AK795" s="25">
        <f>IF(COUNTIFS('SOC priorities'!$E$4:$E$12,$B795)&lt;&gt;1,1,0)</f>
        <v>1</v>
      </c>
      <c r="AL795" s="25" cm="1">
        <f t="array" ref="AL795">_xlfn.IFNA(IF(ISBLANK(C795),0,_xlfn.IFNA(IF(NOT(OR(_xlfn.XLOOKUP(VLOOKUP(B795,'SOC priorities'!$E$4:$F$12,2),'SOC priorities'!$H$1:$P$1,'SOC priorities'!$H$1:$P$413)=C795)),1,0),1)),1)</f>
        <v>0</v>
      </c>
      <c r="AM795" s="25" cm="1">
        <f t="array" ref="AM795">_xlfn.IFNA(IF(ISBLANK(D795),0,IF(NOT(OR(_xlfn.XLOOKUP(VLOOKUP(B795,'SSA DD'!$E$32:$F$40,2),'SSA DD'!$E$1:$M$1,'SSA DD'!$E$1:$M$22)=D795)),1,0)),0)</f>
        <v>0</v>
      </c>
      <c r="AO795" t="s">
        <v>396</v>
      </c>
      <c r="AP795" s="25" t="s">
        <v>397</v>
      </c>
      <c r="AQ795" s="160" t="s">
        <v>398</v>
      </c>
    </row>
    <row r="796" spans="1:43" ht="30" customHeight="1" x14ac:dyDescent="0.45">
      <c r="A796" s="395">
        <v>784</v>
      </c>
      <c r="B796" s="155"/>
      <c r="C796" s="154"/>
      <c r="D796" s="154"/>
      <c r="E796" s="361"/>
      <c r="F796" s="362"/>
      <c r="G796" s="362"/>
      <c r="H796" s="368"/>
      <c r="I796" s="367" t="str">
        <f t="shared" si="147"/>
        <v/>
      </c>
      <c r="J796" s="365"/>
      <c r="K796" s="365"/>
      <c r="L796" s="365"/>
      <c r="O796" s="25" t="str">
        <f>IF(AND(SUM($U796:$Z796)&lt;&gt;0,SUM($U796:$Z796)&lt;&gt;6), IF($B796&lt;&gt;'SOC priorities'!$E$11,$AG796,$AH796),"")</f>
        <v/>
      </c>
      <c r="P796" s="25" t="str">
        <f>IF(AND(SUM(U796:AA796)&lt;&gt;0,SUM(U796:AA796)&lt;&gt;7),IF(B796='SOC priorities'!$E$11,IF(ISBLANK(H796),$AI796,""),""),"")</f>
        <v/>
      </c>
      <c r="Q796" s="25" t="str">
        <f t="shared" si="148"/>
        <v/>
      </c>
      <c r="R796" s="25" t="str">
        <f t="shared" si="145"/>
        <v/>
      </c>
      <c r="S796" s="25" t="str">
        <f t="shared" si="146"/>
        <v/>
      </c>
      <c r="U796" s="159">
        <f t="shared" si="149"/>
        <v>0</v>
      </c>
      <c r="V796" s="25">
        <f t="shared" si="150"/>
        <v>0</v>
      </c>
      <c r="W796" s="25">
        <f t="shared" si="151"/>
        <v>0</v>
      </c>
      <c r="X796" s="25">
        <f t="shared" si="152"/>
        <v>0</v>
      </c>
      <c r="Y796" s="25">
        <f t="shared" si="153"/>
        <v>0</v>
      </c>
      <c r="Z796" s="25">
        <f t="shared" si="154"/>
        <v>0</v>
      </c>
      <c r="AA796" s="25">
        <f t="shared" si="155"/>
        <v>0</v>
      </c>
      <c r="AC796" s="25">
        <f t="shared" si="156"/>
        <v>0</v>
      </c>
      <c r="AG796" s="25" t="s">
        <v>393</v>
      </c>
      <c r="AH796" s="25" t="s">
        <v>394</v>
      </c>
      <c r="AI796" s="160" t="s">
        <v>395</v>
      </c>
      <c r="AK796" s="25">
        <f>IF(COUNTIFS('SOC priorities'!$E$4:$E$12,$B796)&lt;&gt;1,1,0)</f>
        <v>1</v>
      </c>
      <c r="AL796" s="25" cm="1">
        <f t="array" ref="AL796">_xlfn.IFNA(IF(ISBLANK(C796),0,_xlfn.IFNA(IF(NOT(OR(_xlfn.XLOOKUP(VLOOKUP(B796,'SOC priorities'!$E$4:$F$12,2),'SOC priorities'!$H$1:$P$1,'SOC priorities'!$H$1:$P$413)=C796)),1,0),1)),1)</f>
        <v>0</v>
      </c>
      <c r="AM796" s="25" cm="1">
        <f t="array" ref="AM796">_xlfn.IFNA(IF(ISBLANK(D796),0,IF(NOT(OR(_xlfn.XLOOKUP(VLOOKUP(B796,'SSA DD'!$E$32:$F$40,2),'SSA DD'!$E$1:$M$1,'SSA DD'!$E$1:$M$22)=D796)),1,0)),0)</f>
        <v>0</v>
      </c>
      <c r="AO796" t="s">
        <v>396</v>
      </c>
      <c r="AP796" s="25" t="s">
        <v>397</v>
      </c>
      <c r="AQ796" s="160" t="s">
        <v>398</v>
      </c>
    </row>
    <row r="797" spans="1:43" ht="30" customHeight="1" x14ac:dyDescent="0.45">
      <c r="A797" s="395">
        <v>785</v>
      </c>
      <c r="B797" s="155"/>
      <c r="C797" s="154"/>
      <c r="D797" s="154"/>
      <c r="E797" s="361"/>
      <c r="F797" s="362"/>
      <c r="G797" s="362"/>
      <c r="H797" s="368"/>
      <c r="I797" s="367" t="str">
        <f t="shared" si="147"/>
        <v/>
      </c>
      <c r="J797" s="365"/>
      <c r="K797" s="365"/>
      <c r="L797" s="365"/>
      <c r="O797" s="25" t="str">
        <f>IF(AND(SUM($U797:$Z797)&lt;&gt;0,SUM($U797:$Z797)&lt;&gt;6), IF($B797&lt;&gt;'SOC priorities'!$E$11,$AG797,$AH797),"")</f>
        <v/>
      </c>
      <c r="P797" s="25" t="str">
        <f>IF(AND(SUM(U797:AA797)&lt;&gt;0,SUM(U797:AA797)&lt;&gt;7),IF(B797='SOC priorities'!$E$11,IF(ISBLANK(H797),$AI797,""),""),"")</f>
        <v/>
      </c>
      <c r="Q797" s="25" t="str">
        <f t="shared" si="148"/>
        <v/>
      </c>
      <c r="R797" s="25" t="str">
        <f t="shared" si="145"/>
        <v/>
      </c>
      <c r="S797" s="25" t="str">
        <f t="shared" si="146"/>
        <v/>
      </c>
      <c r="U797" s="159">
        <f t="shared" si="149"/>
        <v>0</v>
      </c>
      <c r="V797" s="25">
        <f t="shared" si="150"/>
        <v>0</v>
      </c>
      <c r="W797" s="25">
        <f t="shared" si="151"/>
        <v>0</v>
      </c>
      <c r="X797" s="25">
        <f t="shared" si="152"/>
        <v>0</v>
      </c>
      <c r="Y797" s="25">
        <f t="shared" si="153"/>
        <v>0</v>
      </c>
      <c r="Z797" s="25">
        <f t="shared" si="154"/>
        <v>0</v>
      </c>
      <c r="AA797" s="25">
        <f t="shared" si="155"/>
        <v>0</v>
      </c>
      <c r="AC797" s="25">
        <f t="shared" si="156"/>
        <v>0</v>
      </c>
      <c r="AG797" s="25" t="s">
        <v>393</v>
      </c>
      <c r="AH797" s="25" t="s">
        <v>394</v>
      </c>
      <c r="AI797" s="160" t="s">
        <v>395</v>
      </c>
      <c r="AK797" s="25">
        <f>IF(COUNTIFS('SOC priorities'!$E$4:$E$12,$B797)&lt;&gt;1,1,0)</f>
        <v>1</v>
      </c>
      <c r="AL797" s="25" cm="1">
        <f t="array" ref="AL797">_xlfn.IFNA(IF(ISBLANK(C797),0,_xlfn.IFNA(IF(NOT(OR(_xlfn.XLOOKUP(VLOOKUP(B797,'SOC priorities'!$E$4:$F$12,2),'SOC priorities'!$H$1:$P$1,'SOC priorities'!$H$1:$P$413)=C797)),1,0),1)),1)</f>
        <v>0</v>
      </c>
      <c r="AM797" s="25" cm="1">
        <f t="array" ref="AM797">_xlfn.IFNA(IF(ISBLANK(D797),0,IF(NOT(OR(_xlfn.XLOOKUP(VLOOKUP(B797,'SSA DD'!$E$32:$F$40,2),'SSA DD'!$E$1:$M$1,'SSA DD'!$E$1:$M$22)=D797)),1,0)),0)</f>
        <v>0</v>
      </c>
      <c r="AO797" t="s">
        <v>396</v>
      </c>
      <c r="AP797" s="25" t="s">
        <v>397</v>
      </c>
      <c r="AQ797" s="160" t="s">
        <v>398</v>
      </c>
    </row>
    <row r="798" spans="1:43" ht="30" customHeight="1" x14ac:dyDescent="0.45">
      <c r="A798" s="395">
        <v>786</v>
      </c>
      <c r="B798" s="155"/>
      <c r="C798" s="154"/>
      <c r="D798" s="154"/>
      <c r="E798" s="361"/>
      <c r="F798" s="362"/>
      <c r="G798" s="362"/>
      <c r="H798" s="368"/>
      <c r="I798" s="367" t="str">
        <f t="shared" si="147"/>
        <v/>
      </c>
      <c r="J798" s="365"/>
      <c r="K798" s="365"/>
      <c r="L798" s="365"/>
      <c r="O798" s="25" t="str">
        <f>IF(AND(SUM($U798:$Z798)&lt;&gt;0,SUM($U798:$Z798)&lt;&gt;6), IF($B798&lt;&gt;'SOC priorities'!$E$11,$AG798,$AH798),"")</f>
        <v/>
      </c>
      <c r="P798" s="25" t="str">
        <f>IF(AND(SUM(U798:AA798)&lt;&gt;0,SUM(U798:AA798)&lt;&gt;7),IF(B798='SOC priorities'!$E$11,IF(ISBLANK(H798),$AI798,""),""),"")</f>
        <v/>
      </c>
      <c r="Q798" s="25" t="str">
        <f t="shared" si="148"/>
        <v/>
      </c>
      <c r="R798" s="25" t="str">
        <f t="shared" si="145"/>
        <v/>
      </c>
      <c r="S798" s="25" t="str">
        <f t="shared" si="146"/>
        <v/>
      </c>
      <c r="U798" s="159">
        <f t="shared" si="149"/>
        <v>0</v>
      </c>
      <c r="V798" s="25">
        <f t="shared" si="150"/>
        <v>0</v>
      </c>
      <c r="W798" s="25">
        <f t="shared" si="151"/>
        <v>0</v>
      </c>
      <c r="X798" s="25">
        <f t="shared" si="152"/>
        <v>0</v>
      </c>
      <c r="Y798" s="25">
        <f t="shared" si="153"/>
        <v>0</v>
      </c>
      <c r="Z798" s="25">
        <f t="shared" si="154"/>
        <v>0</v>
      </c>
      <c r="AA798" s="25">
        <f t="shared" si="155"/>
        <v>0</v>
      </c>
      <c r="AC798" s="25">
        <f t="shared" si="156"/>
        <v>0</v>
      </c>
      <c r="AG798" s="25" t="s">
        <v>393</v>
      </c>
      <c r="AH798" s="25" t="s">
        <v>394</v>
      </c>
      <c r="AI798" s="160" t="s">
        <v>395</v>
      </c>
      <c r="AK798" s="25">
        <f>IF(COUNTIFS('SOC priorities'!$E$4:$E$12,$B798)&lt;&gt;1,1,0)</f>
        <v>1</v>
      </c>
      <c r="AL798" s="25" cm="1">
        <f t="array" ref="AL798">_xlfn.IFNA(IF(ISBLANK(C798),0,_xlfn.IFNA(IF(NOT(OR(_xlfn.XLOOKUP(VLOOKUP(B798,'SOC priorities'!$E$4:$F$12,2),'SOC priorities'!$H$1:$P$1,'SOC priorities'!$H$1:$P$413)=C798)),1,0),1)),1)</f>
        <v>0</v>
      </c>
      <c r="AM798" s="25" cm="1">
        <f t="array" ref="AM798">_xlfn.IFNA(IF(ISBLANK(D798),0,IF(NOT(OR(_xlfn.XLOOKUP(VLOOKUP(B798,'SSA DD'!$E$32:$F$40,2),'SSA DD'!$E$1:$M$1,'SSA DD'!$E$1:$M$22)=D798)),1,0)),0)</f>
        <v>0</v>
      </c>
      <c r="AO798" t="s">
        <v>396</v>
      </c>
      <c r="AP798" s="25" t="s">
        <v>397</v>
      </c>
      <c r="AQ798" s="160" t="s">
        <v>398</v>
      </c>
    </row>
    <row r="799" spans="1:43" ht="30" customHeight="1" x14ac:dyDescent="0.45">
      <c r="A799" s="395">
        <v>787</v>
      </c>
      <c r="B799" s="155"/>
      <c r="C799" s="154"/>
      <c r="D799" s="154"/>
      <c r="E799" s="361"/>
      <c r="F799" s="362"/>
      <c r="G799" s="362"/>
      <c r="H799" s="368"/>
      <c r="I799" s="367" t="str">
        <f t="shared" si="147"/>
        <v/>
      </c>
      <c r="J799" s="365"/>
      <c r="K799" s="365"/>
      <c r="L799" s="365"/>
      <c r="O799" s="25" t="str">
        <f>IF(AND(SUM($U799:$Z799)&lt;&gt;0,SUM($U799:$Z799)&lt;&gt;6), IF($B799&lt;&gt;'SOC priorities'!$E$11,$AG799,$AH799),"")</f>
        <v/>
      </c>
      <c r="P799" s="25" t="str">
        <f>IF(AND(SUM(U799:AA799)&lt;&gt;0,SUM(U799:AA799)&lt;&gt;7),IF(B799='SOC priorities'!$E$11,IF(ISBLANK(H799),$AI799,""),""),"")</f>
        <v/>
      </c>
      <c r="Q799" s="25" t="str">
        <f t="shared" si="148"/>
        <v/>
      </c>
      <c r="R799" s="25" t="str">
        <f t="shared" si="145"/>
        <v/>
      </c>
      <c r="S799" s="25" t="str">
        <f t="shared" si="146"/>
        <v/>
      </c>
      <c r="U799" s="159">
        <f t="shared" si="149"/>
        <v>0</v>
      </c>
      <c r="V799" s="25">
        <f t="shared" si="150"/>
        <v>0</v>
      </c>
      <c r="W799" s="25">
        <f t="shared" si="151"/>
        <v>0</v>
      </c>
      <c r="X799" s="25">
        <f t="shared" si="152"/>
        <v>0</v>
      </c>
      <c r="Y799" s="25">
        <f t="shared" si="153"/>
        <v>0</v>
      </c>
      <c r="Z799" s="25">
        <f t="shared" si="154"/>
        <v>0</v>
      </c>
      <c r="AA799" s="25">
        <f t="shared" si="155"/>
        <v>0</v>
      </c>
      <c r="AC799" s="25">
        <f t="shared" si="156"/>
        <v>0</v>
      </c>
      <c r="AG799" s="25" t="s">
        <v>393</v>
      </c>
      <c r="AH799" s="25" t="s">
        <v>394</v>
      </c>
      <c r="AI799" s="160" t="s">
        <v>395</v>
      </c>
      <c r="AK799" s="25">
        <f>IF(COUNTIFS('SOC priorities'!$E$4:$E$12,$B799)&lt;&gt;1,1,0)</f>
        <v>1</v>
      </c>
      <c r="AL799" s="25" cm="1">
        <f t="array" ref="AL799">_xlfn.IFNA(IF(ISBLANK(C799),0,_xlfn.IFNA(IF(NOT(OR(_xlfn.XLOOKUP(VLOOKUP(B799,'SOC priorities'!$E$4:$F$12,2),'SOC priorities'!$H$1:$P$1,'SOC priorities'!$H$1:$P$413)=C799)),1,0),1)),1)</f>
        <v>0</v>
      </c>
      <c r="AM799" s="25" cm="1">
        <f t="array" ref="AM799">_xlfn.IFNA(IF(ISBLANK(D799),0,IF(NOT(OR(_xlfn.XLOOKUP(VLOOKUP(B799,'SSA DD'!$E$32:$F$40,2),'SSA DD'!$E$1:$M$1,'SSA DD'!$E$1:$M$22)=D799)),1,0)),0)</f>
        <v>0</v>
      </c>
      <c r="AO799" t="s">
        <v>396</v>
      </c>
      <c r="AP799" s="25" t="s">
        <v>397</v>
      </c>
      <c r="AQ799" s="160" t="s">
        <v>398</v>
      </c>
    </row>
    <row r="800" spans="1:43" ht="30" customHeight="1" x14ac:dyDescent="0.45">
      <c r="A800" s="395">
        <v>788</v>
      </c>
      <c r="B800" s="155"/>
      <c r="C800" s="154"/>
      <c r="D800" s="154"/>
      <c r="E800" s="361"/>
      <c r="F800" s="362"/>
      <c r="G800" s="362"/>
      <c r="H800" s="368"/>
      <c r="I800" s="367" t="str">
        <f t="shared" si="147"/>
        <v/>
      </c>
      <c r="J800" s="365"/>
      <c r="K800" s="365"/>
      <c r="L800" s="365"/>
      <c r="O800" s="25" t="str">
        <f>IF(AND(SUM($U800:$Z800)&lt;&gt;0,SUM($U800:$Z800)&lt;&gt;6), IF($B800&lt;&gt;'SOC priorities'!$E$11,$AG800,$AH800),"")</f>
        <v/>
      </c>
      <c r="P800" s="25" t="str">
        <f>IF(AND(SUM(U800:AA800)&lt;&gt;0,SUM(U800:AA800)&lt;&gt;7),IF(B800='SOC priorities'!$E$11,IF(ISBLANK(H800),$AI800,""),""),"")</f>
        <v/>
      </c>
      <c r="Q800" s="25" t="str">
        <f t="shared" si="148"/>
        <v/>
      </c>
      <c r="R800" s="25" t="str">
        <f t="shared" si="145"/>
        <v/>
      </c>
      <c r="S800" s="25" t="str">
        <f t="shared" si="146"/>
        <v/>
      </c>
      <c r="U800" s="159">
        <f t="shared" si="149"/>
        <v>0</v>
      </c>
      <c r="V800" s="25">
        <f t="shared" si="150"/>
        <v>0</v>
      </c>
      <c r="W800" s="25">
        <f t="shared" si="151"/>
        <v>0</v>
      </c>
      <c r="X800" s="25">
        <f t="shared" si="152"/>
        <v>0</v>
      </c>
      <c r="Y800" s="25">
        <f t="shared" si="153"/>
        <v>0</v>
      </c>
      <c r="Z800" s="25">
        <f t="shared" si="154"/>
        <v>0</v>
      </c>
      <c r="AA800" s="25">
        <f t="shared" si="155"/>
        <v>0</v>
      </c>
      <c r="AC800" s="25">
        <f t="shared" si="156"/>
        <v>0</v>
      </c>
      <c r="AG800" s="25" t="s">
        <v>393</v>
      </c>
      <c r="AH800" s="25" t="s">
        <v>394</v>
      </c>
      <c r="AI800" s="160" t="s">
        <v>395</v>
      </c>
      <c r="AK800" s="25">
        <f>IF(COUNTIFS('SOC priorities'!$E$4:$E$12,$B800)&lt;&gt;1,1,0)</f>
        <v>1</v>
      </c>
      <c r="AL800" s="25" cm="1">
        <f t="array" ref="AL800">_xlfn.IFNA(IF(ISBLANK(C800),0,_xlfn.IFNA(IF(NOT(OR(_xlfn.XLOOKUP(VLOOKUP(B800,'SOC priorities'!$E$4:$F$12,2),'SOC priorities'!$H$1:$P$1,'SOC priorities'!$H$1:$P$413)=C800)),1,0),1)),1)</f>
        <v>0</v>
      </c>
      <c r="AM800" s="25" cm="1">
        <f t="array" ref="AM800">_xlfn.IFNA(IF(ISBLANK(D800),0,IF(NOT(OR(_xlfn.XLOOKUP(VLOOKUP(B800,'SSA DD'!$E$32:$F$40,2),'SSA DD'!$E$1:$M$1,'SSA DD'!$E$1:$M$22)=D800)),1,0)),0)</f>
        <v>0</v>
      </c>
      <c r="AO800" t="s">
        <v>396</v>
      </c>
      <c r="AP800" s="25" t="s">
        <v>397</v>
      </c>
      <c r="AQ800" s="160" t="s">
        <v>398</v>
      </c>
    </row>
    <row r="801" spans="1:43" ht="30" customHeight="1" x14ac:dyDescent="0.45">
      <c r="A801" s="395">
        <v>789</v>
      </c>
      <c r="B801" s="155"/>
      <c r="C801" s="154"/>
      <c r="D801" s="154"/>
      <c r="E801" s="361"/>
      <c r="F801" s="362"/>
      <c r="G801" s="362"/>
      <c r="H801" s="368"/>
      <c r="I801" s="367" t="str">
        <f t="shared" si="147"/>
        <v/>
      </c>
      <c r="J801" s="365"/>
      <c r="K801" s="365"/>
      <c r="L801" s="365"/>
      <c r="O801" s="25" t="str">
        <f>IF(AND(SUM($U801:$Z801)&lt;&gt;0,SUM($U801:$Z801)&lt;&gt;6), IF($B801&lt;&gt;'SOC priorities'!$E$11,$AG801,$AH801),"")</f>
        <v/>
      </c>
      <c r="P801" s="25" t="str">
        <f>IF(AND(SUM(U801:AA801)&lt;&gt;0,SUM(U801:AA801)&lt;&gt;7),IF(B801='SOC priorities'!$E$11,IF(ISBLANK(H801),$AI801,""),""),"")</f>
        <v/>
      </c>
      <c r="Q801" s="25" t="str">
        <f t="shared" si="148"/>
        <v/>
      </c>
      <c r="R801" s="25" t="str">
        <f t="shared" si="145"/>
        <v/>
      </c>
      <c r="S801" s="25" t="str">
        <f t="shared" si="146"/>
        <v/>
      </c>
      <c r="U801" s="159">
        <f t="shared" si="149"/>
        <v>0</v>
      </c>
      <c r="V801" s="25">
        <f t="shared" si="150"/>
        <v>0</v>
      </c>
      <c r="W801" s="25">
        <f t="shared" si="151"/>
        <v>0</v>
      </c>
      <c r="X801" s="25">
        <f t="shared" si="152"/>
        <v>0</v>
      </c>
      <c r="Y801" s="25">
        <f t="shared" si="153"/>
        <v>0</v>
      </c>
      <c r="Z801" s="25">
        <f t="shared" si="154"/>
        <v>0</v>
      </c>
      <c r="AA801" s="25">
        <f t="shared" si="155"/>
        <v>0</v>
      </c>
      <c r="AC801" s="25">
        <f t="shared" si="156"/>
        <v>0</v>
      </c>
      <c r="AG801" s="25" t="s">
        <v>393</v>
      </c>
      <c r="AH801" s="25" t="s">
        <v>394</v>
      </c>
      <c r="AI801" s="160" t="s">
        <v>395</v>
      </c>
      <c r="AK801" s="25">
        <f>IF(COUNTIFS('SOC priorities'!$E$4:$E$12,$B801)&lt;&gt;1,1,0)</f>
        <v>1</v>
      </c>
      <c r="AL801" s="25" cm="1">
        <f t="array" ref="AL801">_xlfn.IFNA(IF(ISBLANK(C801),0,_xlfn.IFNA(IF(NOT(OR(_xlfn.XLOOKUP(VLOOKUP(B801,'SOC priorities'!$E$4:$F$12,2),'SOC priorities'!$H$1:$P$1,'SOC priorities'!$H$1:$P$413)=C801)),1,0),1)),1)</f>
        <v>0</v>
      </c>
      <c r="AM801" s="25" cm="1">
        <f t="array" ref="AM801">_xlfn.IFNA(IF(ISBLANK(D801),0,IF(NOT(OR(_xlfn.XLOOKUP(VLOOKUP(B801,'SSA DD'!$E$32:$F$40,2),'SSA DD'!$E$1:$M$1,'SSA DD'!$E$1:$M$22)=D801)),1,0)),0)</f>
        <v>0</v>
      </c>
      <c r="AO801" t="s">
        <v>396</v>
      </c>
      <c r="AP801" s="25" t="s">
        <v>397</v>
      </c>
      <c r="AQ801" s="160" t="s">
        <v>398</v>
      </c>
    </row>
    <row r="802" spans="1:43" ht="30" customHeight="1" x14ac:dyDescent="0.45">
      <c r="A802" s="395">
        <v>790</v>
      </c>
      <c r="B802" s="155"/>
      <c r="C802" s="154"/>
      <c r="D802" s="154"/>
      <c r="E802" s="361"/>
      <c r="F802" s="362"/>
      <c r="G802" s="362"/>
      <c r="H802" s="368"/>
      <c r="I802" s="367" t="str">
        <f t="shared" si="147"/>
        <v/>
      </c>
      <c r="J802" s="365"/>
      <c r="K802" s="365"/>
      <c r="L802" s="365"/>
      <c r="O802" s="25" t="str">
        <f>IF(AND(SUM($U802:$Z802)&lt;&gt;0,SUM($U802:$Z802)&lt;&gt;6), IF($B802&lt;&gt;'SOC priorities'!$E$11,$AG802,$AH802),"")</f>
        <v/>
      </c>
      <c r="P802" s="25" t="str">
        <f>IF(AND(SUM(U802:AA802)&lt;&gt;0,SUM(U802:AA802)&lt;&gt;7),IF(B802='SOC priorities'!$E$11,IF(ISBLANK(H802),$AI802,""),""),"")</f>
        <v/>
      </c>
      <c r="Q802" s="25" t="str">
        <f t="shared" si="148"/>
        <v/>
      </c>
      <c r="R802" s="25" t="str">
        <f t="shared" si="145"/>
        <v/>
      </c>
      <c r="S802" s="25" t="str">
        <f t="shared" si="146"/>
        <v/>
      </c>
      <c r="U802" s="159">
        <f t="shared" si="149"/>
        <v>0</v>
      </c>
      <c r="V802" s="25">
        <f t="shared" si="150"/>
        <v>0</v>
      </c>
      <c r="W802" s="25">
        <f t="shared" si="151"/>
        <v>0</v>
      </c>
      <c r="X802" s="25">
        <f t="shared" si="152"/>
        <v>0</v>
      </c>
      <c r="Y802" s="25">
        <f t="shared" si="153"/>
        <v>0</v>
      </c>
      <c r="Z802" s="25">
        <f t="shared" si="154"/>
        <v>0</v>
      </c>
      <c r="AA802" s="25">
        <f t="shared" si="155"/>
        <v>0</v>
      </c>
      <c r="AC802" s="25">
        <f t="shared" si="156"/>
        <v>0</v>
      </c>
      <c r="AG802" s="25" t="s">
        <v>393</v>
      </c>
      <c r="AH802" s="25" t="s">
        <v>394</v>
      </c>
      <c r="AI802" s="160" t="s">
        <v>395</v>
      </c>
      <c r="AK802" s="25">
        <f>IF(COUNTIFS('SOC priorities'!$E$4:$E$12,$B802)&lt;&gt;1,1,0)</f>
        <v>1</v>
      </c>
      <c r="AL802" s="25" cm="1">
        <f t="array" ref="AL802">_xlfn.IFNA(IF(ISBLANK(C802),0,_xlfn.IFNA(IF(NOT(OR(_xlfn.XLOOKUP(VLOOKUP(B802,'SOC priorities'!$E$4:$F$12,2),'SOC priorities'!$H$1:$P$1,'SOC priorities'!$H$1:$P$413)=C802)),1,0),1)),1)</f>
        <v>0</v>
      </c>
      <c r="AM802" s="25" cm="1">
        <f t="array" ref="AM802">_xlfn.IFNA(IF(ISBLANK(D802),0,IF(NOT(OR(_xlfn.XLOOKUP(VLOOKUP(B802,'SSA DD'!$E$32:$F$40,2),'SSA DD'!$E$1:$M$1,'SSA DD'!$E$1:$M$22)=D802)),1,0)),0)</f>
        <v>0</v>
      </c>
      <c r="AO802" t="s">
        <v>396</v>
      </c>
      <c r="AP802" s="25" t="s">
        <v>397</v>
      </c>
      <c r="AQ802" s="160" t="s">
        <v>398</v>
      </c>
    </row>
    <row r="803" spans="1:43" ht="30" customHeight="1" x14ac:dyDescent="0.45">
      <c r="A803" s="395">
        <v>791</v>
      </c>
      <c r="B803" s="155"/>
      <c r="C803" s="154"/>
      <c r="D803" s="154"/>
      <c r="E803" s="361"/>
      <c r="F803" s="362"/>
      <c r="G803" s="362"/>
      <c r="H803" s="368"/>
      <c r="I803" s="367" t="str">
        <f t="shared" si="147"/>
        <v/>
      </c>
      <c r="J803" s="365"/>
      <c r="K803" s="365"/>
      <c r="L803" s="365"/>
      <c r="O803" s="25" t="str">
        <f>IF(AND(SUM($U803:$Z803)&lt;&gt;0,SUM($U803:$Z803)&lt;&gt;6), IF($B803&lt;&gt;'SOC priorities'!$E$11,$AG803,$AH803),"")</f>
        <v/>
      </c>
      <c r="P803" s="25" t="str">
        <f>IF(AND(SUM(U803:AA803)&lt;&gt;0,SUM(U803:AA803)&lt;&gt;7),IF(B803='SOC priorities'!$E$11,IF(ISBLANK(H803),$AI803,""),""),"")</f>
        <v/>
      </c>
      <c r="Q803" s="25" t="str">
        <f t="shared" si="148"/>
        <v/>
      </c>
      <c r="R803" s="25" t="str">
        <f t="shared" si="145"/>
        <v/>
      </c>
      <c r="S803" s="25" t="str">
        <f t="shared" si="146"/>
        <v/>
      </c>
      <c r="U803" s="159">
        <f t="shared" si="149"/>
        <v>0</v>
      </c>
      <c r="V803" s="25">
        <f t="shared" si="150"/>
        <v>0</v>
      </c>
      <c r="W803" s="25">
        <f t="shared" si="151"/>
        <v>0</v>
      </c>
      <c r="X803" s="25">
        <f t="shared" si="152"/>
        <v>0</v>
      </c>
      <c r="Y803" s="25">
        <f t="shared" si="153"/>
        <v>0</v>
      </c>
      <c r="Z803" s="25">
        <f t="shared" si="154"/>
        <v>0</v>
      </c>
      <c r="AA803" s="25">
        <f t="shared" si="155"/>
        <v>0</v>
      </c>
      <c r="AC803" s="25">
        <f t="shared" si="156"/>
        <v>0</v>
      </c>
      <c r="AG803" s="25" t="s">
        <v>393</v>
      </c>
      <c r="AH803" s="25" t="s">
        <v>394</v>
      </c>
      <c r="AI803" s="160" t="s">
        <v>395</v>
      </c>
      <c r="AK803" s="25">
        <f>IF(COUNTIFS('SOC priorities'!$E$4:$E$12,$B803)&lt;&gt;1,1,0)</f>
        <v>1</v>
      </c>
      <c r="AL803" s="25" cm="1">
        <f t="array" ref="AL803">_xlfn.IFNA(IF(ISBLANK(C803),0,_xlfn.IFNA(IF(NOT(OR(_xlfn.XLOOKUP(VLOOKUP(B803,'SOC priorities'!$E$4:$F$12,2),'SOC priorities'!$H$1:$P$1,'SOC priorities'!$H$1:$P$413)=C803)),1,0),1)),1)</f>
        <v>0</v>
      </c>
      <c r="AM803" s="25" cm="1">
        <f t="array" ref="AM803">_xlfn.IFNA(IF(ISBLANK(D803),0,IF(NOT(OR(_xlfn.XLOOKUP(VLOOKUP(B803,'SSA DD'!$E$32:$F$40,2),'SSA DD'!$E$1:$M$1,'SSA DD'!$E$1:$M$22)=D803)),1,0)),0)</f>
        <v>0</v>
      </c>
      <c r="AO803" t="s">
        <v>396</v>
      </c>
      <c r="AP803" s="25" t="s">
        <v>397</v>
      </c>
      <c r="AQ803" s="160" t="s">
        <v>398</v>
      </c>
    </row>
    <row r="804" spans="1:43" ht="30" customHeight="1" x14ac:dyDescent="0.45">
      <c r="A804" s="395">
        <v>792</v>
      </c>
      <c r="B804" s="155"/>
      <c r="C804" s="154"/>
      <c r="D804" s="154"/>
      <c r="E804" s="361"/>
      <c r="F804" s="362"/>
      <c r="G804" s="362"/>
      <c r="H804" s="368"/>
      <c r="I804" s="367" t="str">
        <f t="shared" si="147"/>
        <v/>
      </c>
      <c r="J804" s="365"/>
      <c r="K804" s="365"/>
      <c r="L804" s="365"/>
      <c r="O804" s="25" t="str">
        <f>IF(AND(SUM($U804:$Z804)&lt;&gt;0,SUM($U804:$Z804)&lt;&gt;6), IF($B804&lt;&gt;'SOC priorities'!$E$11,$AG804,$AH804),"")</f>
        <v/>
      </c>
      <c r="P804" s="25" t="str">
        <f>IF(AND(SUM(U804:AA804)&lt;&gt;0,SUM(U804:AA804)&lt;&gt;7),IF(B804='SOC priorities'!$E$11,IF(ISBLANK(H804),$AI804,""),""),"")</f>
        <v/>
      </c>
      <c r="Q804" s="25" t="str">
        <f t="shared" si="148"/>
        <v/>
      </c>
      <c r="R804" s="25" t="str">
        <f t="shared" si="145"/>
        <v/>
      </c>
      <c r="S804" s="25" t="str">
        <f t="shared" si="146"/>
        <v/>
      </c>
      <c r="U804" s="159">
        <f t="shared" si="149"/>
        <v>0</v>
      </c>
      <c r="V804" s="25">
        <f t="shared" si="150"/>
        <v>0</v>
      </c>
      <c r="W804" s="25">
        <f t="shared" si="151"/>
        <v>0</v>
      </c>
      <c r="X804" s="25">
        <f t="shared" si="152"/>
        <v>0</v>
      </c>
      <c r="Y804" s="25">
        <f t="shared" si="153"/>
        <v>0</v>
      </c>
      <c r="Z804" s="25">
        <f t="shared" si="154"/>
        <v>0</v>
      </c>
      <c r="AA804" s="25">
        <f t="shared" si="155"/>
        <v>0</v>
      </c>
      <c r="AC804" s="25">
        <f t="shared" si="156"/>
        <v>0</v>
      </c>
      <c r="AG804" s="25" t="s">
        <v>393</v>
      </c>
      <c r="AH804" s="25" t="s">
        <v>394</v>
      </c>
      <c r="AI804" s="160" t="s">
        <v>395</v>
      </c>
      <c r="AK804" s="25">
        <f>IF(COUNTIFS('SOC priorities'!$E$4:$E$12,$B804)&lt;&gt;1,1,0)</f>
        <v>1</v>
      </c>
      <c r="AL804" s="25" cm="1">
        <f t="array" ref="AL804">_xlfn.IFNA(IF(ISBLANK(C804),0,_xlfn.IFNA(IF(NOT(OR(_xlfn.XLOOKUP(VLOOKUP(B804,'SOC priorities'!$E$4:$F$12,2),'SOC priorities'!$H$1:$P$1,'SOC priorities'!$H$1:$P$413)=C804)),1,0),1)),1)</f>
        <v>0</v>
      </c>
      <c r="AM804" s="25" cm="1">
        <f t="array" ref="AM804">_xlfn.IFNA(IF(ISBLANK(D804),0,IF(NOT(OR(_xlfn.XLOOKUP(VLOOKUP(B804,'SSA DD'!$E$32:$F$40,2),'SSA DD'!$E$1:$M$1,'SSA DD'!$E$1:$M$22)=D804)),1,0)),0)</f>
        <v>0</v>
      </c>
      <c r="AO804" t="s">
        <v>396</v>
      </c>
      <c r="AP804" s="25" t="s">
        <v>397</v>
      </c>
      <c r="AQ804" s="160" t="s">
        <v>398</v>
      </c>
    </row>
    <row r="805" spans="1:43" ht="30" customHeight="1" x14ac:dyDescent="0.45">
      <c r="A805" s="395">
        <v>793</v>
      </c>
      <c r="B805" s="155"/>
      <c r="C805" s="154"/>
      <c r="D805" s="154"/>
      <c r="E805" s="361"/>
      <c r="F805" s="362"/>
      <c r="G805" s="362"/>
      <c r="H805" s="368"/>
      <c r="I805" s="367" t="str">
        <f t="shared" si="147"/>
        <v/>
      </c>
      <c r="J805" s="365"/>
      <c r="K805" s="365"/>
      <c r="L805" s="365"/>
      <c r="O805" s="25" t="str">
        <f>IF(AND(SUM($U805:$Z805)&lt;&gt;0,SUM($U805:$Z805)&lt;&gt;6), IF($B805&lt;&gt;'SOC priorities'!$E$11,$AG805,$AH805),"")</f>
        <v/>
      </c>
      <c r="P805" s="25" t="str">
        <f>IF(AND(SUM(U805:AA805)&lt;&gt;0,SUM(U805:AA805)&lt;&gt;7),IF(B805='SOC priorities'!$E$11,IF(ISBLANK(H805),$AI805,""),""),"")</f>
        <v/>
      </c>
      <c r="Q805" s="25" t="str">
        <f t="shared" si="148"/>
        <v/>
      </c>
      <c r="R805" s="25" t="str">
        <f t="shared" si="145"/>
        <v/>
      </c>
      <c r="S805" s="25" t="str">
        <f t="shared" si="146"/>
        <v/>
      </c>
      <c r="U805" s="159">
        <f t="shared" si="149"/>
        <v>0</v>
      </c>
      <c r="V805" s="25">
        <f t="shared" si="150"/>
        <v>0</v>
      </c>
      <c r="W805" s="25">
        <f t="shared" si="151"/>
        <v>0</v>
      </c>
      <c r="X805" s="25">
        <f t="shared" si="152"/>
        <v>0</v>
      </c>
      <c r="Y805" s="25">
        <f t="shared" si="153"/>
        <v>0</v>
      </c>
      <c r="Z805" s="25">
        <f t="shared" si="154"/>
        <v>0</v>
      </c>
      <c r="AA805" s="25">
        <f t="shared" si="155"/>
        <v>0</v>
      </c>
      <c r="AC805" s="25">
        <f t="shared" si="156"/>
        <v>0</v>
      </c>
      <c r="AG805" s="25" t="s">
        <v>393</v>
      </c>
      <c r="AH805" s="25" t="s">
        <v>394</v>
      </c>
      <c r="AI805" s="160" t="s">
        <v>395</v>
      </c>
      <c r="AK805" s="25">
        <f>IF(COUNTIFS('SOC priorities'!$E$4:$E$12,$B805)&lt;&gt;1,1,0)</f>
        <v>1</v>
      </c>
      <c r="AL805" s="25" cm="1">
        <f t="array" ref="AL805">_xlfn.IFNA(IF(ISBLANK(C805),0,_xlfn.IFNA(IF(NOT(OR(_xlfn.XLOOKUP(VLOOKUP(B805,'SOC priorities'!$E$4:$F$12,2),'SOC priorities'!$H$1:$P$1,'SOC priorities'!$H$1:$P$413)=C805)),1,0),1)),1)</f>
        <v>0</v>
      </c>
      <c r="AM805" s="25" cm="1">
        <f t="array" ref="AM805">_xlfn.IFNA(IF(ISBLANK(D805),0,IF(NOT(OR(_xlfn.XLOOKUP(VLOOKUP(B805,'SSA DD'!$E$32:$F$40,2),'SSA DD'!$E$1:$M$1,'SSA DD'!$E$1:$M$22)=D805)),1,0)),0)</f>
        <v>0</v>
      </c>
      <c r="AO805" t="s">
        <v>396</v>
      </c>
      <c r="AP805" s="25" t="s">
        <v>397</v>
      </c>
      <c r="AQ805" s="160" t="s">
        <v>398</v>
      </c>
    </row>
    <row r="806" spans="1:43" ht="30" customHeight="1" x14ac:dyDescent="0.45">
      <c r="A806" s="395">
        <v>794</v>
      </c>
      <c r="B806" s="155"/>
      <c r="C806" s="154"/>
      <c r="D806" s="154"/>
      <c r="E806" s="361"/>
      <c r="F806" s="362"/>
      <c r="G806" s="362"/>
      <c r="H806" s="368"/>
      <c r="I806" s="367" t="str">
        <f t="shared" si="147"/>
        <v/>
      </c>
      <c r="J806" s="365"/>
      <c r="K806" s="365"/>
      <c r="L806" s="365"/>
      <c r="O806" s="25" t="str">
        <f>IF(AND(SUM($U806:$Z806)&lt;&gt;0,SUM($U806:$Z806)&lt;&gt;6), IF($B806&lt;&gt;'SOC priorities'!$E$11,$AG806,$AH806),"")</f>
        <v/>
      </c>
      <c r="P806" s="25" t="str">
        <f>IF(AND(SUM(U806:AA806)&lt;&gt;0,SUM(U806:AA806)&lt;&gt;7),IF(B806='SOC priorities'!$E$11,IF(ISBLANK(H806),$AI806,""),""),"")</f>
        <v/>
      </c>
      <c r="Q806" s="25" t="str">
        <f t="shared" si="148"/>
        <v/>
      </c>
      <c r="R806" s="25" t="str">
        <f t="shared" si="145"/>
        <v/>
      </c>
      <c r="S806" s="25" t="str">
        <f t="shared" si="146"/>
        <v/>
      </c>
      <c r="U806" s="159">
        <f t="shared" si="149"/>
        <v>0</v>
      </c>
      <c r="V806" s="25">
        <f t="shared" si="150"/>
        <v>0</v>
      </c>
      <c r="W806" s="25">
        <f t="shared" si="151"/>
        <v>0</v>
      </c>
      <c r="X806" s="25">
        <f t="shared" si="152"/>
        <v>0</v>
      </c>
      <c r="Y806" s="25">
        <f t="shared" si="153"/>
        <v>0</v>
      </c>
      <c r="Z806" s="25">
        <f t="shared" si="154"/>
        <v>0</v>
      </c>
      <c r="AA806" s="25">
        <f t="shared" si="155"/>
        <v>0</v>
      </c>
      <c r="AC806" s="25">
        <f t="shared" si="156"/>
        <v>0</v>
      </c>
      <c r="AG806" s="25" t="s">
        <v>393</v>
      </c>
      <c r="AH806" s="25" t="s">
        <v>394</v>
      </c>
      <c r="AI806" s="160" t="s">
        <v>395</v>
      </c>
      <c r="AK806" s="25">
        <f>IF(COUNTIFS('SOC priorities'!$E$4:$E$12,$B806)&lt;&gt;1,1,0)</f>
        <v>1</v>
      </c>
      <c r="AL806" s="25" cm="1">
        <f t="array" ref="AL806">_xlfn.IFNA(IF(ISBLANK(C806),0,_xlfn.IFNA(IF(NOT(OR(_xlfn.XLOOKUP(VLOOKUP(B806,'SOC priorities'!$E$4:$F$12,2),'SOC priorities'!$H$1:$P$1,'SOC priorities'!$H$1:$P$413)=C806)),1,0),1)),1)</f>
        <v>0</v>
      </c>
      <c r="AM806" s="25" cm="1">
        <f t="array" ref="AM806">_xlfn.IFNA(IF(ISBLANK(D806),0,IF(NOT(OR(_xlfn.XLOOKUP(VLOOKUP(B806,'SSA DD'!$E$32:$F$40,2),'SSA DD'!$E$1:$M$1,'SSA DD'!$E$1:$M$22)=D806)),1,0)),0)</f>
        <v>0</v>
      </c>
      <c r="AO806" t="s">
        <v>396</v>
      </c>
      <c r="AP806" s="25" t="s">
        <v>397</v>
      </c>
      <c r="AQ806" s="160" t="s">
        <v>398</v>
      </c>
    </row>
    <row r="807" spans="1:43" ht="30" customHeight="1" x14ac:dyDescent="0.45">
      <c r="A807" s="395">
        <v>795</v>
      </c>
      <c r="B807" s="155"/>
      <c r="C807" s="154"/>
      <c r="D807" s="154"/>
      <c r="E807" s="361"/>
      <c r="F807" s="362"/>
      <c r="G807" s="362"/>
      <c r="H807" s="368"/>
      <c r="I807" s="367" t="str">
        <f t="shared" si="147"/>
        <v/>
      </c>
      <c r="J807" s="365"/>
      <c r="K807" s="365"/>
      <c r="L807" s="365"/>
      <c r="O807" s="25" t="str">
        <f>IF(AND(SUM($U807:$Z807)&lt;&gt;0,SUM($U807:$Z807)&lt;&gt;6), IF($B807&lt;&gt;'SOC priorities'!$E$11,$AG807,$AH807),"")</f>
        <v/>
      </c>
      <c r="P807" s="25" t="str">
        <f>IF(AND(SUM(U807:AA807)&lt;&gt;0,SUM(U807:AA807)&lt;&gt;7),IF(B807='SOC priorities'!$E$11,IF(ISBLANK(H807),$AI807,""),""),"")</f>
        <v/>
      </c>
      <c r="Q807" s="25" t="str">
        <f t="shared" si="148"/>
        <v/>
      </c>
      <c r="R807" s="25" t="str">
        <f t="shared" si="145"/>
        <v/>
      </c>
      <c r="S807" s="25" t="str">
        <f t="shared" si="146"/>
        <v/>
      </c>
      <c r="U807" s="159">
        <f t="shared" si="149"/>
        <v>0</v>
      </c>
      <c r="V807" s="25">
        <f t="shared" si="150"/>
        <v>0</v>
      </c>
      <c r="W807" s="25">
        <f t="shared" si="151"/>
        <v>0</v>
      </c>
      <c r="X807" s="25">
        <f t="shared" si="152"/>
        <v>0</v>
      </c>
      <c r="Y807" s="25">
        <f t="shared" si="153"/>
        <v>0</v>
      </c>
      <c r="Z807" s="25">
        <f t="shared" si="154"/>
        <v>0</v>
      </c>
      <c r="AA807" s="25">
        <f t="shared" si="155"/>
        <v>0</v>
      </c>
      <c r="AC807" s="25">
        <f t="shared" si="156"/>
        <v>0</v>
      </c>
      <c r="AG807" s="25" t="s">
        <v>393</v>
      </c>
      <c r="AH807" s="25" t="s">
        <v>394</v>
      </c>
      <c r="AI807" s="160" t="s">
        <v>395</v>
      </c>
      <c r="AK807" s="25">
        <f>IF(COUNTIFS('SOC priorities'!$E$4:$E$12,$B807)&lt;&gt;1,1,0)</f>
        <v>1</v>
      </c>
      <c r="AL807" s="25" cm="1">
        <f t="array" ref="AL807">_xlfn.IFNA(IF(ISBLANK(C807),0,_xlfn.IFNA(IF(NOT(OR(_xlfn.XLOOKUP(VLOOKUP(B807,'SOC priorities'!$E$4:$F$12,2),'SOC priorities'!$H$1:$P$1,'SOC priorities'!$H$1:$P$413)=C807)),1,0),1)),1)</f>
        <v>0</v>
      </c>
      <c r="AM807" s="25" cm="1">
        <f t="array" ref="AM807">_xlfn.IFNA(IF(ISBLANK(D807),0,IF(NOT(OR(_xlfn.XLOOKUP(VLOOKUP(B807,'SSA DD'!$E$32:$F$40,2),'SSA DD'!$E$1:$M$1,'SSA DD'!$E$1:$M$22)=D807)),1,0)),0)</f>
        <v>0</v>
      </c>
      <c r="AO807" t="s">
        <v>396</v>
      </c>
      <c r="AP807" s="25" t="s">
        <v>397</v>
      </c>
      <c r="AQ807" s="160" t="s">
        <v>398</v>
      </c>
    </row>
    <row r="808" spans="1:43" ht="30" customHeight="1" x14ac:dyDescent="0.45">
      <c r="A808" s="395">
        <v>796</v>
      </c>
      <c r="B808" s="155"/>
      <c r="C808" s="154"/>
      <c r="D808" s="154"/>
      <c r="E808" s="361"/>
      <c r="F808" s="362"/>
      <c r="G808" s="362"/>
      <c r="H808" s="368"/>
      <c r="I808" s="367" t="str">
        <f t="shared" si="147"/>
        <v/>
      </c>
      <c r="J808" s="365"/>
      <c r="K808" s="365"/>
      <c r="L808" s="365"/>
      <c r="O808" s="25" t="str">
        <f>IF(AND(SUM($U808:$Z808)&lt;&gt;0,SUM($U808:$Z808)&lt;&gt;6), IF($B808&lt;&gt;'SOC priorities'!$E$11,$AG808,$AH808),"")</f>
        <v/>
      </c>
      <c r="P808" s="25" t="str">
        <f>IF(AND(SUM(U808:AA808)&lt;&gt;0,SUM(U808:AA808)&lt;&gt;7),IF(B808='SOC priorities'!$E$11,IF(ISBLANK(H808),$AI808,""),""),"")</f>
        <v/>
      </c>
      <c r="Q808" s="25" t="str">
        <f t="shared" si="148"/>
        <v/>
      </c>
      <c r="R808" s="25" t="str">
        <f t="shared" si="145"/>
        <v/>
      </c>
      <c r="S808" s="25" t="str">
        <f t="shared" si="146"/>
        <v/>
      </c>
      <c r="U808" s="159">
        <f t="shared" si="149"/>
        <v>0</v>
      </c>
      <c r="V808" s="25">
        <f t="shared" si="150"/>
        <v>0</v>
      </c>
      <c r="W808" s="25">
        <f t="shared" si="151"/>
        <v>0</v>
      </c>
      <c r="X808" s="25">
        <f t="shared" si="152"/>
        <v>0</v>
      </c>
      <c r="Y808" s="25">
        <f t="shared" si="153"/>
        <v>0</v>
      </c>
      <c r="Z808" s="25">
        <f t="shared" si="154"/>
        <v>0</v>
      </c>
      <c r="AA808" s="25">
        <f t="shared" si="155"/>
        <v>0</v>
      </c>
      <c r="AC808" s="25">
        <f t="shared" si="156"/>
        <v>0</v>
      </c>
      <c r="AG808" s="25" t="s">
        <v>393</v>
      </c>
      <c r="AH808" s="25" t="s">
        <v>394</v>
      </c>
      <c r="AI808" s="160" t="s">
        <v>395</v>
      </c>
      <c r="AK808" s="25">
        <f>IF(COUNTIFS('SOC priorities'!$E$4:$E$12,$B808)&lt;&gt;1,1,0)</f>
        <v>1</v>
      </c>
      <c r="AL808" s="25" cm="1">
        <f t="array" ref="AL808">_xlfn.IFNA(IF(ISBLANK(C808),0,_xlfn.IFNA(IF(NOT(OR(_xlfn.XLOOKUP(VLOOKUP(B808,'SOC priorities'!$E$4:$F$12,2),'SOC priorities'!$H$1:$P$1,'SOC priorities'!$H$1:$P$413)=C808)),1,0),1)),1)</f>
        <v>0</v>
      </c>
      <c r="AM808" s="25" cm="1">
        <f t="array" ref="AM808">_xlfn.IFNA(IF(ISBLANK(D808),0,IF(NOT(OR(_xlfn.XLOOKUP(VLOOKUP(B808,'SSA DD'!$E$32:$F$40,2),'SSA DD'!$E$1:$M$1,'SSA DD'!$E$1:$M$22)=D808)),1,0)),0)</f>
        <v>0</v>
      </c>
      <c r="AO808" t="s">
        <v>396</v>
      </c>
      <c r="AP808" s="25" t="s">
        <v>397</v>
      </c>
      <c r="AQ808" s="160" t="s">
        <v>398</v>
      </c>
    </row>
    <row r="809" spans="1:43" ht="30" customHeight="1" x14ac:dyDescent="0.45">
      <c r="A809" s="395">
        <v>797</v>
      </c>
      <c r="B809" s="155"/>
      <c r="C809" s="154"/>
      <c r="D809" s="154"/>
      <c r="E809" s="361"/>
      <c r="F809" s="362"/>
      <c r="G809" s="362"/>
      <c r="H809" s="368"/>
      <c r="I809" s="367" t="str">
        <f t="shared" si="147"/>
        <v/>
      </c>
      <c r="J809" s="365"/>
      <c r="K809" s="365"/>
      <c r="L809" s="365"/>
      <c r="O809" s="25" t="str">
        <f>IF(AND(SUM($U809:$Z809)&lt;&gt;0,SUM($U809:$Z809)&lt;&gt;6), IF($B809&lt;&gt;'SOC priorities'!$E$11,$AG809,$AH809),"")</f>
        <v/>
      </c>
      <c r="P809" s="25" t="str">
        <f>IF(AND(SUM(U809:AA809)&lt;&gt;0,SUM(U809:AA809)&lt;&gt;7),IF(B809='SOC priorities'!$E$11,IF(ISBLANK(H809),$AI809,""),""),"")</f>
        <v/>
      </c>
      <c r="Q809" s="25" t="str">
        <f t="shared" si="148"/>
        <v/>
      </c>
      <c r="R809" s="25" t="str">
        <f t="shared" si="145"/>
        <v/>
      </c>
      <c r="S809" s="25" t="str">
        <f t="shared" si="146"/>
        <v/>
      </c>
      <c r="U809" s="159">
        <f t="shared" si="149"/>
        <v>0</v>
      </c>
      <c r="V809" s="25">
        <f t="shared" si="150"/>
        <v>0</v>
      </c>
      <c r="W809" s="25">
        <f t="shared" si="151"/>
        <v>0</v>
      </c>
      <c r="X809" s="25">
        <f t="shared" si="152"/>
        <v>0</v>
      </c>
      <c r="Y809" s="25">
        <f t="shared" si="153"/>
        <v>0</v>
      </c>
      <c r="Z809" s="25">
        <f t="shared" si="154"/>
        <v>0</v>
      </c>
      <c r="AA809" s="25">
        <f t="shared" si="155"/>
        <v>0</v>
      </c>
      <c r="AC809" s="25">
        <f t="shared" si="156"/>
        <v>0</v>
      </c>
      <c r="AG809" s="25" t="s">
        <v>393</v>
      </c>
      <c r="AH809" s="25" t="s">
        <v>394</v>
      </c>
      <c r="AI809" s="160" t="s">
        <v>395</v>
      </c>
      <c r="AK809" s="25">
        <f>IF(COUNTIFS('SOC priorities'!$E$4:$E$12,$B809)&lt;&gt;1,1,0)</f>
        <v>1</v>
      </c>
      <c r="AL809" s="25" cm="1">
        <f t="array" ref="AL809">_xlfn.IFNA(IF(ISBLANK(C809),0,_xlfn.IFNA(IF(NOT(OR(_xlfn.XLOOKUP(VLOOKUP(B809,'SOC priorities'!$E$4:$F$12,2),'SOC priorities'!$H$1:$P$1,'SOC priorities'!$H$1:$P$413)=C809)),1,0),1)),1)</f>
        <v>0</v>
      </c>
      <c r="AM809" s="25" cm="1">
        <f t="array" ref="AM809">_xlfn.IFNA(IF(ISBLANK(D809),0,IF(NOT(OR(_xlfn.XLOOKUP(VLOOKUP(B809,'SSA DD'!$E$32:$F$40,2),'SSA DD'!$E$1:$M$1,'SSA DD'!$E$1:$M$22)=D809)),1,0)),0)</f>
        <v>0</v>
      </c>
      <c r="AO809" t="s">
        <v>396</v>
      </c>
      <c r="AP809" s="25" t="s">
        <v>397</v>
      </c>
      <c r="AQ809" s="160" t="s">
        <v>398</v>
      </c>
    </row>
    <row r="810" spans="1:43" ht="30" customHeight="1" x14ac:dyDescent="0.45">
      <c r="A810" s="395">
        <v>798</v>
      </c>
      <c r="B810" s="155"/>
      <c r="C810" s="154"/>
      <c r="D810" s="154"/>
      <c r="E810" s="361"/>
      <c r="F810" s="362"/>
      <c r="G810" s="362"/>
      <c r="H810" s="368"/>
      <c r="I810" s="367" t="str">
        <f t="shared" si="147"/>
        <v/>
      </c>
      <c r="J810" s="365"/>
      <c r="K810" s="365"/>
      <c r="L810" s="365"/>
      <c r="O810" s="25" t="str">
        <f>IF(AND(SUM($U810:$Z810)&lt;&gt;0,SUM($U810:$Z810)&lt;&gt;6), IF($B810&lt;&gt;'SOC priorities'!$E$11,$AG810,$AH810),"")</f>
        <v/>
      </c>
      <c r="P810" s="25" t="str">
        <f>IF(AND(SUM(U810:AA810)&lt;&gt;0,SUM(U810:AA810)&lt;&gt;7),IF(B810='SOC priorities'!$E$11,IF(ISBLANK(H810),$AI810,""),""),"")</f>
        <v/>
      </c>
      <c r="Q810" s="25" t="str">
        <f t="shared" si="148"/>
        <v/>
      </c>
      <c r="R810" s="25" t="str">
        <f t="shared" si="145"/>
        <v/>
      </c>
      <c r="S810" s="25" t="str">
        <f t="shared" si="146"/>
        <v/>
      </c>
      <c r="U810" s="159">
        <f t="shared" si="149"/>
        <v>0</v>
      </c>
      <c r="V810" s="25">
        <f t="shared" si="150"/>
        <v>0</v>
      </c>
      <c r="W810" s="25">
        <f t="shared" si="151"/>
        <v>0</v>
      </c>
      <c r="X810" s="25">
        <f t="shared" si="152"/>
        <v>0</v>
      </c>
      <c r="Y810" s="25">
        <f t="shared" si="153"/>
        <v>0</v>
      </c>
      <c r="Z810" s="25">
        <f t="shared" si="154"/>
        <v>0</v>
      </c>
      <c r="AA810" s="25">
        <f t="shared" si="155"/>
        <v>0</v>
      </c>
      <c r="AC810" s="25">
        <f t="shared" si="156"/>
        <v>0</v>
      </c>
      <c r="AG810" s="25" t="s">
        <v>393</v>
      </c>
      <c r="AH810" s="25" t="s">
        <v>394</v>
      </c>
      <c r="AI810" s="160" t="s">
        <v>395</v>
      </c>
      <c r="AK810" s="25">
        <f>IF(COUNTIFS('SOC priorities'!$E$4:$E$12,$B810)&lt;&gt;1,1,0)</f>
        <v>1</v>
      </c>
      <c r="AL810" s="25" cm="1">
        <f t="array" ref="AL810">_xlfn.IFNA(IF(ISBLANK(C810),0,_xlfn.IFNA(IF(NOT(OR(_xlfn.XLOOKUP(VLOOKUP(B810,'SOC priorities'!$E$4:$F$12,2),'SOC priorities'!$H$1:$P$1,'SOC priorities'!$H$1:$P$413)=C810)),1,0),1)),1)</f>
        <v>0</v>
      </c>
      <c r="AM810" s="25" cm="1">
        <f t="array" ref="AM810">_xlfn.IFNA(IF(ISBLANK(D810),0,IF(NOT(OR(_xlfn.XLOOKUP(VLOOKUP(B810,'SSA DD'!$E$32:$F$40,2),'SSA DD'!$E$1:$M$1,'SSA DD'!$E$1:$M$22)=D810)),1,0)),0)</f>
        <v>0</v>
      </c>
      <c r="AO810" t="s">
        <v>396</v>
      </c>
      <c r="AP810" s="25" t="s">
        <v>397</v>
      </c>
      <c r="AQ810" s="160" t="s">
        <v>398</v>
      </c>
    </row>
    <row r="811" spans="1:43" ht="30" customHeight="1" x14ac:dyDescent="0.45">
      <c r="A811" s="395">
        <v>799</v>
      </c>
      <c r="B811" s="155"/>
      <c r="C811" s="154"/>
      <c r="D811" s="154"/>
      <c r="E811" s="361"/>
      <c r="F811" s="362"/>
      <c r="G811" s="362"/>
      <c r="H811" s="368"/>
      <c r="I811" s="367" t="str">
        <f t="shared" si="147"/>
        <v/>
      </c>
      <c r="J811" s="365"/>
      <c r="K811" s="365"/>
      <c r="L811" s="365"/>
      <c r="O811" s="25" t="str">
        <f>IF(AND(SUM($U811:$Z811)&lt;&gt;0,SUM($U811:$Z811)&lt;&gt;6), IF($B811&lt;&gt;'SOC priorities'!$E$11,$AG811,$AH811),"")</f>
        <v/>
      </c>
      <c r="P811" s="25" t="str">
        <f>IF(AND(SUM(U811:AA811)&lt;&gt;0,SUM(U811:AA811)&lt;&gt;7),IF(B811='SOC priorities'!$E$11,IF(ISBLANK(H811),$AI811,""),""),"")</f>
        <v/>
      </c>
      <c r="Q811" s="25" t="str">
        <f t="shared" si="148"/>
        <v/>
      </c>
      <c r="R811" s="25" t="str">
        <f t="shared" si="145"/>
        <v/>
      </c>
      <c r="S811" s="25" t="str">
        <f t="shared" si="146"/>
        <v/>
      </c>
      <c r="U811" s="159">
        <f t="shared" si="149"/>
        <v>0</v>
      </c>
      <c r="V811" s="25">
        <f t="shared" si="150"/>
        <v>0</v>
      </c>
      <c r="W811" s="25">
        <f t="shared" si="151"/>
        <v>0</v>
      </c>
      <c r="X811" s="25">
        <f t="shared" si="152"/>
        <v>0</v>
      </c>
      <c r="Y811" s="25">
        <f t="shared" si="153"/>
        <v>0</v>
      </c>
      <c r="Z811" s="25">
        <f t="shared" si="154"/>
        <v>0</v>
      </c>
      <c r="AA811" s="25">
        <f t="shared" si="155"/>
        <v>0</v>
      </c>
      <c r="AC811" s="25">
        <f t="shared" si="156"/>
        <v>0</v>
      </c>
      <c r="AG811" s="25" t="s">
        <v>393</v>
      </c>
      <c r="AH811" s="25" t="s">
        <v>394</v>
      </c>
      <c r="AI811" s="160" t="s">
        <v>395</v>
      </c>
      <c r="AK811" s="25">
        <f>IF(COUNTIFS('SOC priorities'!$E$4:$E$12,$B811)&lt;&gt;1,1,0)</f>
        <v>1</v>
      </c>
      <c r="AL811" s="25" cm="1">
        <f t="array" ref="AL811">_xlfn.IFNA(IF(ISBLANK(C811),0,_xlfn.IFNA(IF(NOT(OR(_xlfn.XLOOKUP(VLOOKUP(B811,'SOC priorities'!$E$4:$F$12,2),'SOC priorities'!$H$1:$P$1,'SOC priorities'!$H$1:$P$413)=C811)),1,0),1)),1)</f>
        <v>0</v>
      </c>
      <c r="AM811" s="25" cm="1">
        <f t="array" ref="AM811">_xlfn.IFNA(IF(ISBLANK(D811),0,IF(NOT(OR(_xlfn.XLOOKUP(VLOOKUP(B811,'SSA DD'!$E$32:$F$40,2),'SSA DD'!$E$1:$M$1,'SSA DD'!$E$1:$M$22)=D811)),1,0)),0)</f>
        <v>0</v>
      </c>
      <c r="AO811" t="s">
        <v>396</v>
      </c>
      <c r="AP811" s="25" t="s">
        <v>397</v>
      </c>
      <c r="AQ811" s="160" t="s">
        <v>398</v>
      </c>
    </row>
    <row r="812" spans="1:43" ht="30" customHeight="1" x14ac:dyDescent="0.45">
      <c r="A812" s="395">
        <v>800</v>
      </c>
      <c r="B812" s="155"/>
      <c r="C812" s="154"/>
      <c r="D812" s="154"/>
      <c r="E812" s="361"/>
      <c r="F812" s="362"/>
      <c r="G812" s="362"/>
      <c r="H812" s="368"/>
      <c r="I812" s="367" t="str">
        <f t="shared" si="147"/>
        <v/>
      </c>
      <c r="J812" s="365"/>
      <c r="K812" s="365"/>
      <c r="L812" s="365"/>
      <c r="O812" s="25" t="str">
        <f>IF(AND(SUM($U812:$Z812)&lt;&gt;0,SUM($U812:$Z812)&lt;&gt;6), IF($B812&lt;&gt;'SOC priorities'!$E$11,$AG812,$AH812),"")</f>
        <v/>
      </c>
      <c r="P812" s="25" t="str">
        <f>IF(AND(SUM(U812:AA812)&lt;&gt;0,SUM(U812:AA812)&lt;&gt;7),IF(B812='SOC priorities'!$E$11,IF(ISBLANK(H812),$AI812,""),""),"")</f>
        <v/>
      </c>
      <c r="Q812" s="25" t="str">
        <f t="shared" si="148"/>
        <v/>
      </c>
      <c r="R812" s="25" t="str">
        <f t="shared" si="145"/>
        <v/>
      </c>
      <c r="S812" s="25" t="str">
        <f t="shared" si="146"/>
        <v/>
      </c>
      <c r="U812" s="159">
        <f t="shared" si="149"/>
        <v>0</v>
      </c>
      <c r="V812" s="25">
        <f t="shared" si="150"/>
        <v>0</v>
      </c>
      <c r="W812" s="25">
        <f t="shared" si="151"/>
        <v>0</v>
      </c>
      <c r="X812" s="25">
        <f t="shared" si="152"/>
        <v>0</v>
      </c>
      <c r="Y812" s="25">
        <f t="shared" si="153"/>
        <v>0</v>
      </c>
      <c r="Z812" s="25">
        <f t="shared" si="154"/>
        <v>0</v>
      </c>
      <c r="AA812" s="25">
        <f t="shared" si="155"/>
        <v>0</v>
      </c>
      <c r="AC812" s="25">
        <f t="shared" si="156"/>
        <v>0</v>
      </c>
      <c r="AG812" s="25" t="s">
        <v>393</v>
      </c>
      <c r="AH812" s="25" t="s">
        <v>394</v>
      </c>
      <c r="AI812" s="160" t="s">
        <v>395</v>
      </c>
      <c r="AK812" s="25">
        <f>IF(COUNTIFS('SOC priorities'!$E$4:$E$12,$B812)&lt;&gt;1,1,0)</f>
        <v>1</v>
      </c>
      <c r="AL812" s="25" cm="1">
        <f t="array" ref="AL812">_xlfn.IFNA(IF(ISBLANK(C812),0,_xlfn.IFNA(IF(NOT(OR(_xlfn.XLOOKUP(VLOOKUP(B812,'SOC priorities'!$E$4:$F$12,2),'SOC priorities'!$H$1:$P$1,'SOC priorities'!$H$1:$P$413)=C812)),1,0),1)),1)</f>
        <v>0</v>
      </c>
      <c r="AM812" s="25" cm="1">
        <f t="array" ref="AM812">_xlfn.IFNA(IF(ISBLANK(D812),0,IF(NOT(OR(_xlfn.XLOOKUP(VLOOKUP(B812,'SSA DD'!$E$32:$F$40,2),'SSA DD'!$E$1:$M$1,'SSA DD'!$E$1:$M$22)=D812)),1,0)),0)</f>
        <v>0</v>
      </c>
      <c r="AO812" t="s">
        <v>396</v>
      </c>
      <c r="AP812" s="25" t="s">
        <v>397</v>
      </c>
      <c r="AQ812" s="160" t="s">
        <v>398</v>
      </c>
    </row>
    <row r="813" spans="1:43" ht="30" customHeight="1" x14ac:dyDescent="0.45">
      <c r="A813" s="395">
        <v>801</v>
      </c>
      <c r="B813" s="155"/>
      <c r="C813" s="154"/>
      <c r="D813" s="154"/>
      <c r="E813" s="361"/>
      <c r="F813" s="362"/>
      <c r="G813" s="362"/>
      <c r="H813" s="368"/>
      <c r="I813" s="367" t="str">
        <f t="shared" si="147"/>
        <v/>
      </c>
      <c r="J813" s="365"/>
      <c r="K813" s="365"/>
      <c r="L813" s="365"/>
      <c r="O813" s="25" t="str">
        <f>IF(AND(SUM($U813:$Z813)&lt;&gt;0,SUM($U813:$Z813)&lt;&gt;6), IF($B813&lt;&gt;'SOC priorities'!$E$11,$AG813,$AH813),"")</f>
        <v/>
      </c>
      <c r="P813" s="25" t="str">
        <f>IF(AND(SUM(U813:AA813)&lt;&gt;0,SUM(U813:AA813)&lt;&gt;7),IF(B813='SOC priorities'!$E$11,IF(ISBLANK(H813),$AI813,""),""),"")</f>
        <v/>
      </c>
      <c r="Q813" s="25" t="str">
        <f t="shared" si="148"/>
        <v/>
      </c>
      <c r="R813" s="25" t="str">
        <f t="shared" si="145"/>
        <v/>
      </c>
      <c r="S813" s="25" t="str">
        <f t="shared" si="146"/>
        <v/>
      </c>
      <c r="U813" s="159">
        <f t="shared" si="149"/>
        <v>0</v>
      </c>
      <c r="V813" s="25">
        <f t="shared" si="150"/>
        <v>0</v>
      </c>
      <c r="W813" s="25">
        <f t="shared" si="151"/>
        <v>0</v>
      </c>
      <c r="X813" s="25">
        <f t="shared" si="152"/>
        <v>0</v>
      </c>
      <c r="Y813" s="25">
        <f t="shared" si="153"/>
        <v>0</v>
      </c>
      <c r="Z813" s="25">
        <f t="shared" si="154"/>
        <v>0</v>
      </c>
      <c r="AA813" s="25">
        <f t="shared" si="155"/>
        <v>0</v>
      </c>
      <c r="AC813" s="25">
        <f t="shared" si="156"/>
        <v>0</v>
      </c>
      <c r="AG813" s="25" t="s">
        <v>393</v>
      </c>
      <c r="AH813" s="25" t="s">
        <v>394</v>
      </c>
      <c r="AI813" s="160" t="s">
        <v>395</v>
      </c>
      <c r="AK813" s="25">
        <f>IF(COUNTIFS('SOC priorities'!$E$4:$E$12,$B813)&lt;&gt;1,1,0)</f>
        <v>1</v>
      </c>
      <c r="AL813" s="25" cm="1">
        <f t="array" ref="AL813">_xlfn.IFNA(IF(ISBLANK(C813),0,_xlfn.IFNA(IF(NOT(OR(_xlfn.XLOOKUP(VLOOKUP(B813,'SOC priorities'!$E$4:$F$12,2),'SOC priorities'!$H$1:$P$1,'SOC priorities'!$H$1:$P$413)=C813)),1,0),1)),1)</f>
        <v>0</v>
      </c>
      <c r="AM813" s="25" cm="1">
        <f t="array" ref="AM813">_xlfn.IFNA(IF(ISBLANK(D813),0,IF(NOT(OR(_xlfn.XLOOKUP(VLOOKUP(B813,'SSA DD'!$E$32:$F$40,2),'SSA DD'!$E$1:$M$1,'SSA DD'!$E$1:$M$22)=D813)),1,0)),0)</f>
        <v>0</v>
      </c>
      <c r="AO813" t="s">
        <v>396</v>
      </c>
      <c r="AP813" s="25" t="s">
        <v>397</v>
      </c>
      <c r="AQ813" s="160" t="s">
        <v>398</v>
      </c>
    </row>
    <row r="814" spans="1:43" ht="30" customHeight="1" x14ac:dyDescent="0.45">
      <c r="A814" s="395">
        <v>802</v>
      </c>
      <c r="B814" s="155"/>
      <c r="C814" s="154"/>
      <c r="D814" s="154"/>
      <c r="E814" s="361"/>
      <c r="F814" s="362"/>
      <c r="G814" s="362"/>
      <c r="H814" s="368"/>
      <c r="I814" s="367" t="str">
        <f t="shared" si="147"/>
        <v/>
      </c>
      <c r="J814" s="365"/>
      <c r="K814" s="365"/>
      <c r="L814" s="365"/>
      <c r="O814" s="25" t="str">
        <f>IF(AND(SUM($U814:$Z814)&lt;&gt;0,SUM($U814:$Z814)&lt;&gt;6), IF($B814&lt;&gt;'SOC priorities'!$E$11,$AG814,$AH814),"")</f>
        <v/>
      </c>
      <c r="P814" s="25" t="str">
        <f>IF(AND(SUM(U814:AA814)&lt;&gt;0,SUM(U814:AA814)&lt;&gt;7),IF(B814='SOC priorities'!$E$11,IF(ISBLANK(H814),$AI814,""),""),"")</f>
        <v/>
      </c>
      <c r="Q814" s="25" t="str">
        <f t="shared" si="148"/>
        <v/>
      </c>
      <c r="R814" s="25" t="str">
        <f t="shared" si="145"/>
        <v/>
      </c>
      <c r="S814" s="25" t="str">
        <f t="shared" si="146"/>
        <v/>
      </c>
      <c r="U814" s="159">
        <f t="shared" si="149"/>
        <v>0</v>
      </c>
      <c r="V814" s="25">
        <f t="shared" si="150"/>
        <v>0</v>
      </c>
      <c r="W814" s="25">
        <f t="shared" si="151"/>
        <v>0</v>
      </c>
      <c r="X814" s="25">
        <f t="shared" si="152"/>
        <v>0</v>
      </c>
      <c r="Y814" s="25">
        <f t="shared" si="153"/>
        <v>0</v>
      </c>
      <c r="Z814" s="25">
        <f t="shared" si="154"/>
        <v>0</v>
      </c>
      <c r="AA814" s="25">
        <f t="shared" si="155"/>
        <v>0</v>
      </c>
      <c r="AC814" s="25">
        <f t="shared" si="156"/>
        <v>0</v>
      </c>
      <c r="AG814" s="25" t="s">
        <v>393</v>
      </c>
      <c r="AH814" s="25" t="s">
        <v>394</v>
      </c>
      <c r="AI814" s="160" t="s">
        <v>395</v>
      </c>
      <c r="AK814" s="25">
        <f>IF(COUNTIFS('SOC priorities'!$E$4:$E$12,$B814)&lt;&gt;1,1,0)</f>
        <v>1</v>
      </c>
      <c r="AL814" s="25" cm="1">
        <f t="array" ref="AL814">_xlfn.IFNA(IF(ISBLANK(C814),0,_xlfn.IFNA(IF(NOT(OR(_xlfn.XLOOKUP(VLOOKUP(B814,'SOC priorities'!$E$4:$F$12,2),'SOC priorities'!$H$1:$P$1,'SOC priorities'!$H$1:$P$413)=C814)),1,0),1)),1)</f>
        <v>0</v>
      </c>
      <c r="AM814" s="25" cm="1">
        <f t="array" ref="AM814">_xlfn.IFNA(IF(ISBLANK(D814),0,IF(NOT(OR(_xlfn.XLOOKUP(VLOOKUP(B814,'SSA DD'!$E$32:$F$40,2),'SSA DD'!$E$1:$M$1,'SSA DD'!$E$1:$M$22)=D814)),1,0)),0)</f>
        <v>0</v>
      </c>
      <c r="AO814" t="s">
        <v>396</v>
      </c>
      <c r="AP814" s="25" t="s">
        <v>397</v>
      </c>
      <c r="AQ814" s="160" t="s">
        <v>398</v>
      </c>
    </row>
    <row r="815" spans="1:43" ht="30" customHeight="1" x14ac:dyDescent="0.45">
      <c r="A815" s="395">
        <v>803</v>
      </c>
      <c r="B815" s="155"/>
      <c r="C815" s="154"/>
      <c r="D815" s="154"/>
      <c r="E815" s="361"/>
      <c r="F815" s="362"/>
      <c r="G815" s="362"/>
      <c r="H815" s="368"/>
      <c r="I815" s="367" t="str">
        <f t="shared" si="147"/>
        <v/>
      </c>
      <c r="J815" s="365"/>
      <c r="K815" s="365"/>
      <c r="L815" s="365"/>
      <c r="O815" s="25" t="str">
        <f>IF(AND(SUM($U815:$Z815)&lt;&gt;0,SUM($U815:$Z815)&lt;&gt;6), IF($B815&lt;&gt;'SOC priorities'!$E$11,$AG815,$AH815),"")</f>
        <v/>
      </c>
      <c r="P815" s="25" t="str">
        <f>IF(AND(SUM(U815:AA815)&lt;&gt;0,SUM(U815:AA815)&lt;&gt;7),IF(B815='SOC priorities'!$E$11,IF(ISBLANK(H815),$AI815,""),""),"")</f>
        <v/>
      </c>
      <c r="Q815" s="25" t="str">
        <f t="shared" si="148"/>
        <v/>
      </c>
      <c r="R815" s="25" t="str">
        <f t="shared" si="145"/>
        <v/>
      </c>
      <c r="S815" s="25" t="str">
        <f t="shared" si="146"/>
        <v/>
      </c>
      <c r="U815" s="159">
        <f t="shared" si="149"/>
        <v>0</v>
      </c>
      <c r="V815" s="25">
        <f t="shared" si="150"/>
        <v>0</v>
      </c>
      <c r="W815" s="25">
        <f t="shared" si="151"/>
        <v>0</v>
      </c>
      <c r="X815" s="25">
        <f t="shared" si="152"/>
        <v>0</v>
      </c>
      <c r="Y815" s="25">
        <f t="shared" si="153"/>
        <v>0</v>
      </c>
      <c r="Z815" s="25">
        <f t="shared" si="154"/>
        <v>0</v>
      </c>
      <c r="AA815" s="25">
        <f t="shared" si="155"/>
        <v>0</v>
      </c>
      <c r="AC815" s="25">
        <f t="shared" si="156"/>
        <v>0</v>
      </c>
      <c r="AG815" s="25" t="s">
        <v>393</v>
      </c>
      <c r="AH815" s="25" t="s">
        <v>394</v>
      </c>
      <c r="AI815" s="160" t="s">
        <v>395</v>
      </c>
      <c r="AK815" s="25">
        <f>IF(COUNTIFS('SOC priorities'!$E$4:$E$12,$B815)&lt;&gt;1,1,0)</f>
        <v>1</v>
      </c>
      <c r="AL815" s="25" cm="1">
        <f t="array" ref="AL815">_xlfn.IFNA(IF(ISBLANK(C815),0,_xlfn.IFNA(IF(NOT(OR(_xlfn.XLOOKUP(VLOOKUP(B815,'SOC priorities'!$E$4:$F$12,2),'SOC priorities'!$H$1:$P$1,'SOC priorities'!$H$1:$P$413)=C815)),1,0),1)),1)</f>
        <v>0</v>
      </c>
      <c r="AM815" s="25" cm="1">
        <f t="array" ref="AM815">_xlfn.IFNA(IF(ISBLANK(D815),0,IF(NOT(OR(_xlfn.XLOOKUP(VLOOKUP(B815,'SSA DD'!$E$32:$F$40,2),'SSA DD'!$E$1:$M$1,'SSA DD'!$E$1:$M$22)=D815)),1,0)),0)</f>
        <v>0</v>
      </c>
      <c r="AO815" t="s">
        <v>396</v>
      </c>
      <c r="AP815" s="25" t="s">
        <v>397</v>
      </c>
      <c r="AQ815" s="160" t="s">
        <v>398</v>
      </c>
    </row>
    <row r="816" spans="1:43" ht="30" customHeight="1" x14ac:dyDescent="0.45">
      <c r="A816" s="395">
        <v>804</v>
      </c>
      <c r="B816" s="155"/>
      <c r="C816" s="154"/>
      <c r="D816" s="154"/>
      <c r="E816" s="361"/>
      <c r="F816" s="362"/>
      <c r="G816" s="362"/>
      <c r="H816" s="368"/>
      <c r="I816" s="367" t="str">
        <f t="shared" si="147"/>
        <v/>
      </c>
      <c r="J816" s="365"/>
      <c r="K816" s="365"/>
      <c r="L816" s="365"/>
      <c r="O816" s="25" t="str">
        <f>IF(AND(SUM($U816:$Z816)&lt;&gt;0,SUM($U816:$Z816)&lt;&gt;6), IF($B816&lt;&gt;'SOC priorities'!$E$11,$AG816,$AH816),"")</f>
        <v/>
      </c>
      <c r="P816" s="25" t="str">
        <f>IF(AND(SUM(U816:AA816)&lt;&gt;0,SUM(U816:AA816)&lt;&gt;7),IF(B816='SOC priorities'!$E$11,IF(ISBLANK(H816),$AI816,""),""),"")</f>
        <v/>
      </c>
      <c r="Q816" s="25" t="str">
        <f t="shared" si="148"/>
        <v/>
      </c>
      <c r="R816" s="25" t="str">
        <f t="shared" si="145"/>
        <v/>
      </c>
      <c r="S816" s="25" t="str">
        <f t="shared" si="146"/>
        <v/>
      </c>
      <c r="U816" s="159">
        <f t="shared" si="149"/>
        <v>0</v>
      </c>
      <c r="V816" s="25">
        <f t="shared" si="150"/>
        <v>0</v>
      </c>
      <c r="W816" s="25">
        <f t="shared" si="151"/>
        <v>0</v>
      </c>
      <c r="X816" s="25">
        <f t="shared" si="152"/>
        <v>0</v>
      </c>
      <c r="Y816" s="25">
        <f t="shared" si="153"/>
        <v>0</v>
      </c>
      <c r="Z816" s="25">
        <f t="shared" si="154"/>
        <v>0</v>
      </c>
      <c r="AA816" s="25">
        <f t="shared" si="155"/>
        <v>0</v>
      </c>
      <c r="AC816" s="25">
        <f t="shared" si="156"/>
        <v>0</v>
      </c>
      <c r="AG816" s="25" t="s">
        <v>393</v>
      </c>
      <c r="AH816" s="25" t="s">
        <v>394</v>
      </c>
      <c r="AI816" s="160" t="s">
        <v>395</v>
      </c>
      <c r="AK816" s="25">
        <f>IF(COUNTIFS('SOC priorities'!$E$4:$E$12,$B816)&lt;&gt;1,1,0)</f>
        <v>1</v>
      </c>
      <c r="AL816" s="25" cm="1">
        <f t="array" ref="AL816">_xlfn.IFNA(IF(ISBLANK(C816),0,_xlfn.IFNA(IF(NOT(OR(_xlfn.XLOOKUP(VLOOKUP(B816,'SOC priorities'!$E$4:$F$12,2),'SOC priorities'!$H$1:$P$1,'SOC priorities'!$H$1:$P$413)=C816)),1,0),1)),1)</f>
        <v>0</v>
      </c>
      <c r="AM816" s="25" cm="1">
        <f t="array" ref="AM816">_xlfn.IFNA(IF(ISBLANK(D816),0,IF(NOT(OR(_xlfn.XLOOKUP(VLOOKUP(B816,'SSA DD'!$E$32:$F$40,2),'SSA DD'!$E$1:$M$1,'SSA DD'!$E$1:$M$22)=D816)),1,0)),0)</f>
        <v>0</v>
      </c>
      <c r="AO816" t="s">
        <v>396</v>
      </c>
      <c r="AP816" s="25" t="s">
        <v>397</v>
      </c>
      <c r="AQ816" s="160" t="s">
        <v>398</v>
      </c>
    </row>
    <row r="817" spans="1:43" ht="30" customHeight="1" x14ac:dyDescent="0.45">
      <c r="A817" s="395">
        <v>805</v>
      </c>
      <c r="B817" s="155"/>
      <c r="C817" s="154"/>
      <c r="D817" s="154"/>
      <c r="E817" s="361"/>
      <c r="F817" s="362"/>
      <c r="G817" s="362"/>
      <c r="H817" s="368"/>
      <c r="I817" s="367" t="str">
        <f t="shared" si="147"/>
        <v/>
      </c>
      <c r="J817" s="365"/>
      <c r="K817" s="365"/>
      <c r="L817" s="365"/>
      <c r="O817" s="25" t="str">
        <f>IF(AND(SUM($U817:$Z817)&lt;&gt;0,SUM($U817:$Z817)&lt;&gt;6), IF($B817&lt;&gt;'SOC priorities'!$E$11,$AG817,$AH817),"")</f>
        <v/>
      </c>
      <c r="P817" s="25" t="str">
        <f>IF(AND(SUM(U817:AA817)&lt;&gt;0,SUM(U817:AA817)&lt;&gt;7),IF(B817='SOC priorities'!$E$11,IF(ISBLANK(H817),$AI817,""),""),"")</f>
        <v/>
      </c>
      <c r="Q817" s="25" t="str">
        <f t="shared" si="148"/>
        <v/>
      </c>
      <c r="R817" s="25" t="str">
        <f t="shared" si="145"/>
        <v/>
      </c>
      <c r="S817" s="25" t="str">
        <f t="shared" si="146"/>
        <v/>
      </c>
      <c r="U817" s="159">
        <f t="shared" si="149"/>
        <v>0</v>
      </c>
      <c r="V817" s="25">
        <f t="shared" si="150"/>
        <v>0</v>
      </c>
      <c r="W817" s="25">
        <f t="shared" si="151"/>
        <v>0</v>
      </c>
      <c r="X817" s="25">
        <f t="shared" si="152"/>
        <v>0</v>
      </c>
      <c r="Y817" s="25">
        <f t="shared" si="153"/>
        <v>0</v>
      </c>
      <c r="Z817" s="25">
        <f t="shared" si="154"/>
        <v>0</v>
      </c>
      <c r="AA817" s="25">
        <f t="shared" si="155"/>
        <v>0</v>
      </c>
      <c r="AC817" s="25">
        <f t="shared" si="156"/>
        <v>0</v>
      </c>
      <c r="AG817" s="25" t="s">
        <v>393</v>
      </c>
      <c r="AH817" s="25" t="s">
        <v>394</v>
      </c>
      <c r="AI817" s="160" t="s">
        <v>395</v>
      </c>
      <c r="AK817" s="25">
        <f>IF(COUNTIFS('SOC priorities'!$E$4:$E$12,$B817)&lt;&gt;1,1,0)</f>
        <v>1</v>
      </c>
      <c r="AL817" s="25" cm="1">
        <f t="array" ref="AL817">_xlfn.IFNA(IF(ISBLANK(C817),0,_xlfn.IFNA(IF(NOT(OR(_xlfn.XLOOKUP(VLOOKUP(B817,'SOC priorities'!$E$4:$F$12,2),'SOC priorities'!$H$1:$P$1,'SOC priorities'!$H$1:$P$413)=C817)),1,0),1)),1)</f>
        <v>0</v>
      </c>
      <c r="AM817" s="25" cm="1">
        <f t="array" ref="AM817">_xlfn.IFNA(IF(ISBLANK(D817),0,IF(NOT(OR(_xlfn.XLOOKUP(VLOOKUP(B817,'SSA DD'!$E$32:$F$40,2),'SSA DD'!$E$1:$M$1,'SSA DD'!$E$1:$M$22)=D817)),1,0)),0)</f>
        <v>0</v>
      </c>
      <c r="AO817" t="s">
        <v>396</v>
      </c>
      <c r="AP817" s="25" t="s">
        <v>397</v>
      </c>
      <c r="AQ817" s="160" t="s">
        <v>398</v>
      </c>
    </row>
    <row r="818" spans="1:43" ht="30" customHeight="1" x14ac:dyDescent="0.45">
      <c r="A818" s="395">
        <v>806</v>
      </c>
      <c r="B818" s="155"/>
      <c r="C818" s="154"/>
      <c r="D818" s="154"/>
      <c r="E818" s="361"/>
      <c r="F818" s="362"/>
      <c r="G818" s="362"/>
      <c r="H818" s="368"/>
      <c r="I818" s="367" t="str">
        <f t="shared" si="147"/>
        <v/>
      </c>
      <c r="J818" s="365"/>
      <c r="K818" s="365"/>
      <c r="L818" s="365"/>
      <c r="O818" s="25" t="str">
        <f>IF(AND(SUM($U818:$Z818)&lt;&gt;0,SUM($U818:$Z818)&lt;&gt;6), IF($B818&lt;&gt;'SOC priorities'!$E$11,$AG818,$AH818),"")</f>
        <v/>
      </c>
      <c r="P818" s="25" t="str">
        <f>IF(AND(SUM(U818:AA818)&lt;&gt;0,SUM(U818:AA818)&lt;&gt;7),IF(B818='SOC priorities'!$E$11,IF(ISBLANK(H818),$AI818,""),""),"")</f>
        <v/>
      </c>
      <c r="Q818" s="25" t="str">
        <f t="shared" si="148"/>
        <v/>
      </c>
      <c r="R818" s="25" t="str">
        <f t="shared" si="145"/>
        <v/>
      </c>
      <c r="S818" s="25" t="str">
        <f t="shared" si="146"/>
        <v/>
      </c>
      <c r="U818" s="159">
        <f t="shared" si="149"/>
        <v>0</v>
      </c>
      <c r="V818" s="25">
        <f t="shared" si="150"/>
        <v>0</v>
      </c>
      <c r="W818" s="25">
        <f t="shared" si="151"/>
        <v>0</v>
      </c>
      <c r="X818" s="25">
        <f t="shared" si="152"/>
        <v>0</v>
      </c>
      <c r="Y818" s="25">
        <f t="shared" si="153"/>
        <v>0</v>
      </c>
      <c r="Z818" s="25">
        <f t="shared" si="154"/>
        <v>0</v>
      </c>
      <c r="AA818" s="25">
        <f t="shared" si="155"/>
        <v>0</v>
      </c>
      <c r="AC818" s="25">
        <f t="shared" si="156"/>
        <v>0</v>
      </c>
      <c r="AG818" s="25" t="s">
        <v>393</v>
      </c>
      <c r="AH818" s="25" t="s">
        <v>394</v>
      </c>
      <c r="AI818" s="160" t="s">
        <v>395</v>
      </c>
      <c r="AK818" s="25">
        <f>IF(COUNTIFS('SOC priorities'!$E$4:$E$12,$B818)&lt;&gt;1,1,0)</f>
        <v>1</v>
      </c>
      <c r="AL818" s="25" cm="1">
        <f t="array" ref="AL818">_xlfn.IFNA(IF(ISBLANK(C818),0,_xlfn.IFNA(IF(NOT(OR(_xlfn.XLOOKUP(VLOOKUP(B818,'SOC priorities'!$E$4:$F$12,2),'SOC priorities'!$H$1:$P$1,'SOC priorities'!$H$1:$P$413)=C818)),1,0),1)),1)</f>
        <v>0</v>
      </c>
      <c r="AM818" s="25" cm="1">
        <f t="array" ref="AM818">_xlfn.IFNA(IF(ISBLANK(D818),0,IF(NOT(OR(_xlfn.XLOOKUP(VLOOKUP(B818,'SSA DD'!$E$32:$F$40,2),'SSA DD'!$E$1:$M$1,'SSA DD'!$E$1:$M$22)=D818)),1,0)),0)</f>
        <v>0</v>
      </c>
      <c r="AO818" t="s">
        <v>396</v>
      </c>
      <c r="AP818" s="25" t="s">
        <v>397</v>
      </c>
      <c r="AQ818" s="160" t="s">
        <v>398</v>
      </c>
    </row>
    <row r="819" spans="1:43" ht="30" customHeight="1" x14ac:dyDescent="0.45">
      <c r="A819" s="395">
        <v>807</v>
      </c>
      <c r="B819" s="155"/>
      <c r="C819" s="154"/>
      <c r="D819" s="154"/>
      <c r="E819" s="361"/>
      <c r="F819" s="362"/>
      <c r="G819" s="362"/>
      <c r="H819" s="368"/>
      <c r="I819" s="367" t="str">
        <f t="shared" si="147"/>
        <v/>
      </c>
      <c r="J819" s="365"/>
      <c r="K819" s="365"/>
      <c r="L819" s="365"/>
      <c r="O819" s="25" t="str">
        <f>IF(AND(SUM($U819:$Z819)&lt;&gt;0,SUM($U819:$Z819)&lt;&gt;6), IF($B819&lt;&gt;'SOC priorities'!$E$11,$AG819,$AH819),"")</f>
        <v/>
      </c>
      <c r="P819" s="25" t="str">
        <f>IF(AND(SUM(U819:AA819)&lt;&gt;0,SUM(U819:AA819)&lt;&gt;7),IF(B819='SOC priorities'!$E$11,IF(ISBLANK(H819),$AI819,""),""),"")</f>
        <v/>
      </c>
      <c r="Q819" s="25" t="str">
        <f t="shared" si="148"/>
        <v/>
      </c>
      <c r="R819" s="25" t="str">
        <f t="shared" si="145"/>
        <v/>
      </c>
      <c r="S819" s="25" t="str">
        <f t="shared" si="146"/>
        <v/>
      </c>
      <c r="U819" s="159">
        <f t="shared" si="149"/>
        <v>0</v>
      </c>
      <c r="V819" s="25">
        <f t="shared" si="150"/>
        <v>0</v>
      </c>
      <c r="W819" s="25">
        <f t="shared" si="151"/>
        <v>0</v>
      </c>
      <c r="X819" s="25">
        <f t="shared" si="152"/>
        <v>0</v>
      </c>
      <c r="Y819" s="25">
        <f t="shared" si="153"/>
        <v>0</v>
      </c>
      <c r="Z819" s="25">
        <f t="shared" si="154"/>
        <v>0</v>
      </c>
      <c r="AA819" s="25">
        <f t="shared" si="155"/>
        <v>0</v>
      </c>
      <c r="AC819" s="25">
        <f t="shared" si="156"/>
        <v>0</v>
      </c>
      <c r="AG819" s="25" t="s">
        <v>393</v>
      </c>
      <c r="AH819" s="25" t="s">
        <v>394</v>
      </c>
      <c r="AI819" s="160" t="s">
        <v>395</v>
      </c>
      <c r="AK819" s="25">
        <f>IF(COUNTIFS('SOC priorities'!$E$4:$E$12,$B819)&lt;&gt;1,1,0)</f>
        <v>1</v>
      </c>
      <c r="AL819" s="25" cm="1">
        <f t="array" ref="AL819">_xlfn.IFNA(IF(ISBLANK(C819),0,_xlfn.IFNA(IF(NOT(OR(_xlfn.XLOOKUP(VLOOKUP(B819,'SOC priorities'!$E$4:$F$12,2),'SOC priorities'!$H$1:$P$1,'SOC priorities'!$H$1:$P$413)=C819)),1,0),1)),1)</f>
        <v>0</v>
      </c>
      <c r="AM819" s="25" cm="1">
        <f t="array" ref="AM819">_xlfn.IFNA(IF(ISBLANK(D819),0,IF(NOT(OR(_xlfn.XLOOKUP(VLOOKUP(B819,'SSA DD'!$E$32:$F$40,2),'SSA DD'!$E$1:$M$1,'SSA DD'!$E$1:$M$22)=D819)),1,0)),0)</f>
        <v>0</v>
      </c>
      <c r="AO819" t="s">
        <v>396</v>
      </c>
      <c r="AP819" s="25" t="s">
        <v>397</v>
      </c>
      <c r="AQ819" s="160" t="s">
        <v>398</v>
      </c>
    </row>
    <row r="820" spans="1:43" ht="30" customHeight="1" x14ac:dyDescent="0.45">
      <c r="A820" s="395">
        <v>808</v>
      </c>
      <c r="B820" s="155"/>
      <c r="C820" s="154"/>
      <c r="D820" s="154"/>
      <c r="E820" s="361"/>
      <c r="F820" s="362"/>
      <c r="G820" s="362"/>
      <c r="H820" s="368"/>
      <c r="I820" s="367" t="str">
        <f t="shared" si="147"/>
        <v/>
      </c>
      <c r="J820" s="365"/>
      <c r="K820" s="365"/>
      <c r="L820" s="365"/>
      <c r="O820" s="25" t="str">
        <f>IF(AND(SUM($U820:$Z820)&lt;&gt;0,SUM($U820:$Z820)&lt;&gt;6), IF($B820&lt;&gt;'SOC priorities'!$E$11,$AG820,$AH820),"")</f>
        <v/>
      </c>
      <c r="P820" s="25" t="str">
        <f>IF(AND(SUM(U820:AA820)&lt;&gt;0,SUM(U820:AA820)&lt;&gt;7),IF(B820='SOC priorities'!$E$11,IF(ISBLANK(H820),$AI820,""),""),"")</f>
        <v/>
      </c>
      <c r="Q820" s="25" t="str">
        <f t="shared" si="148"/>
        <v/>
      </c>
      <c r="R820" s="25" t="str">
        <f t="shared" si="145"/>
        <v/>
      </c>
      <c r="S820" s="25" t="str">
        <f t="shared" si="146"/>
        <v/>
      </c>
      <c r="U820" s="159">
        <f t="shared" si="149"/>
        <v>0</v>
      </c>
      <c r="V820" s="25">
        <f t="shared" si="150"/>
        <v>0</v>
      </c>
      <c r="W820" s="25">
        <f t="shared" si="151"/>
        <v>0</v>
      </c>
      <c r="X820" s="25">
        <f t="shared" si="152"/>
        <v>0</v>
      </c>
      <c r="Y820" s="25">
        <f t="shared" si="153"/>
        <v>0</v>
      </c>
      <c r="Z820" s="25">
        <f t="shared" si="154"/>
        <v>0</v>
      </c>
      <c r="AA820" s="25">
        <f t="shared" si="155"/>
        <v>0</v>
      </c>
      <c r="AC820" s="25">
        <f t="shared" si="156"/>
        <v>0</v>
      </c>
      <c r="AG820" s="25" t="s">
        <v>393</v>
      </c>
      <c r="AH820" s="25" t="s">
        <v>394</v>
      </c>
      <c r="AI820" s="160" t="s">
        <v>395</v>
      </c>
      <c r="AK820" s="25">
        <f>IF(COUNTIFS('SOC priorities'!$E$4:$E$12,$B820)&lt;&gt;1,1,0)</f>
        <v>1</v>
      </c>
      <c r="AL820" s="25" cm="1">
        <f t="array" ref="AL820">_xlfn.IFNA(IF(ISBLANK(C820),0,_xlfn.IFNA(IF(NOT(OR(_xlfn.XLOOKUP(VLOOKUP(B820,'SOC priorities'!$E$4:$F$12,2),'SOC priorities'!$H$1:$P$1,'SOC priorities'!$H$1:$P$413)=C820)),1,0),1)),1)</f>
        <v>0</v>
      </c>
      <c r="AM820" s="25" cm="1">
        <f t="array" ref="AM820">_xlfn.IFNA(IF(ISBLANK(D820),0,IF(NOT(OR(_xlfn.XLOOKUP(VLOOKUP(B820,'SSA DD'!$E$32:$F$40,2),'SSA DD'!$E$1:$M$1,'SSA DD'!$E$1:$M$22)=D820)),1,0)),0)</f>
        <v>0</v>
      </c>
      <c r="AO820" t="s">
        <v>396</v>
      </c>
      <c r="AP820" s="25" t="s">
        <v>397</v>
      </c>
      <c r="AQ820" s="160" t="s">
        <v>398</v>
      </c>
    </row>
    <row r="821" spans="1:43" ht="30" customHeight="1" x14ac:dyDescent="0.45">
      <c r="A821" s="395">
        <v>809</v>
      </c>
      <c r="B821" s="155"/>
      <c r="C821" s="154"/>
      <c r="D821" s="154"/>
      <c r="E821" s="361"/>
      <c r="F821" s="362"/>
      <c r="G821" s="362"/>
      <c r="H821" s="368"/>
      <c r="I821" s="367" t="str">
        <f t="shared" si="147"/>
        <v/>
      </c>
      <c r="J821" s="365"/>
      <c r="K821" s="365"/>
      <c r="L821" s="365"/>
      <c r="O821" s="25" t="str">
        <f>IF(AND(SUM($U821:$Z821)&lt;&gt;0,SUM($U821:$Z821)&lt;&gt;6), IF($B821&lt;&gt;'SOC priorities'!$E$11,$AG821,$AH821),"")</f>
        <v/>
      </c>
      <c r="P821" s="25" t="str">
        <f>IF(AND(SUM(U821:AA821)&lt;&gt;0,SUM(U821:AA821)&lt;&gt;7),IF(B821='SOC priorities'!$E$11,IF(ISBLANK(H821),$AI821,""),""),"")</f>
        <v/>
      </c>
      <c r="Q821" s="25" t="str">
        <f t="shared" si="148"/>
        <v/>
      </c>
      <c r="R821" s="25" t="str">
        <f t="shared" si="145"/>
        <v/>
      </c>
      <c r="S821" s="25" t="str">
        <f t="shared" si="146"/>
        <v/>
      </c>
      <c r="U821" s="159">
        <f t="shared" si="149"/>
        <v>0</v>
      </c>
      <c r="V821" s="25">
        <f t="shared" si="150"/>
        <v>0</v>
      </c>
      <c r="W821" s="25">
        <f t="shared" si="151"/>
        <v>0</v>
      </c>
      <c r="X821" s="25">
        <f t="shared" si="152"/>
        <v>0</v>
      </c>
      <c r="Y821" s="25">
        <f t="shared" si="153"/>
        <v>0</v>
      </c>
      <c r="Z821" s="25">
        <f t="shared" si="154"/>
        <v>0</v>
      </c>
      <c r="AA821" s="25">
        <f t="shared" si="155"/>
        <v>0</v>
      </c>
      <c r="AC821" s="25">
        <f t="shared" si="156"/>
        <v>0</v>
      </c>
      <c r="AG821" s="25" t="s">
        <v>393</v>
      </c>
      <c r="AH821" s="25" t="s">
        <v>394</v>
      </c>
      <c r="AI821" s="160" t="s">
        <v>395</v>
      </c>
      <c r="AK821" s="25">
        <f>IF(COUNTIFS('SOC priorities'!$E$4:$E$12,$B821)&lt;&gt;1,1,0)</f>
        <v>1</v>
      </c>
      <c r="AL821" s="25" cm="1">
        <f t="array" ref="AL821">_xlfn.IFNA(IF(ISBLANK(C821),0,_xlfn.IFNA(IF(NOT(OR(_xlfn.XLOOKUP(VLOOKUP(B821,'SOC priorities'!$E$4:$F$12,2),'SOC priorities'!$H$1:$P$1,'SOC priorities'!$H$1:$P$413)=C821)),1,0),1)),1)</f>
        <v>0</v>
      </c>
      <c r="AM821" s="25" cm="1">
        <f t="array" ref="AM821">_xlfn.IFNA(IF(ISBLANK(D821),0,IF(NOT(OR(_xlfn.XLOOKUP(VLOOKUP(B821,'SSA DD'!$E$32:$F$40,2),'SSA DD'!$E$1:$M$1,'SSA DD'!$E$1:$M$22)=D821)),1,0)),0)</f>
        <v>0</v>
      </c>
      <c r="AO821" t="s">
        <v>396</v>
      </c>
      <c r="AP821" s="25" t="s">
        <v>397</v>
      </c>
      <c r="AQ821" s="160" t="s">
        <v>398</v>
      </c>
    </row>
    <row r="822" spans="1:43" ht="30" customHeight="1" x14ac:dyDescent="0.45">
      <c r="A822" s="395">
        <v>810</v>
      </c>
      <c r="B822" s="155"/>
      <c r="C822" s="154"/>
      <c r="D822" s="154"/>
      <c r="E822" s="361"/>
      <c r="F822" s="362"/>
      <c r="G822" s="362"/>
      <c r="H822" s="368"/>
      <c r="I822" s="367" t="str">
        <f t="shared" si="147"/>
        <v/>
      </c>
      <c r="J822" s="365"/>
      <c r="K822" s="365"/>
      <c r="L822" s="365"/>
      <c r="O822" s="25" t="str">
        <f>IF(AND(SUM($U822:$Z822)&lt;&gt;0,SUM($U822:$Z822)&lt;&gt;6), IF($B822&lt;&gt;'SOC priorities'!$E$11,$AG822,$AH822),"")</f>
        <v/>
      </c>
      <c r="P822" s="25" t="str">
        <f>IF(AND(SUM(U822:AA822)&lt;&gt;0,SUM(U822:AA822)&lt;&gt;7),IF(B822='SOC priorities'!$E$11,IF(ISBLANK(H822),$AI822,""),""),"")</f>
        <v/>
      </c>
      <c r="Q822" s="25" t="str">
        <f t="shared" si="148"/>
        <v/>
      </c>
      <c r="R822" s="25" t="str">
        <f t="shared" si="145"/>
        <v/>
      </c>
      <c r="S822" s="25" t="str">
        <f t="shared" si="146"/>
        <v/>
      </c>
      <c r="U822" s="159">
        <f t="shared" si="149"/>
        <v>0</v>
      </c>
      <c r="V822" s="25">
        <f t="shared" si="150"/>
        <v>0</v>
      </c>
      <c r="W822" s="25">
        <f t="shared" si="151"/>
        <v>0</v>
      </c>
      <c r="X822" s="25">
        <f t="shared" si="152"/>
        <v>0</v>
      </c>
      <c r="Y822" s="25">
        <f t="shared" si="153"/>
        <v>0</v>
      </c>
      <c r="Z822" s="25">
        <f t="shared" si="154"/>
        <v>0</v>
      </c>
      <c r="AA822" s="25">
        <f t="shared" si="155"/>
        <v>0</v>
      </c>
      <c r="AC822" s="25">
        <f t="shared" si="156"/>
        <v>0</v>
      </c>
      <c r="AG822" s="25" t="s">
        <v>393</v>
      </c>
      <c r="AH822" s="25" t="s">
        <v>394</v>
      </c>
      <c r="AI822" s="160" t="s">
        <v>395</v>
      </c>
      <c r="AK822" s="25">
        <f>IF(COUNTIFS('SOC priorities'!$E$4:$E$12,$B822)&lt;&gt;1,1,0)</f>
        <v>1</v>
      </c>
      <c r="AL822" s="25" cm="1">
        <f t="array" ref="AL822">_xlfn.IFNA(IF(ISBLANK(C822),0,_xlfn.IFNA(IF(NOT(OR(_xlfn.XLOOKUP(VLOOKUP(B822,'SOC priorities'!$E$4:$F$12,2),'SOC priorities'!$H$1:$P$1,'SOC priorities'!$H$1:$P$413)=C822)),1,0),1)),1)</f>
        <v>0</v>
      </c>
      <c r="AM822" s="25" cm="1">
        <f t="array" ref="AM822">_xlfn.IFNA(IF(ISBLANK(D822),0,IF(NOT(OR(_xlfn.XLOOKUP(VLOOKUP(B822,'SSA DD'!$E$32:$F$40,2),'SSA DD'!$E$1:$M$1,'SSA DD'!$E$1:$M$22)=D822)),1,0)),0)</f>
        <v>0</v>
      </c>
      <c r="AO822" t="s">
        <v>396</v>
      </c>
      <c r="AP822" s="25" t="s">
        <v>397</v>
      </c>
      <c r="AQ822" s="160" t="s">
        <v>398</v>
      </c>
    </row>
    <row r="823" spans="1:43" ht="30" customHeight="1" x14ac:dyDescent="0.45">
      <c r="A823" s="395">
        <v>811</v>
      </c>
      <c r="B823" s="155"/>
      <c r="C823" s="154"/>
      <c r="D823" s="154"/>
      <c r="E823" s="361"/>
      <c r="F823" s="362"/>
      <c r="G823" s="362"/>
      <c r="H823" s="368"/>
      <c r="I823" s="367" t="str">
        <f t="shared" si="147"/>
        <v/>
      </c>
      <c r="J823" s="365"/>
      <c r="K823" s="365"/>
      <c r="L823" s="365"/>
      <c r="O823" s="25" t="str">
        <f>IF(AND(SUM($U823:$Z823)&lt;&gt;0,SUM($U823:$Z823)&lt;&gt;6), IF($B823&lt;&gt;'SOC priorities'!$E$11,$AG823,$AH823),"")</f>
        <v/>
      </c>
      <c r="P823" s="25" t="str">
        <f>IF(AND(SUM(U823:AA823)&lt;&gt;0,SUM(U823:AA823)&lt;&gt;7),IF(B823='SOC priorities'!$E$11,IF(ISBLANK(H823),$AI823,""),""),"")</f>
        <v/>
      </c>
      <c r="Q823" s="25" t="str">
        <f t="shared" si="148"/>
        <v/>
      </c>
      <c r="R823" s="25" t="str">
        <f t="shared" si="145"/>
        <v/>
      </c>
      <c r="S823" s="25" t="str">
        <f t="shared" si="146"/>
        <v/>
      </c>
      <c r="U823" s="159">
        <f t="shared" si="149"/>
        <v>0</v>
      </c>
      <c r="V823" s="25">
        <f t="shared" si="150"/>
        <v>0</v>
      </c>
      <c r="W823" s="25">
        <f t="shared" si="151"/>
        <v>0</v>
      </c>
      <c r="X823" s="25">
        <f t="shared" si="152"/>
        <v>0</v>
      </c>
      <c r="Y823" s="25">
        <f t="shared" si="153"/>
        <v>0</v>
      </c>
      <c r="Z823" s="25">
        <f t="shared" si="154"/>
        <v>0</v>
      </c>
      <c r="AA823" s="25">
        <f t="shared" si="155"/>
        <v>0</v>
      </c>
      <c r="AC823" s="25">
        <f t="shared" si="156"/>
        <v>0</v>
      </c>
      <c r="AG823" s="25" t="s">
        <v>393</v>
      </c>
      <c r="AH823" s="25" t="s">
        <v>394</v>
      </c>
      <c r="AI823" s="160" t="s">
        <v>395</v>
      </c>
      <c r="AK823" s="25">
        <f>IF(COUNTIFS('SOC priorities'!$E$4:$E$12,$B823)&lt;&gt;1,1,0)</f>
        <v>1</v>
      </c>
      <c r="AL823" s="25" cm="1">
        <f t="array" ref="AL823">_xlfn.IFNA(IF(ISBLANK(C823),0,_xlfn.IFNA(IF(NOT(OR(_xlfn.XLOOKUP(VLOOKUP(B823,'SOC priorities'!$E$4:$F$12,2),'SOC priorities'!$H$1:$P$1,'SOC priorities'!$H$1:$P$413)=C823)),1,0),1)),1)</f>
        <v>0</v>
      </c>
      <c r="AM823" s="25" cm="1">
        <f t="array" ref="AM823">_xlfn.IFNA(IF(ISBLANK(D823),0,IF(NOT(OR(_xlfn.XLOOKUP(VLOOKUP(B823,'SSA DD'!$E$32:$F$40,2),'SSA DD'!$E$1:$M$1,'SSA DD'!$E$1:$M$22)=D823)),1,0)),0)</f>
        <v>0</v>
      </c>
      <c r="AO823" t="s">
        <v>396</v>
      </c>
      <c r="AP823" s="25" t="s">
        <v>397</v>
      </c>
      <c r="AQ823" s="160" t="s">
        <v>398</v>
      </c>
    </row>
    <row r="824" spans="1:43" ht="30" customHeight="1" x14ac:dyDescent="0.45">
      <c r="A824" s="395">
        <v>812</v>
      </c>
      <c r="B824" s="155"/>
      <c r="C824" s="154"/>
      <c r="D824" s="154"/>
      <c r="E824" s="361"/>
      <c r="F824" s="362"/>
      <c r="G824" s="362"/>
      <c r="H824" s="368"/>
      <c r="I824" s="367" t="str">
        <f t="shared" si="147"/>
        <v/>
      </c>
      <c r="J824" s="365"/>
      <c r="K824" s="365"/>
      <c r="L824" s="365"/>
      <c r="O824" s="25" t="str">
        <f>IF(AND(SUM($U824:$Z824)&lt;&gt;0,SUM($U824:$Z824)&lt;&gt;6), IF($B824&lt;&gt;'SOC priorities'!$E$11,$AG824,$AH824),"")</f>
        <v/>
      </c>
      <c r="P824" s="25" t="str">
        <f>IF(AND(SUM(U824:AA824)&lt;&gt;0,SUM(U824:AA824)&lt;&gt;7),IF(B824='SOC priorities'!$E$11,IF(ISBLANK(H824),$AI824,""),""),"")</f>
        <v/>
      </c>
      <c r="Q824" s="25" t="str">
        <f t="shared" si="148"/>
        <v/>
      </c>
      <c r="R824" s="25" t="str">
        <f t="shared" si="145"/>
        <v/>
      </c>
      <c r="S824" s="25" t="str">
        <f t="shared" si="146"/>
        <v/>
      </c>
      <c r="U824" s="159">
        <f t="shared" si="149"/>
        <v>0</v>
      </c>
      <c r="V824" s="25">
        <f t="shared" si="150"/>
        <v>0</v>
      </c>
      <c r="W824" s="25">
        <f t="shared" si="151"/>
        <v>0</v>
      </c>
      <c r="X824" s="25">
        <f t="shared" si="152"/>
        <v>0</v>
      </c>
      <c r="Y824" s="25">
        <f t="shared" si="153"/>
        <v>0</v>
      </c>
      <c r="Z824" s="25">
        <f t="shared" si="154"/>
        <v>0</v>
      </c>
      <c r="AA824" s="25">
        <f t="shared" si="155"/>
        <v>0</v>
      </c>
      <c r="AC824" s="25">
        <f t="shared" si="156"/>
        <v>0</v>
      </c>
      <c r="AG824" s="25" t="s">
        <v>393</v>
      </c>
      <c r="AH824" s="25" t="s">
        <v>394</v>
      </c>
      <c r="AI824" s="160" t="s">
        <v>395</v>
      </c>
      <c r="AK824" s="25">
        <f>IF(COUNTIFS('SOC priorities'!$E$4:$E$12,$B824)&lt;&gt;1,1,0)</f>
        <v>1</v>
      </c>
      <c r="AL824" s="25" cm="1">
        <f t="array" ref="AL824">_xlfn.IFNA(IF(ISBLANK(C824),0,_xlfn.IFNA(IF(NOT(OR(_xlfn.XLOOKUP(VLOOKUP(B824,'SOC priorities'!$E$4:$F$12,2),'SOC priorities'!$H$1:$P$1,'SOC priorities'!$H$1:$P$413)=C824)),1,0),1)),1)</f>
        <v>0</v>
      </c>
      <c r="AM824" s="25" cm="1">
        <f t="array" ref="AM824">_xlfn.IFNA(IF(ISBLANK(D824),0,IF(NOT(OR(_xlfn.XLOOKUP(VLOOKUP(B824,'SSA DD'!$E$32:$F$40,2),'SSA DD'!$E$1:$M$1,'SSA DD'!$E$1:$M$22)=D824)),1,0)),0)</f>
        <v>0</v>
      </c>
      <c r="AO824" t="s">
        <v>396</v>
      </c>
      <c r="AP824" s="25" t="s">
        <v>397</v>
      </c>
      <c r="AQ824" s="160" t="s">
        <v>398</v>
      </c>
    </row>
    <row r="825" spans="1:43" ht="30" customHeight="1" x14ac:dyDescent="0.45">
      <c r="A825" s="395">
        <v>813</v>
      </c>
      <c r="B825" s="155"/>
      <c r="C825" s="154"/>
      <c r="D825" s="154"/>
      <c r="E825" s="361"/>
      <c r="F825" s="362"/>
      <c r="G825" s="362"/>
      <c r="H825" s="368"/>
      <c r="I825" s="367" t="str">
        <f t="shared" si="147"/>
        <v/>
      </c>
      <c r="J825" s="365"/>
      <c r="K825" s="365"/>
      <c r="L825" s="365"/>
      <c r="O825" s="25" t="str">
        <f>IF(AND(SUM($U825:$Z825)&lt;&gt;0,SUM($U825:$Z825)&lt;&gt;6), IF($B825&lt;&gt;'SOC priorities'!$E$11,$AG825,$AH825),"")</f>
        <v/>
      </c>
      <c r="P825" s="25" t="str">
        <f>IF(AND(SUM(U825:AA825)&lt;&gt;0,SUM(U825:AA825)&lt;&gt;7),IF(B825='SOC priorities'!$E$11,IF(ISBLANK(H825),$AI825,""),""),"")</f>
        <v/>
      </c>
      <c r="Q825" s="25" t="str">
        <f t="shared" si="148"/>
        <v/>
      </c>
      <c r="R825" s="25" t="str">
        <f t="shared" si="145"/>
        <v/>
      </c>
      <c r="S825" s="25" t="str">
        <f t="shared" si="146"/>
        <v/>
      </c>
      <c r="U825" s="159">
        <f t="shared" si="149"/>
        <v>0</v>
      </c>
      <c r="V825" s="25">
        <f t="shared" si="150"/>
        <v>0</v>
      </c>
      <c r="W825" s="25">
        <f t="shared" si="151"/>
        <v>0</v>
      </c>
      <c r="X825" s="25">
        <f t="shared" si="152"/>
        <v>0</v>
      </c>
      <c r="Y825" s="25">
        <f t="shared" si="153"/>
        <v>0</v>
      </c>
      <c r="Z825" s="25">
        <f t="shared" si="154"/>
        <v>0</v>
      </c>
      <c r="AA825" s="25">
        <f t="shared" si="155"/>
        <v>0</v>
      </c>
      <c r="AC825" s="25">
        <f t="shared" si="156"/>
        <v>0</v>
      </c>
      <c r="AG825" s="25" t="s">
        <v>393</v>
      </c>
      <c r="AH825" s="25" t="s">
        <v>394</v>
      </c>
      <c r="AI825" s="160" t="s">
        <v>395</v>
      </c>
      <c r="AK825" s="25">
        <f>IF(COUNTIFS('SOC priorities'!$E$4:$E$12,$B825)&lt;&gt;1,1,0)</f>
        <v>1</v>
      </c>
      <c r="AL825" s="25" cm="1">
        <f t="array" ref="AL825">_xlfn.IFNA(IF(ISBLANK(C825),0,_xlfn.IFNA(IF(NOT(OR(_xlfn.XLOOKUP(VLOOKUP(B825,'SOC priorities'!$E$4:$F$12,2),'SOC priorities'!$H$1:$P$1,'SOC priorities'!$H$1:$P$413)=C825)),1,0),1)),1)</f>
        <v>0</v>
      </c>
      <c r="AM825" s="25" cm="1">
        <f t="array" ref="AM825">_xlfn.IFNA(IF(ISBLANK(D825),0,IF(NOT(OR(_xlfn.XLOOKUP(VLOOKUP(B825,'SSA DD'!$E$32:$F$40,2),'SSA DD'!$E$1:$M$1,'SSA DD'!$E$1:$M$22)=D825)),1,0)),0)</f>
        <v>0</v>
      </c>
      <c r="AO825" t="s">
        <v>396</v>
      </c>
      <c r="AP825" s="25" t="s">
        <v>397</v>
      </c>
      <c r="AQ825" s="160" t="s">
        <v>398</v>
      </c>
    </row>
    <row r="826" spans="1:43" ht="30" customHeight="1" x14ac:dyDescent="0.45">
      <c r="A826" s="395">
        <v>814</v>
      </c>
      <c r="B826" s="155"/>
      <c r="C826" s="154"/>
      <c r="D826" s="154"/>
      <c r="E826" s="361"/>
      <c r="F826" s="362"/>
      <c r="G826" s="362"/>
      <c r="H826" s="368"/>
      <c r="I826" s="367" t="str">
        <f t="shared" si="147"/>
        <v/>
      </c>
      <c r="J826" s="365"/>
      <c r="K826" s="365"/>
      <c r="L826" s="365"/>
      <c r="O826" s="25" t="str">
        <f>IF(AND(SUM($U826:$Z826)&lt;&gt;0,SUM($U826:$Z826)&lt;&gt;6), IF($B826&lt;&gt;'SOC priorities'!$E$11,$AG826,$AH826),"")</f>
        <v/>
      </c>
      <c r="P826" s="25" t="str">
        <f>IF(AND(SUM(U826:AA826)&lt;&gt;0,SUM(U826:AA826)&lt;&gt;7),IF(B826='SOC priorities'!$E$11,IF(ISBLANK(H826),$AI826,""),""),"")</f>
        <v/>
      </c>
      <c r="Q826" s="25" t="str">
        <f t="shared" si="148"/>
        <v/>
      </c>
      <c r="R826" s="25" t="str">
        <f t="shared" si="145"/>
        <v/>
      </c>
      <c r="S826" s="25" t="str">
        <f t="shared" si="146"/>
        <v/>
      </c>
      <c r="U826" s="159">
        <f t="shared" si="149"/>
        <v>0</v>
      </c>
      <c r="V826" s="25">
        <f t="shared" si="150"/>
        <v>0</v>
      </c>
      <c r="W826" s="25">
        <f t="shared" si="151"/>
        <v>0</v>
      </c>
      <c r="X826" s="25">
        <f t="shared" si="152"/>
        <v>0</v>
      </c>
      <c r="Y826" s="25">
        <f t="shared" si="153"/>
        <v>0</v>
      </c>
      <c r="Z826" s="25">
        <f t="shared" si="154"/>
        <v>0</v>
      </c>
      <c r="AA826" s="25">
        <f t="shared" si="155"/>
        <v>0</v>
      </c>
      <c r="AC826" s="25">
        <f t="shared" si="156"/>
        <v>0</v>
      </c>
      <c r="AG826" s="25" t="s">
        <v>393</v>
      </c>
      <c r="AH826" s="25" t="s">
        <v>394</v>
      </c>
      <c r="AI826" s="160" t="s">
        <v>395</v>
      </c>
      <c r="AK826" s="25">
        <f>IF(COUNTIFS('SOC priorities'!$E$4:$E$12,$B826)&lt;&gt;1,1,0)</f>
        <v>1</v>
      </c>
      <c r="AL826" s="25" cm="1">
        <f t="array" ref="AL826">_xlfn.IFNA(IF(ISBLANK(C826),0,_xlfn.IFNA(IF(NOT(OR(_xlfn.XLOOKUP(VLOOKUP(B826,'SOC priorities'!$E$4:$F$12,2),'SOC priorities'!$H$1:$P$1,'SOC priorities'!$H$1:$P$413)=C826)),1,0),1)),1)</f>
        <v>0</v>
      </c>
      <c r="AM826" s="25" cm="1">
        <f t="array" ref="AM826">_xlfn.IFNA(IF(ISBLANK(D826),0,IF(NOT(OR(_xlfn.XLOOKUP(VLOOKUP(B826,'SSA DD'!$E$32:$F$40,2),'SSA DD'!$E$1:$M$1,'SSA DD'!$E$1:$M$22)=D826)),1,0)),0)</f>
        <v>0</v>
      </c>
      <c r="AO826" t="s">
        <v>396</v>
      </c>
      <c r="AP826" s="25" t="s">
        <v>397</v>
      </c>
      <c r="AQ826" s="160" t="s">
        <v>398</v>
      </c>
    </row>
    <row r="827" spans="1:43" ht="30" customHeight="1" x14ac:dyDescent="0.45">
      <c r="A827" s="395">
        <v>815</v>
      </c>
      <c r="B827" s="155"/>
      <c r="C827" s="154"/>
      <c r="D827" s="154"/>
      <c r="E827" s="361"/>
      <c r="F827" s="362"/>
      <c r="G827" s="362"/>
      <c r="H827" s="368"/>
      <c r="I827" s="367" t="str">
        <f t="shared" si="147"/>
        <v/>
      </c>
      <c r="J827" s="365"/>
      <c r="K827" s="365"/>
      <c r="L827" s="365"/>
      <c r="O827" s="25" t="str">
        <f>IF(AND(SUM($U827:$Z827)&lt;&gt;0,SUM($U827:$Z827)&lt;&gt;6), IF($B827&lt;&gt;'SOC priorities'!$E$11,$AG827,$AH827),"")</f>
        <v/>
      </c>
      <c r="P827" s="25" t="str">
        <f>IF(AND(SUM(U827:AA827)&lt;&gt;0,SUM(U827:AA827)&lt;&gt;7),IF(B827='SOC priorities'!$E$11,IF(ISBLANK(H827),$AI827,""),""),"")</f>
        <v/>
      </c>
      <c r="Q827" s="25" t="str">
        <f t="shared" si="148"/>
        <v/>
      </c>
      <c r="R827" s="25" t="str">
        <f t="shared" si="145"/>
        <v/>
      </c>
      <c r="S827" s="25" t="str">
        <f t="shared" si="146"/>
        <v/>
      </c>
      <c r="U827" s="159">
        <f t="shared" si="149"/>
        <v>0</v>
      </c>
      <c r="V827" s="25">
        <f t="shared" si="150"/>
        <v>0</v>
      </c>
      <c r="W827" s="25">
        <f t="shared" si="151"/>
        <v>0</v>
      </c>
      <c r="X827" s="25">
        <f t="shared" si="152"/>
        <v>0</v>
      </c>
      <c r="Y827" s="25">
        <f t="shared" si="153"/>
        <v>0</v>
      </c>
      <c r="Z827" s="25">
        <f t="shared" si="154"/>
        <v>0</v>
      </c>
      <c r="AA827" s="25">
        <f t="shared" si="155"/>
        <v>0</v>
      </c>
      <c r="AC827" s="25">
        <f t="shared" si="156"/>
        <v>0</v>
      </c>
      <c r="AG827" s="25" t="s">
        <v>393</v>
      </c>
      <c r="AH827" s="25" t="s">
        <v>394</v>
      </c>
      <c r="AI827" s="160" t="s">
        <v>395</v>
      </c>
      <c r="AK827" s="25">
        <f>IF(COUNTIFS('SOC priorities'!$E$4:$E$12,$B827)&lt;&gt;1,1,0)</f>
        <v>1</v>
      </c>
      <c r="AL827" s="25" cm="1">
        <f t="array" ref="AL827">_xlfn.IFNA(IF(ISBLANK(C827),0,_xlfn.IFNA(IF(NOT(OR(_xlfn.XLOOKUP(VLOOKUP(B827,'SOC priorities'!$E$4:$F$12,2),'SOC priorities'!$H$1:$P$1,'SOC priorities'!$H$1:$P$413)=C827)),1,0),1)),1)</f>
        <v>0</v>
      </c>
      <c r="AM827" s="25" cm="1">
        <f t="array" ref="AM827">_xlfn.IFNA(IF(ISBLANK(D827),0,IF(NOT(OR(_xlfn.XLOOKUP(VLOOKUP(B827,'SSA DD'!$E$32:$F$40,2),'SSA DD'!$E$1:$M$1,'SSA DD'!$E$1:$M$22)=D827)),1,0)),0)</f>
        <v>0</v>
      </c>
      <c r="AO827" t="s">
        <v>396</v>
      </c>
      <c r="AP827" s="25" t="s">
        <v>397</v>
      </c>
      <c r="AQ827" s="160" t="s">
        <v>398</v>
      </c>
    </row>
    <row r="828" spans="1:43" ht="30" customHeight="1" x14ac:dyDescent="0.45">
      <c r="A828" s="395">
        <v>816</v>
      </c>
      <c r="B828" s="155"/>
      <c r="C828" s="154"/>
      <c r="D828" s="154"/>
      <c r="E828" s="361"/>
      <c r="F828" s="362"/>
      <c r="G828" s="362"/>
      <c r="H828" s="368"/>
      <c r="I828" s="367" t="str">
        <f t="shared" si="147"/>
        <v/>
      </c>
      <c r="J828" s="365"/>
      <c r="K828" s="365"/>
      <c r="L828" s="365"/>
      <c r="O828" s="25" t="str">
        <f>IF(AND(SUM($U828:$Z828)&lt;&gt;0,SUM($U828:$Z828)&lt;&gt;6), IF($B828&lt;&gt;'SOC priorities'!$E$11,$AG828,$AH828),"")</f>
        <v/>
      </c>
      <c r="P828" s="25" t="str">
        <f>IF(AND(SUM(U828:AA828)&lt;&gt;0,SUM(U828:AA828)&lt;&gt;7),IF(B828='SOC priorities'!$E$11,IF(ISBLANK(H828),$AI828,""),""),"")</f>
        <v/>
      </c>
      <c r="Q828" s="25" t="str">
        <f t="shared" si="148"/>
        <v/>
      </c>
      <c r="R828" s="25" t="str">
        <f t="shared" si="145"/>
        <v/>
      </c>
      <c r="S828" s="25" t="str">
        <f t="shared" si="146"/>
        <v/>
      </c>
      <c r="U828" s="159">
        <f t="shared" si="149"/>
        <v>0</v>
      </c>
      <c r="V828" s="25">
        <f t="shared" si="150"/>
        <v>0</v>
      </c>
      <c r="W828" s="25">
        <f t="shared" si="151"/>
        <v>0</v>
      </c>
      <c r="X828" s="25">
        <f t="shared" si="152"/>
        <v>0</v>
      </c>
      <c r="Y828" s="25">
        <f t="shared" si="153"/>
        <v>0</v>
      </c>
      <c r="Z828" s="25">
        <f t="shared" si="154"/>
        <v>0</v>
      </c>
      <c r="AA828" s="25">
        <f t="shared" si="155"/>
        <v>0</v>
      </c>
      <c r="AC828" s="25">
        <f t="shared" si="156"/>
        <v>0</v>
      </c>
      <c r="AG828" s="25" t="s">
        <v>393</v>
      </c>
      <c r="AH828" s="25" t="s">
        <v>394</v>
      </c>
      <c r="AI828" s="160" t="s">
        <v>395</v>
      </c>
      <c r="AK828" s="25">
        <f>IF(COUNTIFS('SOC priorities'!$E$4:$E$12,$B828)&lt;&gt;1,1,0)</f>
        <v>1</v>
      </c>
      <c r="AL828" s="25" cm="1">
        <f t="array" ref="AL828">_xlfn.IFNA(IF(ISBLANK(C828),0,_xlfn.IFNA(IF(NOT(OR(_xlfn.XLOOKUP(VLOOKUP(B828,'SOC priorities'!$E$4:$F$12,2),'SOC priorities'!$H$1:$P$1,'SOC priorities'!$H$1:$P$413)=C828)),1,0),1)),1)</f>
        <v>0</v>
      </c>
      <c r="AM828" s="25" cm="1">
        <f t="array" ref="AM828">_xlfn.IFNA(IF(ISBLANK(D828),0,IF(NOT(OR(_xlfn.XLOOKUP(VLOOKUP(B828,'SSA DD'!$E$32:$F$40,2),'SSA DD'!$E$1:$M$1,'SSA DD'!$E$1:$M$22)=D828)),1,0)),0)</f>
        <v>0</v>
      </c>
      <c r="AO828" t="s">
        <v>396</v>
      </c>
      <c r="AP828" s="25" t="s">
        <v>397</v>
      </c>
      <c r="AQ828" s="160" t="s">
        <v>398</v>
      </c>
    </row>
    <row r="829" spans="1:43" ht="30" customHeight="1" x14ac:dyDescent="0.45">
      <c r="A829" s="395">
        <v>817</v>
      </c>
      <c r="B829" s="155"/>
      <c r="C829" s="154"/>
      <c r="D829" s="154"/>
      <c r="E829" s="361"/>
      <c r="F829" s="362"/>
      <c r="G829" s="362"/>
      <c r="H829" s="368"/>
      <c r="I829" s="367" t="str">
        <f t="shared" si="147"/>
        <v/>
      </c>
      <c r="J829" s="365"/>
      <c r="K829" s="365"/>
      <c r="L829" s="365"/>
      <c r="O829" s="25" t="str">
        <f>IF(AND(SUM($U829:$Z829)&lt;&gt;0,SUM($U829:$Z829)&lt;&gt;6), IF($B829&lt;&gt;'SOC priorities'!$E$11,$AG829,$AH829),"")</f>
        <v/>
      </c>
      <c r="P829" s="25" t="str">
        <f>IF(AND(SUM(U829:AA829)&lt;&gt;0,SUM(U829:AA829)&lt;&gt;7),IF(B829='SOC priorities'!$E$11,IF(ISBLANK(H829),$AI829,""),""),"")</f>
        <v/>
      </c>
      <c r="Q829" s="25" t="str">
        <f t="shared" si="148"/>
        <v/>
      </c>
      <c r="R829" s="25" t="str">
        <f t="shared" si="145"/>
        <v/>
      </c>
      <c r="S829" s="25" t="str">
        <f t="shared" si="146"/>
        <v/>
      </c>
      <c r="U829" s="159">
        <f t="shared" si="149"/>
        <v>0</v>
      </c>
      <c r="V829" s="25">
        <f t="shared" si="150"/>
        <v>0</v>
      </c>
      <c r="W829" s="25">
        <f t="shared" si="151"/>
        <v>0</v>
      </c>
      <c r="X829" s="25">
        <f t="shared" si="152"/>
        <v>0</v>
      </c>
      <c r="Y829" s="25">
        <f t="shared" si="153"/>
        <v>0</v>
      </c>
      <c r="Z829" s="25">
        <f t="shared" si="154"/>
        <v>0</v>
      </c>
      <c r="AA829" s="25">
        <f t="shared" si="155"/>
        <v>0</v>
      </c>
      <c r="AC829" s="25">
        <f t="shared" si="156"/>
        <v>0</v>
      </c>
      <c r="AG829" s="25" t="s">
        <v>393</v>
      </c>
      <c r="AH829" s="25" t="s">
        <v>394</v>
      </c>
      <c r="AI829" s="160" t="s">
        <v>395</v>
      </c>
      <c r="AK829" s="25">
        <f>IF(COUNTIFS('SOC priorities'!$E$4:$E$12,$B829)&lt;&gt;1,1,0)</f>
        <v>1</v>
      </c>
      <c r="AL829" s="25" cm="1">
        <f t="array" ref="AL829">_xlfn.IFNA(IF(ISBLANK(C829),0,_xlfn.IFNA(IF(NOT(OR(_xlfn.XLOOKUP(VLOOKUP(B829,'SOC priorities'!$E$4:$F$12,2),'SOC priorities'!$H$1:$P$1,'SOC priorities'!$H$1:$P$413)=C829)),1,0),1)),1)</f>
        <v>0</v>
      </c>
      <c r="AM829" s="25" cm="1">
        <f t="array" ref="AM829">_xlfn.IFNA(IF(ISBLANK(D829),0,IF(NOT(OR(_xlfn.XLOOKUP(VLOOKUP(B829,'SSA DD'!$E$32:$F$40,2),'SSA DD'!$E$1:$M$1,'SSA DD'!$E$1:$M$22)=D829)),1,0)),0)</f>
        <v>0</v>
      </c>
      <c r="AO829" t="s">
        <v>396</v>
      </c>
      <c r="AP829" s="25" t="s">
        <v>397</v>
      </c>
      <c r="AQ829" s="160" t="s">
        <v>398</v>
      </c>
    </row>
    <row r="830" spans="1:43" ht="30" customHeight="1" x14ac:dyDescent="0.45">
      <c r="A830" s="395">
        <v>818</v>
      </c>
      <c r="B830" s="155"/>
      <c r="C830" s="154"/>
      <c r="D830" s="154"/>
      <c r="E830" s="361"/>
      <c r="F830" s="362"/>
      <c r="G830" s="362"/>
      <c r="H830" s="368"/>
      <c r="I830" s="367" t="str">
        <f t="shared" si="147"/>
        <v/>
      </c>
      <c r="J830" s="365"/>
      <c r="K830" s="365"/>
      <c r="L830" s="365"/>
      <c r="O830" s="25" t="str">
        <f>IF(AND(SUM($U830:$Z830)&lt;&gt;0,SUM($U830:$Z830)&lt;&gt;6), IF($B830&lt;&gt;'SOC priorities'!$E$11,$AG830,$AH830),"")</f>
        <v/>
      </c>
      <c r="P830" s="25" t="str">
        <f>IF(AND(SUM(U830:AA830)&lt;&gt;0,SUM(U830:AA830)&lt;&gt;7),IF(B830='SOC priorities'!$E$11,IF(ISBLANK(H830),$AI830,""),""),"")</f>
        <v/>
      </c>
      <c r="Q830" s="25" t="str">
        <f t="shared" si="148"/>
        <v/>
      </c>
      <c r="R830" s="25" t="str">
        <f t="shared" si="145"/>
        <v/>
      </c>
      <c r="S830" s="25" t="str">
        <f t="shared" si="146"/>
        <v/>
      </c>
      <c r="U830" s="159">
        <f t="shared" si="149"/>
        <v>0</v>
      </c>
      <c r="V830" s="25">
        <f t="shared" si="150"/>
        <v>0</v>
      </c>
      <c r="W830" s="25">
        <f t="shared" si="151"/>
        <v>0</v>
      </c>
      <c r="X830" s="25">
        <f t="shared" si="152"/>
        <v>0</v>
      </c>
      <c r="Y830" s="25">
        <f t="shared" si="153"/>
        <v>0</v>
      </c>
      <c r="Z830" s="25">
        <f t="shared" si="154"/>
        <v>0</v>
      </c>
      <c r="AA830" s="25">
        <f t="shared" si="155"/>
        <v>0</v>
      </c>
      <c r="AC830" s="25">
        <f t="shared" si="156"/>
        <v>0</v>
      </c>
      <c r="AG830" s="25" t="s">
        <v>393</v>
      </c>
      <c r="AH830" s="25" t="s">
        <v>394</v>
      </c>
      <c r="AI830" s="160" t="s">
        <v>395</v>
      </c>
      <c r="AK830" s="25">
        <f>IF(COUNTIFS('SOC priorities'!$E$4:$E$12,$B830)&lt;&gt;1,1,0)</f>
        <v>1</v>
      </c>
      <c r="AL830" s="25" cm="1">
        <f t="array" ref="AL830">_xlfn.IFNA(IF(ISBLANK(C830),0,_xlfn.IFNA(IF(NOT(OR(_xlfn.XLOOKUP(VLOOKUP(B830,'SOC priorities'!$E$4:$F$12,2),'SOC priorities'!$H$1:$P$1,'SOC priorities'!$H$1:$P$413)=C830)),1,0),1)),1)</f>
        <v>0</v>
      </c>
      <c r="AM830" s="25" cm="1">
        <f t="array" ref="AM830">_xlfn.IFNA(IF(ISBLANK(D830),0,IF(NOT(OR(_xlfn.XLOOKUP(VLOOKUP(B830,'SSA DD'!$E$32:$F$40,2),'SSA DD'!$E$1:$M$1,'SSA DD'!$E$1:$M$22)=D830)),1,0)),0)</f>
        <v>0</v>
      </c>
      <c r="AO830" t="s">
        <v>396</v>
      </c>
      <c r="AP830" s="25" t="s">
        <v>397</v>
      </c>
      <c r="AQ830" s="160" t="s">
        <v>398</v>
      </c>
    </row>
    <row r="831" spans="1:43" ht="30" customHeight="1" x14ac:dyDescent="0.45">
      <c r="A831" s="395">
        <v>819</v>
      </c>
      <c r="B831" s="155"/>
      <c r="C831" s="154"/>
      <c r="D831" s="154"/>
      <c r="E831" s="361"/>
      <c r="F831" s="362"/>
      <c r="G831" s="362"/>
      <c r="H831" s="368"/>
      <c r="I831" s="367" t="str">
        <f t="shared" si="147"/>
        <v/>
      </c>
      <c r="J831" s="365"/>
      <c r="K831" s="365"/>
      <c r="L831" s="365"/>
      <c r="O831" s="25" t="str">
        <f>IF(AND(SUM($U831:$Z831)&lt;&gt;0,SUM($U831:$Z831)&lt;&gt;6), IF($B831&lt;&gt;'SOC priorities'!$E$11,$AG831,$AH831),"")</f>
        <v/>
      </c>
      <c r="P831" s="25" t="str">
        <f>IF(AND(SUM(U831:AA831)&lt;&gt;0,SUM(U831:AA831)&lt;&gt;7),IF(B831='SOC priorities'!$E$11,IF(ISBLANK(H831),$AI831,""),""),"")</f>
        <v/>
      </c>
      <c r="Q831" s="25" t="str">
        <f t="shared" si="148"/>
        <v/>
      </c>
      <c r="R831" s="25" t="str">
        <f t="shared" si="145"/>
        <v/>
      </c>
      <c r="S831" s="25" t="str">
        <f t="shared" si="146"/>
        <v/>
      </c>
      <c r="U831" s="159">
        <f t="shared" si="149"/>
        <v>0</v>
      </c>
      <c r="V831" s="25">
        <f t="shared" si="150"/>
        <v>0</v>
      </c>
      <c r="W831" s="25">
        <f t="shared" si="151"/>
        <v>0</v>
      </c>
      <c r="X831" s="25">
        <f t="shared" si="152"/>
        <v>0</v>
      </c>
      <c r="Y831" s="25">
        <f t="shared" si="153"/>
        <v>0</v>
      </c>
      <c r="Z831" s="25">
        <f t="shared" si="154"/>
        <v>0</v>
      </c>
      <c r="AA831" s="25">
        <f t="shared" si="155"/>
        <v>0</v>
      </c>
      <c r="AC831" s="25">
        <f t="shared" si="156"/>
        <v>0</v>
      </c>
      <c r="AG831" s="25" t="s">
        <v>393</v>
      </c>
      <c r="AH831" s="25" t="s">
        <v>394</v>
      </c>
      <c r="AI831" s="160" t="s">
        <v>395</v>
      </c>
      <c r="AK831" s="25">
        <f>IF(COUNTIFS('SOC priorities'!$E$4:$E$12,$B831)&lt;&gt;1,1,0)</f>
        <v>1</v>
      </c>
      <c r="AL831" s="25" cm="1">
        <f t="array" ref="AL831">_xlfn.IFNA(IF(ISBLANK(C831),0,_xlfn.IFNA(IF(NOT(OR(_xlfn.XLOOKUP(VLOOKUP(B831,'SOC priorities'!$E$4:$F$12,2),'SOC priorities'!$H$1:$P$1,'SOC priorities'!$H$1:$P$413)=C831)),1,0),1)),1)</f>
        <v>0</v>
      </c>
      <c r="AM831" s="25" cm="1">
        <f t="array" ref="AM831">_xlfn.IFNA(IF(ISBLANK(D831),0,IF(NOT(OR(_xlfn.XLOOKUP(VLOOKUP(B831,'SSA DD'!$E$32:$F$40,2),'SSA DD'!$E$1:$M$1,'SSA DD'!$E$1:$M$22)=D831)),1,0)),0)</f>
        <v>0</v>
      </c>
      <c r="AO831" t="s">
        <v>396</v>
      </c>
      <c r="AP831" s="25" t="s">
        <v>397</v>
      </c>
      <c r="AQ831" s="160" t="s">
        <v>398</v>
      </c>
    </row>
    <row r="832" spans="1:43" ht="30" customHeight="1" x14ac:dyDescent="0.45">
      <c r="A832" s="395">
        <v>820</v>
      </c>
      <c r="B832" s="155"/>
      <c r="C832" s="154"/>
      <c r="D832" s="154"/>
      <c r="E832" s="361"/>
      <c r="F832" s="362"/>
      <c r="G832" s="362"/>
      <c r="H832" s="368"/>
      <c r="I832" s="367" t="str">
        <f t="shared" si="147"/>
        <v/>
      </c>
      <c r="J832" s="365"/>
      <c r="K832" s="365"/>
      <c r="L832" s="365"/>
      <c r="O832" s="25" t="str">
        <f>IF(AND(SUM($U832:$Z832)&lt;&gt;0,SUM($U832:$Z832)&lt;&gt;6), IF($B832&lt;&gt;'SOC priorities'!$E$11,$AG832,$AH832),"")</f>
        <v/>
      </c>
      <c r="P832" s="25" t="str">
        <f>IF(AND(SUM(U832:AA832)&lt;&gt;0,SUM(U832:AA832)&lt;&gt;7),IF(B832='SOC priorities'!$E$11,IF(ISBLANK(H832),$AI832,""),""),"")</f>
        <v/>
      </c>
      <c r="Q832" s="25" t="str">
        <f t="shared" si="148"/>
        <v/>
      </c>
      <c r="R832" s="25" t="str">
        <f t="shared" si="145"/>
        <v/>
      </c>
      <c r="S832" s="25" t="str">
        <f t="shared" si="146"/>
        <v/>
      </c>
      <c r="U832" s="159">
        <f t="shared" si="149"/>
        <v>0</v>
      </c>
      <c r="V832" s="25">
        <f t="shared" si="150"/>
        <v>0</v>
      </c>
      <c r="W832" s="25">
        <f t="shared" si="151"/>
        <v>0</v>
      </c>
      <c r="X832" s="25">
        <f t="shared" si="152"/>
        <v>0</v>
      </c>
      <c r="Y832" s="25">
        <f t="shared" si="153"/>
        <v>0</v>
      </c>
      <c r="Z832" s="25">
        <f t="shared" si="154"/>
        <v>0</v>
      </c>
      <c r="AA832" s="25">
        <f t="shared" si="155"/>
        <v>0</v>
      </c>
      <c r="AC832" s="25">
        <f t="shared" si="156"/>
        <v>0</v>
      </c>
      <c r="AG832" s="25" t="s">
        <v>393</v>
      </c>
      <c r="AH832" s="25" t="s">
        <v>394</v>
      </c>
      <c r="AI832" s="160" t="s">
        <v>395</v>
      </c>
      <c r="AK832" s="25">
        <f>IF(COUNTIFS('SOC priorities'!$E$4:$E$12,$B832)&lt;&gt;1,1,0)</f>
        <v>1</v>
      </c>
      <c r="AL832" s="25" cm="1">
        <f t="array" ref="AL832">_xlfn.IFNA(IF(ISBLANK(C832),0,_xlfn.IFNA(IF(NOT(OR(_xlfn.XLOOKUP(VLOOKUP(B832,'SOC priorities'!$E$4:$F$12,2),'SOC priorities'!$H$1:$P$1,'SOC priorities'!$H$1:$P$413)=C832)),1,0),1)),1)</f>
        <v>0</v>
      </c>
      <c r="AM832" s="25" cm="1">
        <f t="array" ref="AM832">_xlfn.IFNA(IF(ISBLANK(D832),0,IF(NOT(OR(_xlfn.XLOOKUP(VLOOKUP(B832,'SSA DD'!$E$32:$F$40,2),'SSA DD'!$E$1:$M$1,'SSA DD'!$E$1:$M$22)=D832)),1,0)),0)</f>
        <v>0</v>
      </c>
      <c r="AO832" t="s">
        <v>396</v>
      </c>
      <c r="AP832" s="25" t="s">
        <v>397</v>
      </c>
      <c r="AQ832" s="160" t="s">
        <v>398</v>
      </c>
    </row>
    <row r="833" spans="1:43" ht="30" customHeight="1" x14ac:dyDescent="0.45">
      <c r="A833" s="395">
        <v>821</v>
      </c>
      <c r="B833" s="155"/>
      <c r="C833" s="154"/>
      <c r="D833" s="154"/>
      <c r="E833" s="361"/>
      <c r="F833" s="362"/>
      <c r="G833" s="362"/>
      <c r="H833" s="368"/>
      <c r="I833" s="367" t="str">
        <f t="shared" si="147"/>
        <v/>
      </c>
      <c r="J833" s="365"/>
      <c r="K833" s="365"/>
      <c r="L833" s="365"/>
      <c r="O833" s="25" t="str">
        <f>IF(AND(SUM($U833:$Z833)&lt;&gt;0,SUM($U833:$Z833)&lt;&gt;6), IF($B833&lt;&gt;'SOC priorities'!$E$11,$AG833,$AH833),"")</f>
        <v/>
      </c>
      <c r="P833" s="25" t="str">
        <f>IF(AND(SUM(U833:AA833)&lt;&gt;0,SUM(U833:AA833)&lt;&gt;7),IF(B833='SOC priorities'!$E$11,IF(ISBLANK(H833),$AI833,""),""),"")</f>
        <v/>
      </c>
      <c r="Q833" s="25" t="str">
        <f t="shared" si="148"/>
        <v/>
      </c>
      <c r="R833" s="25" t="str">
        <f t="shared" si="145"/>
        <v/>
      </c>
      <c r="S833" s="25" t="str">
        <f t="shared" si="146"/>
        <v/>
      </c>
      <c r="U833" s="159">
        <f t="shared" si="149"/>
        <v>0</v>
      </c>
      <c r="V833" s="25">
        <f t="shared" si="150"/>
        <v>0</v>
      </c>
      <c r="W833" s="25">
        <f t="shared" si="151"/>
        <v>0</v>
      </c>
      <c r="X833" s="25">
        <f t="shared" si="152"/>
        <v>0</v>
      </c>
      <c r="Y833" s="25">
        <f t="shared" si="153"/>
        <v>0</v>
      </c>
      <c r="Z833" s="25">
        <f t="shared" si="154"/>
        <v>0</v>
      </c>
      <c r="AA833" s="25">
        <f t="shared" si="155"/>
        <v>0</v>
      </c>
      <c r="AC833" s="25">
        <f t="shared" si="156"/>
        <v>0</v>
      </c>
      <c r="AG833" s="25" t="s">
        <v>393</v>
      </c>
      <c r="AH833" s="25" t="s">
        <v>394</v>
      </c>
      <c r="AI833" s="160" t="s">
        <v>395</v>
      </c>
      <c r="AK833" s="25">
        <f>IF(COUNTIFS('SOC priorities'!$E$4:$E$12,$B833)&lt;&gt;1,1,0)</f>
        <v>1</v>
      </c>
      <c r="AL833" s="25" cm="1">
        <f t="array" ref="AL833">_xlfn.IFNA(IF(ISBLANK(C833),0,_xlfn.IFNA(IF(NOT(OR(_xlfn.XLOOKUP(VLOOKUP(B833,'SOC priorities'!$E$4:$F$12,2),'SOC priorities'!$H$1:$P$1,'SOC priorities'!$H$1:$P$413)=C833)),1,0),1)),1)</f>
        <v>0</v>
      </c>
      <c r="AM833" s="25" cm="1">
        <f t="array" ref="AM833">_xlfn.IFNA(IF(ISBLANK(D833),0,IF(NOT(OR(_xlfn.XLOOKUP(VLOOKUP(B833,'SSA DD'!$E$32:$F$40,2),'SSA DD'!$E$1:$M$1,'SSA DD'!$E$1:$M$22)=D833)),1,0)),0)</f>
        <v>0</v>
      </c>
      <c r="AO833" t="s">
        <v>396</v>
      </c>
      <c r="AP833" s="25" t="s">
        <v>397</v>
      </c>
      <c r="AQ833" s="160" t="s">
        <v>398</v>
      </c>
    </row>
    <row r="834" spans="1:43" ht="30" customHeight="1" x14ac:dyDescent="0.45">
      <c r="A834" s="395">
        <v>822</v>
      </c>
      <c r="B834" s="155"/>
      <c r="C834" s="154"/>
      <c r="D834" s="154"/>
      <c r="E834" s="361"/>
      <c r="F834" s="362"/>
      <c r="G834" s="362"/>
      <c r="H834" s="368"/>
      <c r="I834" s="367" t="str">
        <f t="shared" si="147"/>
        <v/>
      </c>
      <c r="J834" s="365"/>
      <c r="K834" s="365"/>
      <c r="L834" s="365"/>
      <c r="O834" s="25" t="str">
        <f>IF(AND(SUM($U834:$Z834)&lt;&gt;0,SUM($U834:$Z834)&lt;&gt;6), IF($B834&lt;&gt;'SOC priorities'!$E$11,$AG834,$AH834),"")</f>
        <v/>
      </c>
      <c r="P834" s="25" t="str">
        <f>IF(AND(SUM(U834:AA834)&lt;&gt;0,SUM(U834:AA834)&lt;&gt;7),IF(B834='SOC priorities'!$E$11,IF(ISBLANK(H834),$AI834,""),""),"")</f>
        <v/>
      </c>
      <c r="Q834" s="25" t="str">
        <f t="shared" si="148"/>
        <v/>
      </c>
      <c r="R834" s="25" t="str">
        <f t="shared" si="145"/>
        <v/>
      </c>
      <c r="S834" s="25" t="str">
        <f t="shared" si="146"/>
        <v/>
      </c>
      <c r="U834" s="159">
        <f t="shared" si="149"/>
        <v>0</v>
      </c>
      <c r="V834" s="25">
        <f t="shared" si="150"/>
        <v>0</v>
      </c>
      <c r="W834" s="25">
        <f t="shared" si="151"/>
        <v>0</v>
      </c>
      <c r="X834" s="25">
        <f t="shared" si="152"/>
        <v>0</v>
      </c>
      <c r="Y834" s="25">
        <f t="shared" si="153"/>
        <v>0</v>
      </c>
      <c r="Z834" s="25">
        <f t="shared" si="154"/>
        <v>0</v>
      </c>
      <c r="AA834" s="25">
        <f t="shared" si="155"/>
        <v>0</v>
      </c>
      <c r="AC834" s="25">
        <f t="shared" si="156"/>
        <v>0</v>
      </c>
      <c r="AG834" s="25" t="s">
        <v>393</v>
      </c>
      <c r="AH834" s="25" t="s">
        <v>394</v>
      </c>
      <c r="AI834" s="160" t="s">
        <v>395</v>
      </c>
      <c r="AK834" s="25">
        <f>IF(COUNTIFS('SOC priorities'!$E$4:$E$12,$B834)&lt;&gt;1,1,0)</f>
        <v>1</v>
      </c>
      <c r="AL834" s="25" cm="1">
        <f t="array" ref="AL834">_xlfn.IFNA(IF(ISBLANK(C834),0,_xlfn.IFNA(IF(NOT(OR(_xlfn.XLOOKUP(VLOOKUP(B834,'SOC priorities'!$E$4:$F$12,2),'SOC priorities'!$H$1:$P$1,'SOC priorities'!$H$1:$P$413)=C834)),1,0),1)),1)</f>
        <v>0</v>
      </c>
      <c r="AM834" s="25" cm="1">
        <f t="array" ref="AM834">_xlfn.IFNA(IF(ISBLANK(D834),0,IF(NOT(OR(_xlfn.XLOOKUP(VLOOKUP(B834,'SSA DD'!$E$32:$F$40,2),'SSA DD'!$E$1:$M$1,'SSA DD'!$E$1:$M$22)=D834)),1,0)),0)</f>
        <v>0</v>
      </c>
      <c r="AO834" t="s">
        <v>396</v>
      </c>
      <c r="AP834" s="25" t="s">
        <v>397</v>
      </c>
      <c r="AQ834" s="160" t="s">
        <v>398</v>
      </c>
    </row>
    <row r="835" spans="1:43" ht="30" customHeight="1" x14ac:dyDescent="0.45">
      <c r="A835" s="395">
        <v>823</v>
      </c>
      <c r="B835" s="155"/>
      <c r="C835" s="154"/>
      <c r="D835" s="154"/>
      <c r="E835" s="361"/>
      <c r="F835" s="362"/>
      <c r="G835" s="362"/>
      <c r="H835" s="368"/>
      <c r="I835" s="367" t="str">
        <f t="shared" si="147"/>
        <v/>
      </c>
      <c r="J835" s="365"/>
      <c r="K835" s="365"/>
      <c r="L835" s="365"/>
      <c r="O835" s="25" t="str">
        <f>IF(AND(SUM($U835:$Z835)&lt;&gt;0,SUM($U835:$Z835)&lt;&gt;6), IF($B835&lt;&gt;'SOC priorities'!$E$11,$AG835,$AH835),"")</f>
        <v/>
      </c>
      <c r="P835" s="25" t="str">
        <f>IF(AND(SUM(U835:AA835)&lt;&gt;0,SUM(U835:AA835)&lt;&gt;7),IF(B835='SOC priorities'!$E$11,IF(ISBLANK(H835),$AI835,""),""),"")</f>
        <v/>
      </c>
      <c r="Q835" s="25" t="str">
        <f t="shared" si="148"/>
        <v/>
      </c>
      <c r="R835" s="25" t="str">
        <f t="shared" si="145"/>
        <v/>
      </c>
      <c r="S835" s="25" t="str">
        <f t="shared" si="146"/>
        <v/>
      </c>
      <c r="U835" s="159">
        <f t="shared" si="149"/>
        <v>0</v>
      </c>
      <c r="V835" s="25">
        <f t="shared" si="150"/>
        <v>0</v>
      </c>
      <c r="W835" s="25">
        <f t="shared" si="151"/>
        <v>0</v>
      </c>
      <c r="X835" s="25">
        <f t="shared" si="152"/>
        <v>0</v>
      </c>
      <c r="Y835" s="25">
        <f t="shared" si="153"/>
        <v>0</v>
      </c>
      <c r="Z835" s="25">
        <f t="shared" si="154"/>
        <v>0</v>
      </c>
      <c r="AA835" s="25">
        <f t="shared" si="155"/>
        <v>0</v>
      </c>
      <c r="AC835" s="25">
        <f t="shared" si="156"/>
        <v>0</v>
      </c>
      <c r="AG835" s="25" t="s">
        <v>393</v>
      </c>
      <c r="AH835" s="25" t="s">
        <v>394</v>
      </c>
      <c r="AI835" s="160" t="s">
        <v>395</v>
      </c>
      <c r="AK835" s="25">
        <f>IF(COUNTIFS('SOC priorities'!$E$4:$E$12,$B835)&lt;&gt;1,1,0)</f>
        <v>1</v>
      </c>
      <c r="AL835" s="25" cm="1">
        <f t="array" ref="AL835">_xlfn.IFNA(IF(ISBLANK(C835),0,_xlfn.IFNA(IF(NOT(OR(_xlfn.XLOOKUP(VLOOKUP(B835,'SOC priorities'!$E$4:$F$12,2),'SOC priorities'!$H$1:$P$1,'SOC priorities'!$H$1:$P$413)=C835)),1,0),1)),1)</f>
        <v>0</v>
      </c>
      <c r="AM835" s="25" cm="1">
        <f t="array" ref="AM835">_xlfn.IFNA(IF(ISBLANK(D835),0,IF(NOT(OR(_xlfn.XLOOKUP(VLOOKUP(B835,'SSA DD'!$E$32:$F$40,2),'SSA DD'!$E$1:$M$1,'SSA DD'!$E$1:$M$22)=D835)),1,0)),0)</f>
        <v>0</v>
      </c>
      <c r="AO835" t="s">
        <v>396</v>
      </c>
      <c r="AP835" s="25" t="s">
        <v>397</v>
      </c>
      <c r="AQ835" s="160" t="s">
        <v>398</v>
      </c>
    </row>
    <row r="836" spans="1:43" ht="30" customHeight="1" x14ac:dyDescent="0.45">
      <c r="A836" s="395">
        <v>824</v>
      </c>
      <c r="B836" s="155"/>
      <c r="C836" s="154"/>
      <c r="D836" s="154"/>
      <c r="E836" s="361"/>
      <c r="F836" s="362"/>
      <c r="G836" s="362"/>
      <c r="H836" s="368"/>
      <c r="I836" s="367" t="str">
        <f t="shared" si="147"/>
        <v/>
      </c>
      <c r="J836" s="365"/>
      <c r="K836" s="365"/>
      <c r="L836" s="365"/>
      <c r="O836" s="25" t="str">
        <f>IF(AND(SUM($U836:$Z836)&lt;&gt;0,SUM($U836:$Z836)&lt;&gt;6), IF($B836&lt;&gt;'SOC priorities'!$E$11,$AG836,$AH836),"")</f>
        <v/>
      </c>
      <c r="P836" s="25" t="str">
        <f>IF(AND(SUM(U836:AA836)&lt;&gt;0,SUM(U836:AA836)&lt;&gt;7),IF(B836='SOC priorities'!$E$11,IF(ISBLANK(H836),$AI836,""),""),"")</f>
        <v/>
      </c>
      <c r="Q836" s="25" t="str">
        <f t="shared" si="148"/>
        <v/>
      </c>
      <c r="R836" s="25" t="str">
        <f t="shared" si="145"/>
        <v/>
      </c>
      <c r="S836" s="25" t="str">
        <f t="shared" si="146"/>
        <v/>
      </c>
      <c r="U836" s="159">
        <f t="shared" si="149"/>
        <v>0</v>
      </c>
      <c r="V836" s="25">
        <f t="shared" si="150"/>
        <v>0</v>
      </c>
      <c r="W836" s="25">
        <f t="shared" si="151"/>
        <v>0</v>
      </c>
      <c r="X836" s="25">
        <f t="shared" si="152"/>
        <v>0</v>
      </c>
      <c r="Y836" s="25">
        <f t="shared" si="153"/>
        <v>0</v>
      </c>
      <c r="Z836" s="25">
        <f t="shared" si="154"/>
        <v>0</v>
      </c>
      <c r="AA836" s="25">
        <f t="shared" si="155"/>
        <v>0</v>
      </c>
      <c r="AC836" s="25">
        <f t="shared" si="156"/>
        <v>0</v>
      </c>
      <c r="AG836" s="25" t="s">
        <v>393</v>
      </c>
      <c r="AH836" s="25" t="s">
        <v>394</v>
      </c>
      <c r="AI836" s="160" t="s">
        <v>395</v>
      </c>
      <c r="AK836" s="25">
        <f>IF(COUNTIFS('SOC priorities'!$E$4:$E$12,$B836)&lt;&gt;1,1,0)</f>
        <v>1</v>
      </c>
      <c r="AL836" s="25" cm="1">
        <f t="array" ref="AL836">_xlfn.IFNA(IF(ISBLANK(C836),0,_xlfn.IFNA(IF(NOT(OR(_xlfn.XLOOKUP(VLOOKUP(B836,'SOC priorities'!$E$4:$F$12,2),'SOC priorities'!$H$1:$P$1,'SOC priorities'!$H$1:$P$413)=C836)),1,0),1)),1)</f>
        <v>0</v>
      </c>
      <c r="AM836" s="25" cm="1">
        <f t="array" ref="AM836">_xlfn.IFNA(IF(ISBLANK(D836),0,IF(NOT(OR(_xlfn.XLOOKUP(VLOOKUP(B836,'SSA DD'!$E$32:$F$40,2),'SSA DD'!$E$1:$M$1,'SSA DD'!$E$1:$M$22)=D836)),1,0)),0)</f>
        <v>0</v>
      </c>
      <c r="AO836" t="s">
        <v>396</v>
      </c>
      <c r="AP836" s="25" t="s">
        <v>397</v>
      </c>
      <c r="AQ836" s="160" t="s">
        <v>398</v>
      </c>
    </row>
    <row r="837" spans="1:43" ht="30" customHeight="1" x14ac:dyDescent="0.45">
      <c r="A837" s="395">
        <v>825</v>
      </c>
      <c r="B837" s="155"/>
      <c r="C837" s="154"/>
      <c r="D837" s="154"/>
      <c r="E837" s="361"/>
      <c r="F837" s="362"/>
      <c r="G837" s="362"/>
      <c r="H837" s="368"/>
      <c r="I837" s="367" t="str">
        <f t="shared" si="147"/>
        <v/>
      </c>
      <c r="J837" s="365"/>
      <c r="K837" s="365"/>
      <c r="L837" s="365"/>
      <c r="O837" s="25" t="str">
        <f>IF(AND(SUM($U837:$Z837)&lt;&gt;0,SUM($U837:$Z837)&lt;&gt;6), IF($B837&lt;&gt;'SOC priorities'!$E$11,$AG837,$AH837),"")</f>
        <v/>
      </c>
      <c r="P837" s="25" t="str">
        <f>IF(AND(SUM(U837:AA837)&lt;&gt;0,SUM(U837:AA837)&lt;&gt;7),IF(B837='SOC priorities'!$E$11,IF(ISBLANK(H837),$AI837,""),""),"")</f>
        <v/>
      </c>
      <c r="Q837" s="25" t="str">
        <f t="shared" si="148"/>
        <v/>
      </c>
      <c r="R837" s="25" t="str">
        <f t="shared" si="145"/>
        <v/>
      </c>
      <c r="S837" s="25" t="str">
        <f t="shared" si="146"/>
        <v/>
      </c>
      <c r="U837" s="159">
        <f t="shared" si="149"/>
        <v>0</v>
      </c>
      <c r="V837" s="25">
        <f t="shared" si="150"/>
        <v>0</v>
      </c>
      <c r="W837" s="25">
        <f t="shared" si="151"/>
        <v>0</v>
      </c>
      <c r="X837" s="25">
        <f t="shared" si="152"/>
        <v>0</v>
      </c>
      <c r="Y837" s="25">
        <f t="shared" si="153"/>
        <v>0</v>
      </c>
      <c r="Z837" s="25">
        <f t="shared" si="154"/>
        <v>0</v>
      </c>
      <c r="AA837" s="25">
        <f t="shared" si="155"/>
        <v>0</v>
      </c>
      <c r="AC837" s="25">
        <f t="shared" si="156"/>
        <v>0</v>
      </c>
      <c r="AG837" s="25" t="s">
        <v>393</v>
      </c>
      <c r="AH837" s="25" t="s">
        <v>394</v>
      </c>
      <c r="AI837" s="160" t="s">
        <v>395</v>
      </c>
      <c r="AK837" s="25">
        <f>IF(COUNTIFS('SOC priorities'!$E$4:$E$12,$B837)&lt;&gt;1,1,0)</f>
        <v>1</v>
      </c>
      <c r="AL837" s="25" cm="1">
        <f t="array" ref="AL837">_xlfn.IFNA(IF(ISBLANK(C837),0,_xlfn.IFNA(IF(NOT(OR(_xlfn.XLOOKUP(VLOOKUP(B837,'SOC priorities'!$E$4:$F$12,2),'SOC priorities'!$H$1:$P$1,'SOC priorities'!$H$1:$P$413)=C837)),1,0),1)),1)</f>
        <v>0</v>
      </c>
      <c r="AM837" s="25" cm="1">
        <f t="array" ref="AM837">_xlfn.IFNA(IF(ISBLANK(D837),0,IF(NOT(OR(_xlfn.XLOOKUP(VLOOKUP(B837,'SSA DD'!$E$32:$F$40,2),'SSA DD'!$E$1:$M$1,'SSA DD'!$E$1:$M$22)=D837)),1,0)),0)</f>
        <v>0</v>
      </c>
      <c r="AO837" t="s">
        <v>396</v>
      </c>
      <c r="AP837" s="25" t="s">
        <v>397</v>
      </c>
      <c r="AQ837" s="160" t="s">
        <v>398</v>
      </c>
    </row>
    <row r="838" spans="1:43" ht="30" customHeight="1" x14ac:dyDescent="0.45">
      <c r="A838" s="395">
        <v>826</v>
      </c>
      <c r="B838" s="155"/>
      <c r="C838" s="154"/>
      <c r="D838" s="154"/>
      <c r="E838" s="361"/>
      <c r="F838" s="362"/>
      <c r="G838" s="362"/>
      <c r="H838" s="368"/>
      <c r="I838" s="367" t="str">
        <f t="shared" si="147"/>
        <v/>
      </c>
      <c r="J838" s="365"/>
      <c r="K838" s="365"/>
      <c r="L838" s="365"/>
      <c r="O838" s="25" t="str">
        <f>IF(AND(SUM($U838:$Z838)&lt;&gt;0,SUM($U838:$Z838)&lt;&gt;6), IF($B838&lt;&gt;'SOC priorities'!$E$11,$AG838,$AH838),"")</f>
        <v/>
      </c>
      <c r="P838" s="25" t="str">
        <f>IF(AND(SUM(U838:AA838)&lt;&gt;0,SUM(U838:AA838)&lt;&gt;7),IF(B838='SOC priorities'!$E$11,IF(ISBLANK(H838),$AI838,""),""),"")</f>
        <v/>
      </c>
      <c r="Q838" s="25" t="str">
        <f t="shared" si="148"/>
        <v/>
      </c>
      <c r="R838" s="25" t="str">
        <f t="shared" si="145"/>
        <v/>
      </c>
      <c r="S838" s="25" t="str">
        <f t="shared" si="146"/>
        <v/>
      </c>
      <c r="U838" s="159">
        <f t="shared" si="149"/>
        <v>0</v>
      </c>
      <c r="V838" s="25">
        <f t="shared" si="150"/>
        <v>0</v>
      </c>
      <c r="W838" s="25">
        <f t="shared" si="151"/>
        <v>0</v>
      </c>
      <c r="X838" s="25">
        <f t="shared" si="152"/>
        <v>0</v>
      </c>
      <c r="Y838" s="25">
        <f t="shared" si="153"/>
        <v>0</v>
      </c>
      <c r="Z838" s="25">
        <f t="shared" si="154"/>
        <v>0</v>
      </c>
      <c r="AA838" s="25">
        <f t="shared" si="155"/>
        <v>0</v>
      </c>
      <c r="AC838" s="25">
        <f t="shared" si="156"/>
        <v>0</v>
      </c>
      <c r="AG838" s="25" t="s">
        <v>393</v>
      </c>
      <c r="AH838" s="25" t="s">
        <v>394</v>
      </c>
      <c r="AI838" s="160" t="s">
        <v>395</v>
      </c>
      <c r="AK838" s="25">
        <f>IF(COUNTIFS('SOC priorities'!$E$4:$E$12,$B838)&lt;&gt;1,1,0)</f>
        <v>1</v>
      </c>
      <c r="AL838" s="25" cm="1">
        <f t="array" ref="AL838">_xlfn.IFNA(IF(ISBLANK(C838),0,_xlfn.IFNA(IF(NOT(OR(_xlfn.XLOOKUP(VLOOKUP(B838,'SOC priorities'!$E$4:$F$12,2),'SOC priorities'!$H$1:$P$1,'SOC priorities'!$H$1:$P$413)=C838)),1,0),1)),1)</f>
        <v>0</v>
      </c>
      <c r="AM838" s="25" cm="1">
        <f t="array" ref="AM838">_xlfn.IFNA(IF(ISBLANK(D838),0,IF(NOT(OR(_xlfn.XLOOKUP(VLOOKUP(B838,'SSA DD'!$E$32:$F$40,2),'SSA DD'!$E$1:$M$1,'SSA DD'!$E$1:$M$22)=D838)),1,0)),0)</f>
        <v>0</v>
      </c>
      <c r="AO838" t="s">
        <v>396</v>
      </c>
      <c r="AP838" s="25" t="s">
        <v>397</v>
      </c>
      <c r="AQ838" s="160" t="s">
        <v>398</v>
      </c>
    </row>
    <row r="839" spans="1:43" ht="30" customHeight="1" x14ac:dyDescent="0.45">
      <c r="A839" s="395">
        <v>827</v>
      </c>
      <c r="B839" s="155"/>
      <c r="C839" s="154"/>
      <c r="D839" s="154"/>
      <c r="E839" s="361"/>
      <c r="F839" s="362"/>
      <c r="G839" s="362"/>
      <c r="H839" s="368"/>
      <c r="I839" s="367" t="str">
        <f t="shared" si="147"/>
        <v/>
      </c>
      <c r="J839" s="365"/>
      <c r="K839" s="365"/>
      <c r="L839" s="365"/>
      <c r="O839" s="25" t="str">
        <f>IF(AND(SUM($U839:$Z839)&lt;&gt;0,SUM($U839:$Z839)&lt;&gt;6), IF($B839&lt;&gt;'SOC priorities'!$E$11,$AG839,$AH839),"")</f>
        <v/>
      </c>
      <c r="P839" s="25" t="str">
        <f>IF(AND(SUM(U839:AA839)&lt;&gt;0,SUM(U839:AA839)&lt;&gt;7),IF(B839='SOC priorities'!$E$11,IF(ISBLANK(H839),$AI839,""),""),"")</f>
        <v/>
      </c>
      <c r="Q839" s="25" t="str">
        <f t="shared" si="148"/>
        <v/>
      </c>
      <c r="R839" s="25" t="str">
        <f t="shared" si="145"/>
        <v/>
      </c>
      <c r="S839" s="25" t="str">
        <f t="shared" si="146"/>
        <v/>
      </c>
      <c r="U839" s="159">
        <f t="shared" si="149"/>
        <v>0</v>
      </c>
      <c r="V839" s="25">
        <f t="shared" si="150"/>
        <v>0</v>
      </c>
      <c r="W839" s="25">
        <f t="shared" si="151"/>
        <v>0</v>
      </c>
      <c r="X839" s="25">
        <f t="shared" si="152"/>
        <v>0</v>
      </c>
      <c r="Y839" s="25">
        <f t="shared" si="153"/>
        <v>0</v>
      </c>
      <c r="Z839" s="25">
        <f t="shared" si="154"/>
        <v>0</v>
      </c>
      <c r="AA839" s="25">
        <f t="shared" si="155"/>
        <v>0</v>
      </c>
      <c r="AC839" s="25">
        <f t="shared" si="156"/>
        <v>0</v>
      </c>
      <c r="AG839" s="25" t="s">
        <v>393</v>
      </c>
      <c r="AH839" s="25" t="s">
        <v>394</v>
      </c>
      <c r="AI839" s="160" t="s">
        <v>395</v>
      </c>
      <c r="AK839" s="25">
        <f>IF(COUNTIFS('SOC priorities'!$E$4:$E$12,$B839)&lt;&gt;1,1,0)</f>
        <v>1</v>
      </c>
      <c r="AL839" s="25" cm="1">
        <f t="array" ref="AL839">_xlfn.IFNA(IF(ISBLANK(C839),0,_xlfn.IFNA(IF(NOT(OR(_xlfn.XLOOKUP(VLOOKUP(B839,'SOC priorities'!$E$4:$F$12,2),'SOC priorities'!$H$1:$P$1,'SOC priorities'!$H$1:$P$413)=C839)),1,0),1)),1)</f>
        <v>0</v>
      </c>
      <c r="AM839" s="25" cm="1">
        <f t="array" ref="AM839">_xlfn.IFNA(IF(ISBLANK(D839),0,IF(NOT(OR(_xlfn.XLOOKUP(VLOOKUP(B839,'SSA DD'!$E$32:$F$40,2),'SSA DD'!$E$1:$M$1,'SSA DD'!$E$1:$M$22)=D839)),1,0)),0)</f>
        <v>0</v>
      </c>
      <c r="AO839" t="s">
        <v>396</v>
      </c>
      <c r="AP839" s="25" t="s">
        <v>397</v>
      </c>
      <c r="AQ839" s="160" t="s">
        <v>398</v>
      </c>
    </row>
    <row r="840" spans="1:43" ht="30" customHeight="1" x14ac:dyDescent="0.45">
      <c r="A840" s="395">
        <v>828</v>
      </c>
      <c r="B840" s="155"/>
      <c r="C840" s="154"/>
      <c r="D840" s="154"/>
      <c r="E840" s="361"/>
      <c r="F840" s="362"/>
      <c r="G840" s="362"/>
      <c r="H840" s="368"/>
      <c r="I840" s="367" t="str">
        <f t="shared" si="147"/>
        <v/>
      </c>
      <c r="J840" s="365"/>
      <c r="K840" s="365"/>
      <c r="L840" s="365"/>
      <c r="O840" s="25" t="str">
        <f>IF(AND(SUM($U840:$Z840)&lt;&gt;0,SUM($U840:$Z840)&lt;&gt;6), IF($B840&lt;&gt;'SOC priorities'!$E$11,$AG840,$AH840),"")</f>
        <v/>
      </c>
      <c r="P840" s="25" t="str">
        <f>IF(AND(SUM(U840:AA840)&lt;&gt;0,SUM(U840:AA840)&lt;&gt;7),IF(B840='SOC priorities'!$E$11,IF(ISBLANK(H840),$AI840,""),""),"")</f>
        <v/>
      </c>
      <c r="Q840" s="25" t="str">
        <f t="shared" si="148"/>
        <v/>
      </c>
      <c r="R840" s="25" t="str">
        <f t="shared" si="145"/>
        <v/>
      </c>
      <c r="S840" s="25" t="str">
        <f t="shared" si="146"/>
        <v/>
      </c>
      <c r="U840" s="159">
        <f t="shared" si="149"/>
        <v>0</v>
      </c>
      <c r="V840" s="25">
        <f t="shared" si="150"/>
        <v>0</v>
      </c>
      <c r="W840" s="25">
        <f t="shared" si="151"/>
        <v>0</v>
      </c>
      <c r="X840" s="25">
        <f t="shared" si="152"/>
        <v>0</v>
      </c>
      <c r="Y840" s="25">
        <f t="shared" si="153"/>
        <v>0</v>
      </c>
      <c r="Z840" s="25">
        <f t="shared" si="154"/>
        <v>0</v>
      </c>
      <c r="AA840" s="25">
        <f t="shared" si="155"/>
        <v>0</v>
      </c>
      <c r="AC840" s="25">
        <f t="shared" si="156"/>
        <v>0</v>
      </c>
      <c r="AG840" s="25" t="s">
        <v>393</v>
      </c>
      <c r="AH840" s="25" t="s">
        <v>394</v>
      </c>
      <c r="AI840" s="160" t="s">
        <v>395</v>
      </c>
      <c r="AK840" s="25">
        <f>IF(COUNTIFS('SOC priorities'!$E$4:$E$12,$B840)&lt;&gt;1,1,0)</f>
        <v>1</v>
      </c>
      <c r="AL840" s="25" cm="1">
        <f t="array" ref="AL840">_xlfn.IFNA(IF(ISBLANK(C840),0,_xlfn.IFNA(IF(NOT(OR(_xlfn.XLOOKUP(VLOOKUP(B840,'SOC priorities'!$E$4:$F$12,2),'SOC priorities'!$H$1:$P$1,'SOC priorities'!$H$1:$P$413)=C840)),1,0),1)),1)</f>
        <v>0</v>
      </c>
      <c r="AM840" s="25" cm="1">
        <f t="array" ref="AM840">_xlfn.IFNA(IF(ISBLANK(D840),0,IF(NOT(OR(_xlfn.XLOOKUP(VLOOKUP(B840,'SSA DD'!$E$32:$F$40,2),'SSA DD'!$E$1:$M$1,'SSA DD'!$E$1:$M$22)=D840)),1,0)),0)</f>
        <v>0</v>
      </c>
      <c r="AO840" t="s">
        <v>396</v>
      </c>
      <c r="AP840" s="25" t="s">
        <v>397</v>
      </c>
      <c r="AQ840" s="160" t="s">
        <v>398</v>
      </c>
    </row>
    <row r="841" spans="1:43" ht="30" customHeight="1" x14ac:dyDescent="0.45">
      <c r="A841" s="395">
        <v>829</v>
      </c>
      <c r="B841" s="155"/>
      <c r="C841" s="154"/>
      <c r="D841" s="154"/>
      <c r="E841" s="361"/>
      <c r="F841" s="362"/>
      <c r="G841" s="362"/>
      <c r="H841" s="368"/>
      <c r="I841" s="367" t="str">
        <f t="shared" si="147"/>
        <v/>
      </c>
      <c r="J841" s="365"/>
      <c r="K841" s="365"/>
      <c r="L841" s="365"/>
      <c r="O841" s="25" t="str">
        <f>IF(AND(SUM($U841:$Z841)&lt;&gt;0,SUM($U841:$Z841)&lt;&gt;6), IF($B841&lt;&gt;'SOC priorities'!$E$11,$AG841,$AH841),"")</f>
        <v/>
      </c>
      <c r="P841" s="25" t="str">
        <f>IF(AND(SUM(U841:AA841)&lt;&gt;0,SUM(U841:AA841)&lt;&gt;7),IF(B841='SOC priorities'!$E$11,IF(ISBLANK(H841),$AI841,""),""),"")</f>
        <v/>
      </c>
      <c r="Q841" s="25" t="str">
        <f t="shared" si="148"/>
        <v/>
      </c>
      <c r="R841" s="25" t="str">
        <f t="shared" si="145"/>
        <v/>
      </c>
      <c r="S841" s="25" t="str">
        <f t="shared" si="146"/>
        <v/>
      </c>
      <c r="U841" s="159">
        <f t="shared" si="149"/>
        <v>0</v>
      </c>
      <c r="V841" s="25">
        <f t="shared" si="150"/>
        <v>0</v>
      </c>
      <c r="W841" s="25">
        <f t="shared" si="151"/>
        <v>0</v>
      </c>
      <c r="X841" s="25">
        <f t="shared" si="152"/>
        <v>0</v>
      </c>
      <c r="Y841" s="25">
        <f t="shared" si="153"/>
        <v>0</v>
      </c>
      <c r="Z841" s="25">
        <f t="shared" si="154"/>
        <v>0</v>
      </c>
      <c r="AA841" s="25">
        <f t="shared" si="155"/>
        <v>0</v>
      </c>
      <c r="AC841" s="25">
        <f t="shared" si="156"/>
        <v>0</v>
      </c>
      <c r="AG841" s="25" t="s">
        <v>393</v>
      </c>
      <c r="AH841" s="25" t="s">
        <v>394</v>
      </c>
      <c r="AI841" s="160" t="s">
        <v>395</v>
      </c>
      <c r="AK841" s="25">
        <f>IF(COUNTIFS('SOC priorities'!$E$4:$E$12,$B841)&lt;&gt;1,1,0)</f>
        <v>1</v>
      </c>
      <c r="AL841" s="25" cm="1">
        <f t="array" ref="AL841">_xlfn.IFNA(IF(ISBLANK(C841),0,_xlfn.IFNA(IF(NOT(OR(_xlfn.XLOOKUP(VLOOKUP(B841,'SOC priorities'!$E$4:$F$12,2),'SOC priorities'!$H$1:$P$1,'SOC priorities'!$H$1:$P$413)=C841)),1,0),1)),1)</f>
        <v>0</v>
      </c>
      <c r="AM841" s="25" cm="1">
        <f t="array" ref="AM841">_xlfn.IFNA(IF(ISBLANK(D841),0,IF(NOT(OR(_xlfn.XLOOKUP(VLOOKUP(B841,'SSA DD'!$E$32:$F$40,2),'SSA DD'!$E$1:$M$1,'SSA DD'!$E$1:$M$22)=D841)),1,0)),0)</f>
        <v>0</v>
      </c>
      <c r="AO841" t="s">
        <v>396</v>
      </c>
      <c r="AP841" s="25" t="s">
        <v>397</v>
      </c>
      <c r="AQ841" s="160" t="s">
        <v>398</v>
      </c>
    </row>
    <row r="842" spans="1:43" ht="30" customHeight="1" x14ac:dyDescent="0.45">
      <c r="A842" s="395">
        <v>830</v>
      </c>
      <c r="B842" s="155"/>
      <c r="C842" s="154"/>
      <c r="D842" s="154"/>
      <c r="E842" s="361"/>
      <c r="F842" s="362"/>
      <c r="G842" s="362"/>
      <c r="H842" s="368"/>
      <c r="I842" s="367" t="str">
        <f t="shared" si="147"/>
        <v/>
      </c>
      <c r="J842" s="365"/>
      <c r="K842" s="365"/>
      <c r="L842" s="365"/>
      <c r="O842" s="25" t="str">
        <f>IF(AND(SUM($U842:$Z842)&lt;&gt;0,SUM($U842:$Z842)&lt;&gt;6), IF($B842&lt;&gt;'SOC priorities'!$E$11,$AG842,$AH842),"")</f>
        <v/>
      </c>
      <c r="P842" s="25" t="str">
        <f>IF(AND(SUM(U842:AA842)&lt;&gt;0,SUM(U842:AA842)&lt;&gt;7),IF(B842='SOC priorities'!$E$11,IF(ISBLANK(H842),$AI842,""),""),"")</f>
        <v/>
      </c>
      <c r="Q842" s="25" t="str">
        <f t="shared" si="148"/>
        <v/>
      </c>
      <c r="R842" s="25" t="str">
        <f t="shared" si="145"/>
        <v/>
      </c>
      <c r="S842" s="25" t="str">
        <f t="shared" si="146"/>
        <v/>
      </c>
      <c r="U842" s="159">
        <f t="shared" si="149"/>
        <v>0</v>
      </c>
      <c r="V842" s="25">
        <f t="shared" si="150"/>
        <v>0</v>
      </c>
      <c r="W842" s="25">
        <f t="shared" si="151"/>
        <v>0</v>
      </c>
      <c r="X842" s="25">
        <f t="shared" si="152"/>
        <v>0</v>
      </c>
      <c r="Y842" s="25">
        <f t="shared" si="153"/>
        <v>0</v>
      </c>
      <c r="Z842" s="25">
        <f t="shared" si="154"/>
        <v>0</v>
      </c>
      <c r="AA842" s="25">
        <f t="shared" si="155"/>
        <v>0</v>
      </c>
      <c r="AC842" s="25">
        <f t="shared" si="156"/>
        <v>0</v>
      </c>
      <c r="AG842" s="25" t="s">
        <v>393</v>
      </c>
      <c r="AH842" s="25" t="s">
        <v>394</v>
      </c>
      <c r="AI842" s="160" t="s">
        <v>395</v>
      </c>
      <c r="AK842" s="25">
        <f>IF(COUNTIFS('SOC priorities'!$E$4:$E$12,$B842)&lt;&gt;1,1,0)</f>
        <v>1</v>
      </c>
      <c r="AL842" s="25" cm="1">
        <f t="array" ref="AL842">_xlfn.IFNA(IF(ISBLANK(C842),0,_xlfn.IFNA(IF(NOT(OR(_xlfn.XLOOKUP(VLOOKUP(B842,'SOC priorities'!$E$4:$F$12,2),'SOC priorities'!$H$1:$P$1,'SOC priorities'!$H$1:$P$413)=C842)),1,0),1)),1)</f>
        <v>0</v>
      </c>
      <c r="AM842" s="25" cm="1">
        <f t="array" ref="AM842">_xlfn.IFNA(IF(ISBLANK(D842),0,IF(NOT(OR(_xlfn.XLOOKUP(VLOOKUP(B842,'SSA DD'!$E$32:$F$40,2),'SSA DD'!$E$1:$M$1,'SSA DD'!$E$1:$M$22)=D842)),1,0)),0)</f>
        <v>0</v>
      </c>
      <c r="AO842" t="s">
        <v>396</v>
      </c>
      <c r="AP842" s="25" t="s">
        <v>397</v>
      </c>
      <c r="AQ842" s="160" t="s">
        <v>398</v>
      </c>
    </row>
    <row r="843" spans="1:43" ht="30" customHeight="1" x14ac:dyDescent="0.45">
      <c r="A843" s="395">
        <v>831</v>
      </c>
      <c r="B843" s="155"/>
      <c r="C843" s="154"/>
      <c r="D843" s="154"/>
      <c r="E843" s="361"/>
      <c r="F843" s="362"/>
      <c r="G843" s="362"/>
      <c r="H843" s="368"/>
      <c r="I843" s="367" t="str">
        <f t="shared" si="147"/>
        <v/>
      </c>
      <c r="J843" s="365"/>
      <c r="K843" s="365"/>
      <c r="L843" s="365"/>
      <c r="O843" s="25" t="str">
        <f>IF(AND(SUM($U843:$Z843)&lt;&gt;0,SUM($U843:$Z843)&lt;&gt;6), IF($B843&lt;&gt;'SOC priorities'!$E$11,$AG843,$AH843),"")</f>
        <v/>
      </c>
      <c r="P843" s="25" t="str">
        <f>IF(AND(SUM(U843:AA843)&lt;&gt;0,SUM(U843:AA843)&lt;&gt;7),IF(B843='SOC priorities'!$E$11,IF(ISBLANK(H843),$AI843,""),""),"")</f>
        <v/>
      </c>
      <c r="Q843" s="25" t="str">
        <f t="shared" si="148"/>
        <v/>
      </c>
      <c r="R843" s="25" t="str">
        <f t="shared" si="145"/>
        <v/>
      </c>
      <c r="S843" s="25" t="str">
        <f t="shared" si="146"/>
        <v/>
      </c>
      <c r="U843" s="159">
        <f t="shared" si="149"/>
        <v>0</v>
      </c>
      <c r="V843" s="25">
        <f t="shared" si="150"/>
        <v>0</v>
      </c>
      <c r="W843" s="25">
        <f t="shared" si="151"/>
        <v>0</v>
      </c>
      <c r="X843" s="25">
        <f t="shared" si="152"/>
        <v>0</v>
      </c>
      <c r="Y843" s="25">
        <f t="shared" si="153"/>
        <v>0</v>
      </c>
      <c r="Z843" s="25">
        <f t="shared" si="154"/>
        <v>0</v>
      </c>
      <c r="AA843" s="25">
        <f t="shared" si="155"/>
        <v>0</v>
      </c>
      <c r="AC843" s="25">
        <f t="shared" si="156"/>
        <v>0</v>
      </c>
      <c r="AG843" s="25" t="s">
        <v>393</v>
      </c>
      <c r="AH843" s="25" t="s">
        <v>394</v>
      </c>
      <c r="AI843" s="160" t="s">
        <v>395</v>
      </c>
      <c r="AK843" s="25">
        <f>IF(COUNTIFS('SOC priorities'!$E$4:$E$12,$B843)&lt;&gt;1,1,0)</f>
        <v>1</v>
      </c>
      <c r="AL843" s="25" cm="1">
        <f t="array" ref="AL843">_xlfn.IFNA(IF(ISBLANK(C843),0,_xlfn.IFNA(IF(NOT(OR(_xlfn.XLOOKUP(VLOOKUP(B843,'SOC priorities'!$E$4:$F$12,2),'SOC priorities'!$H$1:$P$1,'SOC priorities'!$H$1:$P$413)=C843)),1,0),1)),1)</f>
        <v>0</v>
      </c>
      <c r="AM843" s="25" cm="1">
        <f t="array" ref="AM843">_xlfn.IFNA(IF(ISBLANK(D843),0,IF(NOT(OR(_xlfn.XLOOKUP(VLOOKUP(B843,'SSA DD'!$E$32:$F$40,2),'SSA DD'!$E$1:$M$1,'SSA DD'!$E$1:$M$22)=D843)),1,0)),0)</f>
        <v>0</v>
      </c>
      <c r="AO843" t="s">
        <v>396</v>
      </c>
      <c r="AP843" s="25" t="s">
        <v>397</v>
      </c>
      <c r="AQ843" s="160" t="s">
        <v>398</v>
      </c>
    </row>
    <row r="844" spans="1:43" ht="30" customHeight="1" x14ac:dyDescent="0.45">
      <c r="A844" s="395">
        <v>832</v>
      </c>
      <c r="B844" s="155"/>
      <c r="C844" s="154"/>
      <c r="D844" s="154"/>
      <c r="E844" s="361"/>
      <c r="F844" s="362"/>
      <c r="G844" s="362"/>
      <c r="H844" s="368"/>
      <c r="I844" s="367" t="str">
        <f t="shared" si="147"/>
        <v/>
      </c>
      <c r="J844" s="365"/>
      <c r="K844" s="365"/>
      <c r="L844" s="365"/>
      <c r="O844" s="25" t="str">
        <f>IF(AND(SUM($U844:$Z844)&lt;&gt;0,SUM($U844:$Z844)&lt;&gt;6), IF($B844&lt;&gt;'SOC priorities'!$E$11,$AG844,$AH844),"")</f>
        <v/>
      </c>
      <c r="P844" s="25" t="str">
        <f>IF(AND(SUM(U844:AA844)&lt;&gt;0,SUM(U844:AA844)&lt;&gt;7),IF(B844='SOC priorities'!$E$11,IF(ISBLANK(H844),$AI844,""),""),"")</f>
        <v/>
      </c>
      <c r="Q844" s="25" t="str">
        <f t="shared" si="148"/>
        <v/>
      </c>
      <c r="R844" s="25" t="str">
        <f t="shared" si="145"/>
        <v/>
      </c>
      <c r="S844" s="25" t="str">
        <f t="shared" si="146"/>
        <v/>
      </c>
      <c r="U844" s="159">
        <f t="shared" si="149"/>
        <v>0</v>
      </c>
      <c r="V844" s="25">
        <f t="shared" si="150"/>
        <v>0</v>
      </c>
      <c r="W844" s="25">
        <f t="shared" si="151"/>
        <v>0</v>
      </c>
      <c r="X844" s="25">
        <f t="shared" si="152"/>
        <v>0</v>
      </c>
      <c r="Y844" s="25">
        <f t="shared" si="153"/>
        <v>0</v>
      </c>
      <c r="Z844" s="25">
        <f t="shared" si="154"/>
        <v>0</v>
      </c>
      <c r="AA844" s="25">
        <f t="shared" si="155"/>
        <v>0</v>
      </c>
      <c r="AC844" s="25">
        <f t="shared" si="156"/>
        <v>0</v>
      </c>
      <c r="AG844" s="25" t="s">
        <v>393</v>
      </c>
      <c r="AH844" s="25" t="s">
        <v>394</v>
      </c>
      <c r="AI844" s="160" t="s">
        <v>395</v>
      </c>
      <c r="AK844" s="25">
        <f>IF(COUNTIFS('SOC priorities'!$E$4:$E$12,$B844)&lt;&gt;1,1,0)</f>
        <v>1</v>
      </c>
      <c r="AL844" s="25" cm="1">
        <f t="array" ref="AL844">_xlfn.IFNA(IF(ISBLANK(C844),0,_xlfn.IFNA(IF(NOT(OR(_xlfn.XLOOKUP(VLOOKUP(B844,'SOC priorities'!$E$4:$F$12,2),'SOC priorities'!$H$1:$P$1,'SOC priorities'!$H$1:$P$413)=C844)),1,0),1)),1)</f>
        <v>0</v>
      </c>
      <c r="AM844" s="25" cm="1">
        <f t="array" ref="AM844">_xlfn.IFNA(IF(ISBLANK(D844),0,IF(NOT(OR(_xlfn.XLOOKUP(VLOOKUP(B844,'SSA DD'!$E$32:$F$40,2),'SSA DD'!$E$1:$M$1,'SSA DD'!$E$1:$M$22)=D844)),1,0)),0)</f>
        <v>0</v>
      </c>
      <c r="AO844" t="s">
        <v>396</v>
      </c>
      <c r="AP844" s="25" t="s">
        <v>397</v>
      </c>
      <c r="AQ844" s="160" t="s">
        <v>398</v>
      </c>
    </row>
    <row r="845" spans="1:43" ht="30" customHeight="1" x14ac:dyDescent="0.45">
      <c r="A845" s="395">
        <v>833</v>
      </c>
      <c r="B845" s="155"/>
      <c r="C845" s="154"/>
      <c r="D845" s="154"/>
      <c r="E845" s="361"/>
      <c r="F845" s="362"/>
      <c r="G845" s="362"/>
      <c r="H845" s="368"/>
      <c r="I845" s="367" t="str">
        <f t="shared" si="147"/>
        <v/>
      </c>
      <c r="J845" s="365"/>
      <c r="K845" s="365"/>
      <c r="L845" s="365"/>
      <c r="O845" s="25" t="str">
        <f>IF(AND(SUM($U845:$Z845)&lt;&gt;0,SUM($U845:$Z845)&lt;&gt;6), IF($B845&lt;&gt;'SOC priorities'!$E$11,$AG845,$AH845),"")</f>
        <v/>
      </c>
      <c r="P845" s="25" t="str">
        <f>IF(AND(SUM(U845:AA845)&lt;&gt;0,SUM(U845:AA845)&lt;&gt;7),IF(B845='SOC priorities'!$E$11,IF(ISBLANK(H845),$AI845,""),""),"")</f>
        <v/>
      </c>
      <c r="Q845" s="25" t="str">
        <f t="shared" si="148"/>
        <v/>
      </c>
      <c r="R845" s="25" t="str">
        <f t="shared" ref="R845:R908" si="157">IF(AL845=1,AP845,"")</f>
        <v/>
      </c>
      <c r="S845" s="25" t="str">
        <f t="shared" ref="S845:S908" si="158">IF(AM845=1,AQ845,"")</f>
        <v/>
      </c>
      <c r="U845" s="159">
        <f t="shared" si="149"/>
        <v>0</v>
      </c>
      <c r="V845" s="25">
        <f t="shared" si="150"/>
        <v>0</v>
      </c>
      <c r="W845" s="25">
        <f t="shared" si="151"/>
        <v>0</v>
      </c>
      <c r="X845" s="25">
        <f t="shared" si="152"/>
        <v>0</v>
      </c>
      <c r="Y845" s="25">
        <f t="shared" si="153"/>
        <v>0</v>
      </c>
      <c r="Z845" s="25">
        <f t="shared" si="154"/>
        <v>0</v>
      </c>
      <c r="AA845" s="25">
        <f t="shared" si="155"/>
        <v>0</v>
      </c>
      <c r="AC845" s="25">
        <f t="shared" si="156"/>
        <v>0</v>
      </c>
      <c r="AG845" s="25" t="s">
        <v>393</v>
      </c>
      <c r="AH845" s="25" t="s">
        <v>394</v>
      </c>
      <c r="AI845" s="160" t="s">
        <v>395</v>
      </c>
      <c r="AK845" s="25">
        <f>IF(COUNTIFS('SOC priorities'!$E$4:$E$12,$B845)&lt;&gt;1,1,0)</f>
        <v>1</v>
      </c>
      <c r="AL845" s="25" cm="1">
        <f t="array" ref="AL845">_xlfn.IFNA(IF(ISBLANK(C845),0,_xlfn.IFNA(IF(NOT(OR(_xlfn.XLOOKUP(VLOOKUP(B845,'SOC priorities'!$E$4:$F$12,2),'SOC priorities'!$H$1:$P$1,'SOC priorities'!$H$1:$P$413)=C845)),1,0),1)),1)</f>
        <v>0</v>
      </c>
      <c r="AM845" s="25" cm="1">
        <f t="array" ref="AM845">_xlfn.IFNA(IF(ISBLANK(D845),0,IF(NOT(OR(_xlfn.XLOOKUP(VLOOKUP(B845,'SSA DD'!$E$32:$F$40,2),'SSA DD'!$E$1:$M$1,'SSA DD'!$E$1:$M$22)=D845)),1,0)),0)</f>
        <v>0</v>
      </c>
      <c r="AO845" t="s">
        <v>396</v>
      </c>
      <c r="AP845" s="25" t="s">
        <v>397</v>
      </c>
      <c r="AQ845" s="160" t="s">
        <v>398</v>
      </c>
    </row>
    <row r="846" spans="1:43" ht="30" customHeight="1" x14ac:dyDescent="0.45">
      <c r="A846" s="395">
        <v>834</v>
      </c>
      <c r="B846" s="155"/>
      <c r="C846" s="154"/>
      <c r="D846" s="154"/>
      <c r="E846" s="361"/>
      <c r="F846" s="362"/>
      <c r="G846" s="362"/>
      <c r="H846" s="368"/>
      <c r="I846" s="367" t="str">
        <f t="shared" ref="I846:I909" si="159">O846&amp;P846&amp;Q846&amp;R846&amp;S846</f>
        <v/>
      </c>
      <c r="J846" s="365"/>
      <c r="K846" s="365"/>
      <c r="L846" s="365"/>
      <c r="O846" s="25" t="str">
        <f>IF(AND(SUM($U846:$Z846)&lt;&gt;0,SUM($U846:$Z846)&lt;&gt;6), IF($B846&lt;&gt;'SOC priorities'!$E$11,$AG846,$AH846),"")</f>
        <v/>
      </c>
      <c r="P846" s="25" t="str">
        <f>IF(AND(SUM(U846:AA846)&lt;&gt;0,SUM(U846:AA846)&lt;&gt;7),IF(B846='SOC priorities'!$E$11,IF(ISBLANK(H846),$AI846,""),""),"")</f>
        <v/>
      </c>
      <c r="Q846" s="25" t="str">
        <f t="shared" ref="Q846:Q909" si="160">IF(U846*AK846=1,AO846,"")</f>
        <v/>
      </c>
      <c r="R846" s="25" t="str">
        <f t="shared" si="157"/>
        <v/>
      </c>
      <c r="S846" s="25" t="str">
        <f t="shared" si="158"/>
        <v/>
      </c>
      <c r="U846" s="159">
        <f t="shared" ref="U846:U909" si="161">IF(ISBLANK(B846),0,1)</f>
        <v>0</v>
      </c>
      <c r="V846" s="25">
        <f t="shared" ref="V846:V909" si="162">IF(ISBLANK(C846),0,1)</f>
        <v>0</v>
      </c>
      <c r="W846" s="25">
        <f t="shared" ref="W846:W909" si="163">IF(ISBLANK(D846),0,1)</f>
        <v>0</v>
      </c>
      <c r="X846" s="25">
        <f t="shared" ref="X846:X909" si="164">IF(ISBLANK(E846),0,1)</f>
        <v>0</v>
      </c>
      <c r="Y846" s="25">
        <f t="shared" ref="Y846:Y909" si="165">IF(ISBLANK(F846),0,1)</f>
        <v>0</v>
      </c>
      <c r="Z846" s="25">
        <f t="shared" ref="Z846:Z909" si="166">IF(ISBLANK(G846),0,1)</f>
        <v>0</v>
      </c>
      <c r="AA846" s="25">
        <f t="shared" ref="AA846:AA909" si="167">IF(ISBLANK(H846),0,1)</f>
        <v>0</v>
      </c>
      <c r="AC846" s="25">
        <f t="shared" ref="AC846:AC909" si="168">IF(SUM($U$13:$Z$13)&lt;&gt;0,1,0)</f>
        <v>0</v>
      </c>
      <c r="AG846" s="25" t="s">
        <v>393</v>
      </c>
      <c r="AH846" s="25" t="s">
        <v>394</v>
      </c>
      <c r="AI846" s="160" t="s">
        <v>395</v>
      </c>
      <c r="AK846" s="25">
        <f>IF(COUNTIFS('SOC priorities'!$E$4:$E$12,$B846)&lt;&gt;1,1,0)</f>
        <v>1</v>
      </c>
      <c r="AL846" s="25" cm="1">
        <f t="array" ref="AL846">_xlfn.IFNA(IF(ISBLANK(C846),0,_xlfn.IFNA(IF(NOT(OR(_xlfn.XLOOKUP(VLOOKUP(B846,'SOC priorities'!$E$4:$F$12,2),'SOC priorities'!$H$1:$P$1,'SOC priorities'!$H$1:$P$413)=C846)),1,0),1)),1)</f>
        <v>0</v>
      </c>
      <c r="AM846" s="25" cm="1">
        <f t="array" ref="AM846">_xlfn.IFNA(IF(ISBLANK(D846),0,IF(NOT(OR(_xlfn.XLOOKUP(VLOOKUP(B846,'SSA DD'!$E$32:$F$40,2),'SSA DD'!$E$1:$M$1,'SSA DD'!$E$1:$M$22)=D846)),1,0)),0)</f>
        <v>0</v>
      </c>
      <c r="AO846" t="s">
        <v>396</v>
      </c>
      <c r="AP846" s="25" t="s">
        <v>397</v>
      </c>
      <c r="AQ846" s="160" t="s">
        <v>398</v>
      </c>
    </row>
    <row r="847" spans="1:43" ht="30" customHeight="1" x14ac:dyDescent="0.45">
      <c r="A847" s="395">
        <v>835</v>
      </c>
      <c r="B847" s="155"/>
      <c r="C847" s="154"/>
      <c r="D847" s="154"/>
      <c r="E847" s="361"/>
      <c r="F847" s="362"/>
      <c r="G847" s="362"/>
      <c r="H847" s="368"/>
      <c r="I847" s="367" t="str">
        <f t="shared" si="159"/>
        <v/>
      </c>
      <c r="J847" s="365"/>
      <c r="K847" s="365"/>
      <c r="L847" s="365"/>
      <c r="O847" s="25" t="str">
        <f>IF(AND(SUM($U847:$Z847)&lt;&gt;0,SUM($U847:$Z847)&lt;&gt;6), IF($B847&lt;&gt;'SOC priorities'!$E$11,$AG847,$AH847),"")</f>
        <v/>
      </c>
      <c r="P847" s="25" t="str">
        <f>IF(AND(SUM(U847:AA847)&lt;&gt;0,SUM(U847:AA847)&lt;&gt;7),IF(B847='SOC priorities'!$E$11,IF(ISBLANK(H847),$AI847,""),""),"")</f>
        <v/>
      </c>
      <c r="Q847" s="25" t="str">
        <f t="shared" si="160"/>
        <v/>
      </c>
      <c r="R847" s="25" t="str">
        <f t="shared" si="157"/>
        <v/>
      </c>
      <c r="S847" s="25" t="str">
        <f t="shared" si="158"/>
        <v/>
      </c>
      <c r="U847" s="159">
        <f t="shared" si="161"/>
        <v>0</v>
      </c>
      <c r="V847" s="25">
        <f t="shared" si="162"/>
        <v>0</v>
      </c>
      <c r="W847" s="25">
        <f t="shared" si="163"/>
        <v>0</v>
      </c>
      <c r="X847" s="25">
        <f t="shared" si="164"/>
        <v>0</v>
      </c>
      <c r="Y847" s="25">
        <f t="shared" si="165"/>
        <v>0</v>
      </c>
      <c r="Z847" s="25">
        <f t="shared" si="166"/>
        <v>0</v>
      </c>
      <c r="AA847" s="25">
        <f t="shared" si="167"/>
        <v>0</v>
      </c>
      <c r="AC847" s="25">
        <f t="shared" si="168"/>
        <v>0</v>
      </c>
      <c r="AG847" s="25" t="s">
        <v>393</v>
      </c>
      <c r="AH847" s="25" t="s">
        <v>394</v>
      </c>
      <c r="AI847" s="160" t="s">
        <v>395</v>
      </c>
      <c r="AK847" s="25">
        <f>IF(COUNTIFS('SOC priorities'!$E$4:$E$12,$B847)&lt;&gt;1,1,0)</f>
        <v>1</v>
      </c>
      <c r="AL847" s="25" cm="1">
        <f t="array" ref="AL847">_xlfn.IFNA(IF(ISBLANK(C847),0,_xlfn.IFNA(IF(NOT(OR(_xlfn.XLOOKUP(VLOOKUP(B847,'SOC priorities'!$E$4:$F$12,2),'SOC priorities'!$H$1:$P$1,'SOC priorities'!$H$1:$P$413)=C847)),1,0),1)),1)</f>
        <v>0</v>
      </c>
      <c r="AM847" s="25" cm="1">
        <f t="array" ref="AM847">_xlfn.IFNA(IF(ISBLANK(D847),0,IF(NOT(OR(_xlfn.XLOOKUP(VLOOKUP(B847,'SSA DD'!$E$32:$F$40,2),'SSA DD'!$E$1:$M$1,'SSA DD'!$E$1:$M$22)=D847)),1,0)),0)</f>
        <v>0</v>
      </c>
      <c r="AO847" t="s">
        <v>396</v>
      </c>
      <c r="AP847" s="25" t="s">
        <v>397</v>
      </c>
      <c r="AQ847" s="160" t="s">
        <v>398</v>
      </c>
    </row>
    <row r="848" spans="1:43" ht="30" customHeight="1" x14ac:dyDescent="0.45">
      <c r="A848" s="395">
        <v>836</v>
      </c>
      <c r="B848" s="155"/>
      <c r="C848" s="154"/>
      <c r="D848" s="154"/>
      <c r="E848" s="361"/>
      <c r="F848" s="362"/>
      <c r="G848" s="362"/>
      <c r="H848" s="368"/>
      <c r="I848" s="367" t="str">
        <f t="shared" si="159"/>
        <v/>
      </c>
      <c r="J848" s="365"/>
      <c r="K848" s="365"/>
      <c r="L848" s="365"/>
      <c r="O848" s="25" t="str">
        <f>IF(AND(SUM($U848:$Z848)&lt;&gt;0,SUM($U848:$Z848)&lt;&gt;6), IF($B848&lt;&gt;'SOC priorities'!$E$11,$AG848,$AH848),"")</f>
        <v/>
      </c>
      <c r="P848" s="25" t="str">
        <f>IF(AND(SUM(U848:AA848)&lt;&gt;0,SUM(U848:AA848)&lt;&gt;7),IF(B848='SOC priorities'!$E$11,IF(ISBLANK(H848),$AI848,""),""),"")</f>
        <v/>
      </c>
      <c r="Q848" s="25" t="str">
        <f t="shared" si="160"/>
        <v/>
      </c>
      <c r="R848" s="25" t="str">
        <f t="shared" si="157"/>
        <v/>
      </c>
      <c r="S848" s="25" t="str">
        <f t="shared" si="158"/>
        <v/>
      </c>
      <c r="U848" s="159">
        <f t="shared" si="161"/>
        <v>0</v>
      </c>
      <c r="V848" s="25">
        <f t="shared" si="162"/>
        <v>0</v>
      </c>
      <c r="W848" s="25">
        <f t="shared" si="163"/>
        <v>0</v>
      </c>
      <c r="X848" s="25">
        <f t="shared" si="164"/>
        <v>0</v>
      </c>
      <c r="Y848" s="25">
        <f t="shared" si="165"/>
        <v>0</v>
      </c>
      <c r="Z848" s="25">
        <f t="shared" si="166"/>
        <v>0</v>
      </c>
      <c r="AA848" s="25">
        <f t="shared" si="167"/>
        <v>0</v>
      </c>
      <c r="AC848" s="25">
        <f t="shared" si="168"/>
        <v>0</v>
      </c>
      <c r="AG848" s="25" t="s">
        <v>393</v>
      </c>
      <c r="AH848" s="25" t="s">
        <v>394</v>
      </c>
      <c r="AI848" s="160" t="s">
        <v>395</v>
      </c>
      <c r="AK848" s="25">
        <f>IF(COUNTIFS('SOC priorities'!$E$4:$E$12,$B848)&lt;&gt;1,1,0)</f>
        <v>1</v>
      </c>
      <c r="AL848" s="25" cm="1">
        <f t="array" ref="AL848">_xlfn.IFNA(IF(ISBLANK(C848),0,_xlfn.IFNA(IF(NOT(OR(_xlfn.XLOOKUP(VLOOKUP(B848,'SOC priorities'!$E$4:$F$12,2),'SOC priorities'!$H$1:$P$1,'SOC priorities'!$H$1:$P$413)=C848)),1,0),1)),1)</f>
        <v>0</v>
      </c>
      <c r="AM848" s="25" cm="1">
        <f t="array" ref="AM848">_xlfn.IFNA(IF(ISBLANK(D848),0,IF(NOT(OR(_xlfn.XLOOKUP(VLOOKUP(B848,'SSA DD'!$E$32:$F$40,2),'SSA DD'!$E$1:$M$1,'SSA DD'!$E$1:$M$22)=D848)),1,0)),0)</f>
        <v>0</v>
      </c>
      <c r="AO848" t="s">
        <v>396</v>
      </c>
      <c r="AP848" s="25" t="s">
        <v>397</v>
      </c>
      <c r="AQ848" s="160" t="s">
        <v>398</v>
      </c>
    </row>
    <row r="849" spans="1:43" ht="30" customHeight="1" x14ac:dyDescent="0.45">
      <c r="A849" s="395">
        <v>837</v>
      </c>
      <c r="B849" s="155"/>
      <c r="C849" s="154"/>
      <c r="D849" s="154"/>
      <c r="E849" s="361"/>
      <c r="F849" s="362"/>
      <c r="G849" s="362"/>
      <c r="H849" s="368"/>
      <c r="I849" s="367" t="str">
        <f t="shared" si="159"/>
        <v/>
      </c>
      <c r="J849" s="365"/>
      <c r="K849" s="365"/>
      <c r="L849" s="365"/>
      <c r="O849" s="25" t="str">
        <f>IF(AND(SUM($U849:$Z849)&lt;&gt;0,SUM($U849:$Z849)&lt;&gt;6), IF($B849&lt;&gt;'SOC priorities'!$E$11,$AG849,$AH849),"")</f>
        <v/>
      </c>
      <c r="P849" s="25" t="str">
        <f>IF(AND(SUM(U849:AA849)&lt;&gt;0,SUM(U849:AA849)&lt;&gt;7),IF(B849='SOC priorities'!$E$11,IF(ISBLANK(H849),$AI849,""),""),"")</f>
        <v/>
      </c>
      <c r="Q849" s="25" t="str">
        <f t="shared" si="160"/>
        <v/>
      </c>
      <c r="R849" s="25" t="str">
        <f t="shared" si="157"/>
        <v/>
      </c>
      <c r="S849" s="25" t="str">
        <f t="shared" si="158"/>
        <v/>
      </c>
      <c r="U849" s="159">
        <f t="shared" si="161"/>
        <v>0</v>
      </c>
      <c r="V849" s="25">
        <f t="shared" si="162"/>
        <v>0</v>
      </c>
      <c r="W849" s="25">
        <f t="shared" si="163"/>
        <v>0</v>
      </c>
      <c r="X849" s="25">
        <f t="shared" si="164"/>
        <v>0</v>
      </c>
      <c r="Y849" s="25">
        <f t="shared" si="165"/>
        <v>0</v>
      </c>
      <c r="Z849" s="25">
        <f t="shared" si="166"/>
        <v>0</v>
      </c>
      <c r="AA849" s="25">
        <f t="shared" si="167"/>
        <v>0</v>
      </c>
      <c r="AC849" s="25">
        <f t="shared" si="168"/>
        <v>0</v>
      </c>
      <c r="AG849" s="25" t="s">
        <v>393</v>
      </c>
      <c r="AH849" s="25" t="s">
        <v>394</v>
      </c>
      <c r="AI849" s="160" t="s">
        <v>395</v>
      </c>
      <c r="AK849" s="25">
        <f>IF(COUNTIFS('SOC priorities'!$E$4:$E$12,$B849)&lt;&gt;1,1,0)</f>
        <v>1</v>
      </c>
      <c r="AL849" s="25" cm="1">
        <f t="array" ref="AL849">_xlfn.IFNA(IF(ISBLANK(C849),0,_xlfn.IFNA(IF(NOT(OR(_xlfn.XLOOKUP(VLOOKUP(B849,'SOC priorities'!$E$4:$F$12,2),'SOC priorities'!$H$1:$P$1,'SOC priorities'!$H$1:$P$413)=C849)),1,0),1)),1)</f>
        <v>0</v>
      </c>
      <c r="AM849" s="25" cm="1">
        <f t="array" ref="AM849">_xlfn.IFNA(IF(ISBLANK(D849),0,IF(NOT(OR(_xlfn.XLOOKUP(VLOOKUP(B849,'SSA DD'!$E$32:$F$40,2),'SSA DD'!$E$1:$M$1,'SSA DD'!$E$1:$M$22)=D849)),1,0)),0)</f>
        <v>0</v>
      </c>
      <c r="AO849" t="s">
        <v>396</v>
      </c>
      <c r="AP849" s="25" t="s">
        <v>397</v>
      </c>
      <c r="AQ849" s="160" t="s">
        <v>398</v>
      </c>
    </row>
    <row r="850" spans="1:43" ht="30" customHeight="1" x14ac:dyDescent="0.45">
      <c r="A850" s="395">
        <v>838</v>
      </c>
      <c r="B850" s="155"/>
      <c r="C850" s="154"/>
      <c r="D850" s="154"/>
      <c r="E850" s="361"/>
      <c r="F850" s="362"/>
      <c r="G850" s="362"/>
      <c r="H850" s="368"/>
      <c r="I850" s="367" t="str">
        <f t="shared" si="159"/>
        <v/>
      </c>
      <c r="J850" s="365"/>
      <c r="K850" s="365"/>
      <c r="L850" s="365"/>
      <c r="O850" s="25" t="str">
        <f>IF(AND(SUM($U850:$Z850)&lt;&gt;0,SUM($U850:$Z850)&lt;&gt;6), IF($B850&lt;&gt;'SOC priorities'!$E$11,$AG850,$AH850),"")</f>
        <v/>
      </c>
      <c r="P850" s="25" t="str">
        <f>IF(AND(SUM(U850:AA850)&lt;&gt;0,SUM(U850:AA850)&lt;&gt;7),IF(B850='SOC priorities'!$E$11,IF(ISBLANK(H850),$AI850,""),""),"")</f>
        <v/>
      </c>
      <c r="Q850" s="25" t="str">
        <f t="shared" si="160"/>
        <v/>
      </c>
      <c r="R850" s="25" t="str">
        <f t="shared" si="157"/>
        <v/>
      </c>
      <c r="S850" s="25" t="str">
        <f t="shared" si="158"/>
        <v/>
      </c>
      <c r="U850" s="159">
        <f t="shared" si="161"/>
        <v>0</v>
      </c>
      <c r="V850" s="25">
        <f t="shared" si="162"/>
        <v>0</v>
      </c>
      <c r="W850" s="25">
        <f t="shared" si="163"/>
        <v>0</v>
      </c>
      <c r="X850" s="25">
        <f t="shared" si="164"/>
        <v>0</v>
      </c>
      <c r="Y850" s="25">
        <f t="shared" si="165"/>
        <v>0</v>
      </c>
      <c r="Z850" s="25">
        <f t="shared" si="166"/>
        <v>0</v>
      </c>
      <c r="AA850" s="25">
        <f t="shared" si="167"/>
        <v>0</v>
      </c>
      <c r="AC850" s="25">
        <f t="shared" si="168"/>
        <v>0</v>
      </c>
      <c r="AG850" s="25" t="s">
        <v>393</v>
      </c>
      <c r="AH850" s="25" t="s">
        <v>394</v>
      </c>
      <c r="AI850" s="160" t="s">
        <v>395</v>
      </c>
      <c r="AK850" s="25">
        <f>IF(COUNTIFS('SOC priorities'!$E$4:$E$12,$B850)&lt;&gt;1,1,0)</f>
        <v>1</v>
      </c>
      <c r="AL850" s="25" cm="1">
        <f t="array" ref="AL850">_xlfn.IFNA(IF(ISBLANK(C850),0,_xlfn.IFNA(IF(NOT(OR(_xlfn.XLOOKUP(VLOOKUP(B850,'SOC priorities'!$E$4:$F$12,2),'SOC priorities'!$H$1:$P$1,'SOC priorities'!$H$1:$P$413)=C850)),1,0),1)),1)</f>
        <v>0</v>
      </c>
      <c r="AM850" s="25" cm="1">
        <f t="array" ref="AM850">_xlfn.IFNA(IF(ISBLANK(D850),0,IF(NOT(OR(_xlfn.XLOOKUP(VLOOKUP(B850,'SSA DD'!$E$32:$F$40,2),'SSA DD'!$E$1:$M$1,'SSA DD'!$E$1:$M$22)=D850)),1,0)),0)</f>
        <v>0</v>
      </c>
      <c r="AO850" t="s">
        <v>396</v>
      </c>
      <c r="AP850" s="25" t="s">
        <v>397</v>
      </c>
      <c r="AQ850" s="160" t="s">
        <v>398</v>
      </c>
    </row>
    <row r="851" spans="1:43" ht="30" customHeight="1" x14ac:dyDescent="0.45">
      <c r="A851" s="395">
        <v>839</v>
      </c>
      <c r="B851" s="155"/>
      <c r="C851" s="154"/>
      <c r="D851" s="154"/>
      <c r="E851" s="361"/>
      <c r="F851" s="362"/>
      <c r="G851" s="362"/>
      <c r="H851" s="368"/>
      <c r="I851" s="367" t="str">
        <f t="shared" si="159"/>
        <v/>
      </c>
      <c r="J851" s="365"/>
      <c r="K851" s="365"/>
      <c r="L851" s="365"/>
      <c r="O851" s="25" t="str">
        <f>IF(AND(SUM($U851:$Z851)&lt;&gt;0,SUM($U851:$Z851)&lt;&gt;6), IF($B851&lt;&gt;'SOC priorities'!$E$11,$AG851,$AH851),"")</f>
        <v/>
      </c>
      <c r="P851" s="25" t="str">
        <f>IF(AND(SUM(U851:AA851)&lt;&gt;0,SUM(U851:AA851)&lt;&gt;7),IF(B851='SOC priorities'!$E$11,IF(ISBLANK(H851),$AI851,""),""),"")</f>
        <v/>
      </c>
      <c r="Q851" s="25" t="str">
        <f t="shared" si="160"/>
        <v/>
      </c>
      <c r="R851" s="25" t="str">
        <f t="shared" si="157"/>
        <v/>
      </c>
      <c r="S851" s="25" t="str">
        <f t="shared" si="158"/>
        <v/>
      </c>
      <c r="U851" s="159">
        <f t="shared" si="161"/>
        <v>0</v>
      </c>
      <c r="V851" s="25">
        <f t="shared" si="162"/>
        <v>0</v>
      </c>
      <c r="W851" s="25">
        <f t="shared" si="163"/>
        <v>0</v>
      </c>
      <c r="X851" s="25">
        <f t="shared" si="164"/>
        <v>0</v>
      </c>
      <c r="Y851" s="25">
        <f t="shared" si="165"/>
        <v>0</v>
      </c>
      <c r="Z851" s="25">
        <f t="shared" si="166"/>
        <v>0</v>
      </c>
      <c r="AA851" s="25">
        <f t="shared" si="167"/>
        <v>0</v>
      </c>
      <c r="AC851" s="25">
        <f t="shared" si="168"/>
        <v>0</v>
      </c>
      <c r="AG851" s="25" t="s">
        <v>393</v>
      </c>
      <c r="AH851" s="25" t="s">
        <v>394</v>
      </c>
      <c r="AI851" s="160" t="s">
        <v>395</v>
      </c>
      <c r="AK851" s="25">
        <f>IF(COUNTIFS('SOC priorities'!$E$4:$E$12,$B851)&lt;&gt;1,1,0)</f>
        <v>1</v>
      </c>
      <c r="AL851" s="25" cm="1">
        <f t="array" ref="AL851">_xlfn.IFNA(IF(ISBLANK(C851),0,_xlfn.IFNA(IF(NOT(OR(_xlfn.XLOOKUP(VLOOKUP(B851,'SOC priorities'!$E$4:$F$12,2),'SOC priorities'!$H$1:$P$1,'SOC priorities'!$H$1:$P$413)=C851)),1,0),1)),1)</f>
        <v>0</v>
      </c>
      <c r="AM851" s="25" cm="1">
        <f t="array" ref="AM851">_xlfn.IFNA(IF(ISBLANK(D851),0,IF(NOT(OR(_xlfn.XLOOKUP(VLOOKUP(B851,'SSA DD'!$E$32:$F$40,2),'SSA DD'!$E$1:$M$1,'SSA DD'!$E$1:$M$22)=D851)),1,0)),0)</f>
        <v>0</v>
      </c>
      <c r="AO851" t="s">
        <v>396</v>
      </c>
      <c r="AP851" s="25" t="s">
        <v>397</v>
      </c>
      <c r="AQ851" s="160" t="s">
        <v>398</v>
      </c>
    </row>
    <row r="852" spans="1:43" ht="30" customHeight="1" x14ac:dyDescent="0.45">
      <c r="A852" s="395">
        <v>840</v>
      </c>
      <c r="B852" s="155"/>
      <c r="C852" s="154"/>
      <c r="D852" s="154"/>
      <c r="E852" s="361"/>
      <c r="F852" s="362"/>
      <c r="G852" s="362"/>
      <c r="H852" s="368"/>
      <c r="I852" s="367" t="str">
        <f t="shared" si="159"/>
        <v/>
      </c>
      <c r="J852" s="365"/>
      <c r="K852" s="365"/>
      <c r="L852" s="365"/>
      <c r="O852" s="25" t="str">
        <f>IF(AND(SUM($U852:$Z852)&lt;&gt;0,SUM($U852:$Z852)&lt;&gt;6), IF($B852&lt;&gt;'SOC priorities'!$E$11,$AG852,$AH852),"")</f>
        <v/>
      </c>
      <c r="P852" s="25" t="str">
        <f>IF(AND(SUM(U852:AA852)&lt;&gt;0,SUM(U852:AA852)&lt;&gt;7),IF(B852='SOC priorities'!$E$11,IF(ISBLANK(H852),$AI852,""),""),"")</f>
        <v/>
      </c>
      <c r="Q852" s="25" t="str">
        <f t="shared" si="160"/>
        <v/>
      </c>
      <c r="R852" s="25" t="str">
        <f t="shared" si="157"/>
        <v/>
      </c>
      <c r="S852" s="25" t="str">
        <f t="shared" si="158"/>
        <v/>
      </c>
      <c r="U852" s="159">
        <f t="shared" si="161"/>
        <v>0</v>
      </c>
      <c r="V852" s="25">
        <f t="shared" si="162"/>
        <v>0</v>
      </c>
      <c r="W852" s="25">
        <f t="shared" si="163"/>
        <v>0</v>
      </c>
      <c r="X852" s="25">
        <f t="shared" si="164"/>
        <v>0</v>
      </c>
      <c r="Y852" s="25">
        <f t="shared" si="165"/>
        <v>0</v>
      </c>
      <c r="Z852" s="25">
        <f t="shared" si="166"/>
        <v>0</v>
      </c>
      <c r="AA852" s="25">
        <f t="shared" si="167"/>
        <v>0</v>
      </c>
      <c r="AC852" s="25">
        <f t="shared" si="168"/>
        <v>0</v>
      </c>
      <c r="AG852" s="25" t="s">
        <v>393</v>
      </c>
      <c r="AH852" s="25" t="s">
        <v>394</v>
      </c>
      <c r="AI852" s="160" t="s">
        <v>395</v>
      </c>
      <c r="AK852" s="25">
        <f>IF(COUNTIFS('SOC priorities'!$E$4:$E$12,$B852)&lt;&gt;1,1,0)</f>
        <v>1</v>
      </c>
      <c r="AL852" s="25" cm="1">
        <f t="array" ref="AL852">_xlfn.IFNA(IF(ISBLANK(C852),0,_xlfn.IFNA(IF(NOT(OR(_xlfn.XLOOKUP(VLOOKUP(B852,'SOC priorities'!$E$4:$F$12,2),'SOC priorities'!$H$1:$P$1,'SOC priorities'!$H$1:$P$413)=C852)),1,0),1)),1)</f>
        <v>0</v>
      </c>
      <c r="AM852" s="25" cm="1">
        <f t="array" ref="AM852">_xlfn.IFNA(IF(ISBLANK(D852),0,IF(NOT(OR(_xlfn.XLOOKUP(VLOOKUP(B852,'SSA DD'!$E$32:$F$40,2),'SSA DD'!$E$1:$M$1,'SSA DD'!$E$1:$M$22)=D852)),1,0)),0)</f>
        <v>0</v>
      </c>
      <c r="AO852" t="s">
        <v>396</v>
      </c>
      <c r="AP852" s="25" t="s">
        <v>397</v>
      </c>
      <c r="AQ852" s="160" t="s">
        <v>398</v>
      </c>
    </row>
    <row r="853" spans="1:43" ht="30" customHeight="1" x14ac:dyDescent="0.45">
      <c r="A853" s="395">
        <v>841</v>
      </c>
      <c r="B853" s="155"/>
      <c r="C853" s="154"/>
      <c r="D853" s="154"/>
      <c r="E853" s="361"/>
      <c r="F853" s="362"/>
      <c r="G853" s="362"/>
      <c r="H853" s="368"/>
      <c r="I853" s="367" t="str">
        <f t="shared" si="159"/>
        <v/>
      </c>
      <c r="J853" s="365"/>
      <c r="K853" s="365"/>
      <c r="L853" s="365"/>
      <c r="O853" s="25" t="str">
        <f>IF(AND(SUM($U853:$Z853)&lt;&gt;0,SUM($U853:$Z853)&lt;&gt;6), IF($B853&lt;&gt;'SOC priorities'!$E$11,$AG853,$AH853),"")</f>
        <v/>
      </c>
      <c r="P853" s="25" t="str">
        <f>IF(AND(SUM(U853:AA853)&lt;&gt;0,SUM(U853:AA853)&lt;&gt;7),IF(B853='SOC priorities'!$E$11,IF(ISBLANK(H853),$AI853,""),""),"")</f>
        <v/>
      </c>
      <c r="Q853" s="25" t="str">
        <f t="shared" si="160"/>
        <v/>
      </c>
      <c r="R853" s="25" t="str">
        <f t="shared" si="157"/>
        <v/>
      </c>
      <c r="S853" s="25" t="str">
        <f t="shared" si="158"/>
        <v/>
      </c>
      <c r="U853" s="159">
        <f t="shared" si="161"/>
        <v>0</v>
      </c>
      <c r="V853" s="25">
        <f t="shared" si="162"/>
        <v>0</v>
      </c>
      <c r="W853" s="25">
        <f t="shared" si="163"/>
        <v>0</v>
      </c>
      <c r="X853" s="25">
        <f t="shared" si="164"/>
        <v>0</v>
      </c>
      <c r="Y853" s="25">
        <f t="shared" si="165"/>
        <v>0</v>
      </c>
      <c r="Z853" s="25">
        <f t="shared" si="166"/>
        <v>0</v>
      </c>
      <c r="AA853" s="25">
        <f t="shared" si="167"/>
        <v>0</v>
      </c>
      <c r="AC853" s="25">
        <f t="shared" si="168"/>
        <v>0</v>
      </c>
      <c r="AG853" s="25" t="s">
        <v>393</v>
      </c>
      <c r="AH853" s="25" t="s">
        <v>394</v>
      </c>
      <c r="AI853" s="160" t="s">
        <v>395</v>
      </c>
      <c r="AK853" s="25">
        <f>IF(COUNTIFS('SOC priorities'!$E$4:$E$12,$B853)&lt;&gt;1,1,0)</f>
        <v>1</v>
      </c>
      <c r="AL853" s="25" cm="1">
        <f t="array" ref="AL853">_xlfn.IFNA(IF(ISBLANK(C853),0,_xlfn.IFNA(IF(NOT(OR(_xlfn.XLOOKUP(VLOOKUP(B853,'SOC priorities'!$E$4:$F$12,2),'SOC priorities'!$H$1:$P$1,'SOC priorities'!$H$1:$P$413)=C853)),1,0),1)),1)</f>
        <v>0</v>
      </c>
      <c r="AM853" s="25" cm="1">
        <f t="array" ref="AM853">_xlfn.IFNA(IF(ISBLANK(D853),0,IF(NOT(OR(_xlfn.XLOOKUP(VLOOKUP(B853,'SSA DD'!$E$32:$F$40,2),'SSA DD'!$E$1:$M$1,'SSA DD'!$E$1:$M$22)=D853)),1,0)),0)</f>
        <v>0</v>
      </c>
      <c r="AO853" t="s">
        <v>396</v>
      </c>
      <c r="AP853" s="25" t="s">
        <v>397</v>
      </c>
      <c r="AQ853" s="160" t="s">
        <v>398</v>
      </c>
    </row>
    <row r="854" spans="1:43" ht="30" customHeight="1" x14ac:dyDescent="0.45">
      <c r="A854" s="395">
        <v>842</v>
      </c>
      <c r="B854" s="155"/>
      <c r="C854" s="154"/>
      <c r="D854" s="154"/>
      <c r="E854" s="361"/>
      <c r="F854" s="362"/>
      <c r="G854" s="362"/>
      <c r="H854" s="368"/>
      <c r="I854" s="367" t="str">
        <f t="shared" si="159"/>
        <v/>
      </c>
      <c r="J854" s="365"/>
      <c r="K854" s="365"/>
      <c r="L854" s="365"/>
      <c r="O854" s="25" t="str">
        <f>IF(AND(SUM($U854:$Z854)&lt;&gt;0,SUM($U854:$Z854)&lt;&gt;6), IF($B854&lt;&gt;'SOC priorities'!$E$11,$AG854,$AH854),"")</f>
        <v/>
      </c>
      <c r="P854" s="25" t="str">
        <f>IF(AND(SUM(U854:AA854)&lt;&gt;0,SUM(U854:AA854)&lt;&gt;7),IF(B854='SOC priorities'!$E$11,IF(ISBLANK(H854),$AI854,""),""),"")</f>
        <v/>
      </c>
      <c r="Q854" s="25" t="str">
        <f t="shared" si="160"/>
        <v/>
      </c>
      <c r="R854" s="25" t="str">
        <f t="shared" si="157"/>
        <v/>
      </c>
      <c r="S854" s="25" t="str">
        <f t="shared" si="158"/>
        <v/>
      </c>
      <c r="U854" s="159">
        <f t="shared" si="161"/>
        <v>0</v>
      </c>
      <c r="V854" s="25">
        <f t="shared" si="162"/>
        <v>0</v>
      </c>
      <c r="W854" s="25">
        <f t="shared" si="163"/>
        <v>0</v>
      </c>
      <c r="X854" s="25">
        <f t="shared" si="164"/>
        <v>0</v>
      </c>
      <c r="Y854" s="25">
        <f t="shared" si="165"/>
        <v>0</v>
      </c>
      <c r="Z854" s="25">
        <f t="shared" si="166"/>
        <v>0</v>
      </c>
      <c r="AA854" s="25">
        <f t="shared" si="167"/>
        <v>0</v>
      </c>
      <c r="AC854" s="25">
        <f t="shared" si="168"/>
        <v>0</v>
      </c>
      <c r="AG854" s="25" t="s">
        <v>393</v>
      </c>
      <c r="AH854" s="25" t="s">
        <v>394</v>
      </c>
      <c r="AI854" s="160" t="s">
        <v>395</v>
      </c>
      <c r="AK854" s="25">
        <f>IF(COUNTIFS('SOC priorities'!$E$4:$E$12,$B854)&lt;&gt;1,1,0)</f>
        <v>1</v>
      </c>
      <c r="AL854" s="25" cm="1">
        <f t="array" ref="AL854">_xlfn.IFNA(IF(ISBLANK(C854),0,_xlfn.IFNA(IF(NOT(OR(_xlfn.XLOOKUP(VLOOKUP(B854,'SOC priorities'!$E$4:$F$12,2),'SOC priorities'!$H$1:$P$1,'SOC priorities'!$H$1:$P$413)=C854)),1,0),1)),1)</f>
        <v>0</v>
      </c>
      <c r="AM854" s="25" cm="1">
        <f t="array" ref="AM854">_xlfn.IFNA(IF(ISBLANK(D854),0,IF(NOT(OR(_xlfn.XLOOKUP(VLOOKUP(B854,'SSA DD'!$E$32:$F$40,2),'SSA DD'!$E$1:$M$1,'SSA DD'!$E$1:$M$22)=D854)),1,0)),0)</f>
        <v>0</v>
      </c>
      <c r="AO854" t="s">
        <v>396</v>
      </c>
      <c r="AP854" s="25" t="s">
        <v>397</v>
      </c>
      <c r="AQ854" s="160" t="s">
        <v>398</v>
      </c>
    </row>
    <row r="855" spans="1:43" ht="30" customHeight="1" x14ac:dyDescent="0.45">
      <c r="A855" s="395">
        <v>843</v>
      </c>
      <c r="B855" s="155"/>
      <c r="C855" s="154"/>
      <c r="D855" s="154"/>
      <c r="E855" s="361"/>
      <c r="F855" s="362"/>
      <c r="G855" s="362"/>
      <c r="H855" s="368"/>
      <c r="I855" s="367" t="str">
        <f t="shared" si="159"/>
        <v/>
      </c>
      <c r="J855" s="365"/>
      <c r="K855" s="365"/>
      <c r="L855" s="365"/>
      <c r="O855" s="25" t="str">
        <f>IF(AND(SUM($U855:$Z855)&lt;&gt;0,SUM($U855:$Z855)&lt;&gt;6), IF($B855&lt;&gt;'SOC priorities'!$E$11,$AG855,$AH855),"")</f>
        <v/>
      </c>
      <c r="P855" s="25" t="str">
        <f>IF(AND(SUM(U855:AA855)&lt;&gt;0,SUM(U855:AA855)&lt;&gt;7),IF(B855='SOC priorities'!$E$11,IF(ISBLANK(H855),$AI855,""),""),"")</f>
        <v/>
      </c>
      <c r="Q855" s="25" t="str">
        <f t="shared" si="160"/>
        <v/>
      </c>
      <c r="R855" s="25" t="str">
        <f t="shared" si="157"/>
        <v/>
      </c>
      <c r="S855" s="25" t="str">
        <f t="shared" si="158"/>
        <v/>
      </c>
      <c r="U855" s="159">
        <f t="shared" si="161"/>
        <v>0</v>
      </c>
      <c r="V855" s="25">
        <f t="shared" si="162"/>
        <v>0</v>
      </c>
      <c r="W855" s="25">
        <f t="shared" si="163"/>
        <v>0</v>
      </c>
      <c r="X855" s="25">
        <f t="shared" si="164"/>
        <v>0</v>
      </c>
      <c r="Y855" s="25">
        <f t="shared" si="165"/>
        <v>0</v>
      </c>
      <c r="Z855" s="25">
        <f t="shared" si="166"/>
        <v>0</v>
      </c>
      <c r="AA855" s="25">
        <f t="shared" si="167"/>
        <v>0</v>
      </c>
      <c r="AC855" s="25">
        <f t="shared" si="168"/>
        <v>0</v>
      </c>
      <c r="AG855" s="25" t="s">
        <v>393</v>
      </c>
      <c r="AH855" s="25" t="s">
        <v>394</v>
      </c>
      <c r="AI855" s="160" t="s">
        <v>395</v>
      </c>
      <c r="AK855" s="25">
        <f>IF(COUNTIFS('SOC priorities'!$E$4:$E$12,$B855)&lt;&gt;1,1,0)</f>
        <v>1</v>
      </c>
      <c r="AL855" s="25" cm="1">
        <f t="array" ref="AL855">_xlfn.IFNA(IF(ISBLANK(C855),0,_xlfn.IFNA(IF(NOT(OR(_xlfn.XLOOKUP(VLOOKUP(B855,'SOC priorities'!$E$4:$F$12,2),'SOC priorities'!$H$1:$P$1,'SOC priorities'!$H$1:$P$413)=C855)),1,0),1)),1)</f>
        <v>0</v>
      </c>
      <c r="AM855" s="25" cm="1">
        <f t="array" ref="AM855">_xlfn.IFNA(IF(ISBLANK(D855),0,IF(NOT(OR(_xlfn.XLOOKUP(VLOOKUP(B855,'SSA DD'!$E$32:$F$40,2),'SSA DD'!$E$1:$M$1,'SSA DD'!$E$1:$M$22)=D855)),1,0)),0)</f>
        <v>0</v>
      </c>
      <c r="AO855" t="s">
        <v>396</v>
      </c>
      <c r="AP855" s="25" t="s">
        <v>397</v>
      </c>
      <c r="AQ855" s="160" t="s">
        <v>398</v>
      </c>
    </row>
    <row r="856" spans="1:43" ht="30" customHeight="1" x14ac:dyDescent="0.45">
      <c r="A856" s="395">
        <v>844</v>
      </c>
      <c r="B856" s="155"/>
      <c r="C856" s="154"/>
      <c r="D856" s="154"/>
      <c r="E856" s="361"/>
      <c r="F856" s="362"/>
      <c r="G856" s="362"/>
      <c r="H856" s="368"/>
      <c r="I856" s="367" t="str">
        <f t="shared" si="159"/>
        <v/>
      </c>
      <c r="J856" s="365"/>
      <c r="K856" s="365"/>
      <c r="L856" s="365"/>
      <c r="O856" s="25" t="str">
        <f>IF(AND(SUM($U856:$Z856)&lt;&gt;0,SUM($U856:$Z856)&lt;&gt;6), IF($B856&lt;&gt;'SOC priorities'!$E$11,$AG856,$AH856),"")</f>
        <v/>
      </c>
      <c r="P856" s="25" t="str">
        <f>IF(AND(SUM(U856:AA856)&lt;&gt;0,SUM(U856:AA856)&lt;&gt;7),IF(B856='SOC priorities'!$E$11,IF(ISBLANK(H856),$AI856,""),""),"")</f>
        <v/>
      </c>
      <c r="Q856" s="25" t="str">
        <f t="shared" si="160"/>
        <v/>
      </c>
      <c r="R856" s="25" t="str">
        <f t="shared" si="157"/>
        <v/>
      </c>
      <c r="S856" s="25" t="str">
        <f t="shared" si="158"/>
        <v/>
      </c>
      <c r="U856" s="159">
        <f t="shared" si="161"/>
        <v>0</v>
      </c>
      <c r="V856" s="25">
        <f t="shared" si="162"/>
        <v>0</v>
      </c>
      <c r="W856" s="25">
        <f t="shared" si="163"/>
        <v>0</v>
      </c>
      <c r="X856" s="25">
        <f t="shared" si="164"/>
        <v>0</v>
      </c>
      <c r="Y856" s="25">
        <f t="shared" si="165"/>
        <v>0</v>
      </c>
      <c r="Z856" s="25">
        <f t="shared" si="166"/>
        <v>0</v>
      </c>
      <c r="AA856" s="25">
        <f t="shared" si="167"/>
        <v>0</v>
      </c>
      <c r="AC856" s="25">
        <f t="shared" si="168"/>
        <v>0</v>
      </c>
      <c r="AG856" s="25" t="s">
        <v>393</v>
      </c>
      <c r="AH856" s="25" t="s">
        <v>394</v>
      </c>
      <c r="AI856" s="160" t="s">
        <v>395</v>
      </c>
      <c r="AK856" s="25">
        <f>IF(COUNTIFS('SOC priorities'!$E$4:$E$12,$B856)&lt;&gt;1,1,0)</f>
        <v>1</v>
      </c>
      <c r="AL856" s="25" cm="1">
        <f t="array" ref="AL856">_xlfn.IFNA(IF(ISBLANK(C856),0,_xlfn.IFNA(IF(NOT(OR(_xlfn.XLOOKUP(VLOOKUP(B856,'SOC priorities'!$E$4:$F$12,2),'SOC priorities'!$H$1:$P$1,'SOC priorities'!$H$1:$P$413)=C856)),1,0),1)),1)</f>
        <v>0</v>
      </c>
      <c r="AM856" s="25" cm="1">
        <f t="array" ref="AM856">_xlfn.IFNA(IF(ISBLANK(D856),0,IF(NOT(OR(_xlfn.XLOOKUP(VLOOKUP(B856,'SSA DD'!$E$32:$F$40,2),'SSA DD'!$E$1:$M$1,'SSA DD'!$E$1:$M$22)=D856)),1,0)),0)</f>
        <v>0</v>
      </c>
      <c r="AO856" t="s">
        <v>396</v>
      </c>
      <c r="AP856" s="25" t="s">
        <v>397</v>
      </c>
      <c r="AQ856" s="160" t="s">
        <v>398</v>
      </c>
    </row>
    <row r="857" spans="1:43" ht="30" customHeight="1" x14ac:dyDescent="0.45">
      <c r="A857" s="395">
        <v>845</v>
      </c>
      <c r="B857" s="155"/>
      <c r="C857" s="154"/>
      <c r="D857" s="154"/>
      <c r="E857" s="361"/>
      <c r="F857" s="362"/>
      <c r="G857" s="362"/>
      <c r="H857" s="368"/>
      <c r="I857" s="367" t="str">
        <f t="shared" si="159"/>
        <v/>
      </c>
      <c r="J857" s="365"/>
      <c r="K857" s="365"/>
      <c r="L857" s="365"/>
      <c r="O857" s="25" t="str">
        <f>IF(AND(SUM($U857:$Z857)&lt;&gt;0,SUM($U857:$Z857)&lt;&gt;6), IF($B857&lt;&gt;'SOC priorities'!$E$11,$AG857,$AH857),"")</f>
        <v/>
      </c>
      <c r="P857" s="25" t="str">
        <f>IF(AND(SUM(U857:AA857)&lt;&gt;0,SUM(U857:AA857)&lt;&gt;7),IF(B857='SOC priorities'!$E$11,IF(ISBLANK(H857),$AI857,""),""),"")</f>
        <v/>
      </c>
      <c r="Q857" s="25" t="str">
        <f t="shared" si="160"/>
        <v/>
      </c>
      <c r="R857" s="25" t="str">
        <f t="shared" si="157"/>
        <v/>
      </c>
      <c r="S857" s="25" t="str">
        <f t="shared" si="158"/>
        <v/>
      </c>
      <c r="U857" s="159">
        <f t="shared" si="161"/>
        <v>0</v>
      </c>
      <c r="V857" s="25">
        <f t="shared" si="162"/>
        <v>0</v>
      </c>
      <c r="W857" s="25">
        <f t="shared" si="163"/>
        <v>0</v>
      </c>
      <c r="X857" s="25">
        <f t="shared" si="164"/>
        <v>0</v>
      </c>
      <c r="Y857" s="25">
        <f t="shared" si="165"/>
        <v>0</v>
      </c>
      <c r="Z857" s="25">
        <f t="shared" si="166"/>
        <v>0</v>
      </c>
      <c r="AA857" s="25">
        <f t="shared" si="167"/>
        <v>0</v>
      </c>
      <c r="AC857" s="25">
        <f t="shared" si="168"/>
        <v>0</v>
      </c>
      <c r="AG857" s="25" t="s">
        <v>393</v>
      </c>
      <c r="AH857" s="25" t="s">
        <v>394</v>
      </c>
      <c r="AI857" s="160" t="s">
        <v>395</v>
      </c>
      <c r="AK857" s="25">
        <f>IF(COUNTIFS('SOC priorities'!$E$4:$E$12,$B857)&lt;&gt;1,1,0)</f>
        <v>1</v>
      </c>
      <c r="AL857" s="25" cm="1">
        <f t="array" ref="AL857">_xlfn.IFNA(IF(ISBLANK(C857),0,_xlfn.IFNA(IF(NOT(OR(_xlfn.XLOOKUP(VLOOKUP(B857,'SOC priorities'!$E$4:$F$12,2),'SOC priorities'!$H$1:$P$1,'SOC priorities'!$H$1:$P$413)=C857)),1,0),1)),1)</f>
        <v>0</v>
      </c>
      <c r="AM857" s="25" cm="1">
        <f t="array" ref="AM857">_xlfn.IFNA(IF(ISBLANK(D857),0,IF(NOT(OR(_xlfn.XLOOKUP(VLOOKUP(B857,'SSA DD'!$E$32:$F$40,2),'SSA DD'!$E$1:$M$1,'SSA DD'!$E$1:$M$22)=D857)),1,0)),0)</f>
        <v>0</v>
      </c>
      <c r="AO857" t="s">
        <v>396</v>
      </c>
      <c r="AP857" s="25" t="s">
        <v>397</v>
      </c>
      <c r="AQ857" s="160" t="s">
        <v>398</v>
      </c>
    </row>
    <row r="858" spans="1:43" ht="30" customHeight="1" x14ac:dyDescent="0.45">
      <c r="A858" s="395">
        <v>846</v>
      </c>
      <c r="B858" s="155"/>
      <c r="C858" s="154"/>
      <c r="D858" s="154"/>
      <c r="E858" s="361"/>
      <c r="F858" s="362"/>
      <c r="G858" s="362"/>
      <c r="H858" s="368"/>
      <c r="I858" s="367" t="str">
        <f t="shared" si="159"/>
        <v/>
      </c>
      <c r="J858" s="365"/>
      <c r="K858" s="365"/>
      <c r="L858" s="365"/>
      <c r="O858" s="25" t="str">
        <f>IF(AND(SUM($U858:$Z858)&lt;&gt;0,SUM($U858:$Z858)&lt;&gt;6), IF($B858&lt;&gt;'SOC priorities'!$E$11,$AG858,$AH858),"")</f>
        <v/>
      </c>
      <c r="P858" s="25" t="str">
        <f>IF(AND(SUM(U858:AA858)&lt;&gt;0,SUM(U858:AA858)&lt;&gt;7),IF(B858='SOC priorities'!$E$11,IF(ISBLANK(H858),$AI858,""),""),"")</f>
        <v/>
      </c>
      <c r="Q858" s="25" t="str">
        <f t="shared" si="160"/>
        <v/>
      </c>
      <c r="R858" s="25" t="str">
        <f t="shared" si="157"/>
        <v/>
      </c>
      <c r="S858" s="25" t="str">
        <f t="shared" si="158"/>
        <v/>
      </c>
      <c r="U858" s="159">
        <f t="shared" si="161"/>
        <v>0</v>
      </c>
      <c r="V858" s="25">
        <f t="shared" si="162"/>
        <v>0</v>
      </c>
      <c r="W858" s="25">
        <f t="shared" si="163"/>
        <v>0</v>
      </c>
      <c r="X858" s="25">
        <f t="shared" si="164"/>
        <v>0</v>
      </c>
      <c r="Y858" s="25">
        <f t="shared" si="165"/>
        <v>0</v>
      </c>
      <c r="Z858" s="25">
        <f t="shared" si="166"/>
        <v>0</v>
      </c>
      <c r="AA858" s="25">
        <f t="shared" si="167"/>
        <v>0</v>
      </c>
      <c r="AC858" s="25">
        <f t="shared" si="168"/>
        <v>0</v>
      </c>
      <c r="AG858" s="25" t="s">
        <v>393</v>
      </c>
      <c r="AH858" s="25" t="s">
        <v>394</v>
      </c>
      <c r="AI858" s="160" t="s">
        <v>395</v>
      </c>
      <c r="AK858" s="25">
        <f>IF(COUNTIFS('SOC priorities'!$E$4:$E$12,$B858)&lt;&gt;1,1,0)</f>
        <v>1</v>
      </c>
      <c r="AL858" s="25" cm="1">
        <f t="array" ref="AL858">_xlfn.IFNA(IF(ISBLANK(C858),0,_xlfn.IFNA(IF(NOT(OR(_xlfn.XLOOKUP(VLOOKUP(B858,'SOC priorities'!$E$4:$F$12,2),'SOC priorities'!$H$1:$P$1,'SOC priorities'!$H$1:$P$413)=C858)),1,0),1)),1)</f>
        <v>0</v>
      </c>
      <c r="AM858" s="25" cm="1">
        <f t="array" ref="AM858">_xlfn.IFNA(IF(ISBLANK(D858),0,IF(NOT(OR(_xlfn.XLOOKUP(VLOOKUP(B858,'SSA DD'!$E$32:$F$40,2),'SSA DD'!$E$1:$M$1,'SSA DD'!$E$1:$M$22)=D858)),1,0)),0)</f>
        <v>0</v>
      </c>
      <c r="AO858" t="s">
        <v>396</v>
      </c>
      <c r="AP858" s="25" t="s">
        <v>397</v>
      </c>
      <c r="AQ858" s="160" t="s">
        <v>398</v>
      </c>
    </row>
    <row r="859" spans="1:43" ht="30" customHeight="1" x14ac:dyDescent="0.45">
      <c r="A859" s="395">
        <v>847</v>
      </c>
      <c r="B859" s="155"/>
      <c r="C859" s="154"/>
      <c r="D859" s="154"/>
      <c r="E859" s="361"/>
      <c r="F859" s="362"/>
      <c r="G859" s="362"/>
      <c r="H859" s="368"/>
      <c r="I859" s="367" t="str">
        <f t="shared" si="159"/>
        <v/>
      </c>
      <c r="J859" s="365"/>
      <c r="K859" s="365"/>
      <c r="L859" s="365"/>
      <c r="O859" s="25" t="str">
        <f>IF(AND(SUM($U859:$Z859)&lt;&gt;0,SUM($U859:$Z859)&lt;&gt;6), IF($B859&lt;&gt;'SOC priorities'!$E$11,$AG859,$AH859),"")</f>
        <v/>
      </c>
      <c r="P859" s="25" t="str">
        <f>IF(AND(SUM(U859:AA859)&lt;&gt;0,SUM(U859:AA859)&lt;&gt;7),IF(B859='SOC priorities'!$E$11,IF(ISBLANK(H859),$AI859,""),""),"")</f>
        <v/>
      </c>
      <c r="Q859" s="25" t="str">
        <f t="shared" si="160"/>
        <v/>
      </c>
      <c r="R859" s="25" t="str">
        <f t="shared" si="157"/>
        <v/>
      </c>
      <c r="S859" s="25" t="str">
        <f t="shared" si="158"/>
        <v/>
      </c>
      <c r="U859" s="159">
        <f t="shared" si="161"/>
        <v>0</v>
      </c>
      <c r="V859" s="25">
        <f t="shared" si="162"/>
        <v>0</v>
      </c>
      <c r="W859" s="25">
        <f t="shared" si="163"/>
        <v>0</v>
      </c>
      <c r="X859" s="25">
        <f t="shared" si="164"/>
        <v>0</v>
      </c>
      <c r="Y859" s="25">
        <f t="shared" si="165"/>
        <v>0</v>
      </c>
      <c r="Z859" s="25">
        <f t="shared" si="166"/>
        <v>0</v>
      </c>
      <c r="AA859" s="25">
        <f t="shared" si="167"/>
        <v>0</v>
      </c>
      <c r="AC859" s="25">
        <f t="shared" si="168"/>
        <v>0</v>
      </c>
      <c r="AG859" s="25" t="s">
        <v>393</v>
      </c>
      <c r="AH859" s="25" t="s">
        <v>394</v>
      </c>
      <c r="AI859" s="160" t="s">
        <v>395</v>
      </c>
      <c r="AK859" s="25">
        <f>IF(COUNTIFS('SOC priorities'!$E$4:$E$12,$B859)&lt;&gt;1,1,0)</f>
        <v>1</v>
      </c>
      <c r="AL859" s="25" cm="1">
        <f t="array" ref="AL859">_xlfn.IFNA(IF(ISBLANK(C859),0,_xlfn.IFNA(IF(NOT(OR(_xlfn.XLOOKUP(VLOOKUP(B859,'SOC priorities'!$E$4:$F$12,2),'SOC priorities'!$H$1:$P$1,'SOC priorities'!$H$1:$P$413)=C859)),1,0),1)),1)</f>
        <v>0</v>
      </c>
      <c r="AM859" s="25" cm="1">
        <f t="array" ref="AM859">_xlfn.IFNA(IF(ISBLANK(D859),0,IF(NOT(OR(_xlfn.XLOOKUP(VLOOKUP(B859,'SSA DD'!$E$32:$F$40,2),'SSA DD'!$E$1:$M$1,'SSA DD'!$E$1:$M$22)=D859)),1,0)),0)</f>
        <v>0</v>
      </c>
      <c r="AO859" t="s">
        <v>396</v>
      </c>
      <c r="AP859" s="25" t="s">
        <v>397</v>
      </c>
      <c r="AQ859" s="160" t="s">
        <v>398</v>
      </c>
    </row>
    <row r="860" spans="1:43" ht="30" customHeight="1" x14ac:dyDescent="0.45">
      <c r="A860" s="395">
        <v>848</v>
      </c>
      <c r="B860" s="155"/>
      <c r="C860" s="154"/>
      <c r="D860" s="154"/>
      <c r="E860" s="361"/>
      <c r="F860" s="362"/>
      <c r="G860" s="362"/>
      <c r="H860" s="368"/>
      <c r="I860" s="367" t="str">
        <f t="shared" si="159"/>
        <v/>
      </c>
      <c r="J860" s="365"/>
      <c r="K860" s="365"/>
      <c r="L860" s="365"/>
      <c r="O860" s="25" t="str">
        <f>IF(AND(SUM($U860:$Z860)&lt;&gt;0,SUM($U860:$Z860)&lt;&gt;6), IF($B860&lt;&gt;'SOC priorities'!$E$11,$AG860,$AH860),"")</f>
        <v/>
      </c>
      <c r="P860" s="25" t="str">
        <f>IF(AND(SUM(U860:AA860)&lt;&gt;0,SUM(U860:AA860)&lt;&gt;7),IF(B860='SOC priorities'!$E$11,IF(ISBLANK(H860),$AI860,""),""),"")</f>
        <v/>
      </c>
      <c r="Q860" s="25" t="str">
        <f t="shared" si="160"/>
        <v/>
      </c>
      <c r="R860" s="25" t="str">
        <f t="shared" si="157"/>
        <v/>
      </c>
      <c r="S860" s="25" t="str">
        <f t="shared" si="158"/>
        <v/>
      </c>
      <c r="U860" s="159">
        <f t="shared" si="161"/>
        <v>0</v>
      </c>
      <c r="V860" s="25">
        <f t="shared" si="162"/>
        <v>0</v>
      </c>
      <c r="W860" s="25">
        <f t="shared" si="163"/>
        <v>0</v>
      </c>
      <c r="X860" s="25">
        <f t="shared" si="164"/>
        <v>0</v>
      </c>
      <c r="Y860" s="25">
        <f t="shared" si="165"/>
        <v>0</v>
      </c>
      <c r="Z860" s="25">
        <f t="shared" si="166"/>
        <v>0</v>
      </c>
      <c r="AA860" s="25">
        <f t="shared" si="167"/>
        <v>0</v>
      </c>
      <c r="AC860" s="25">
        <f t="shared" si="168"/>
        <v>0</v>
      </c>
      <c r="AG860" s="25" t="s">
        <v>393</v>
      </c>
      <c r="AH860" s="25" t="s">
        <v>394</v>
      </c>
      <c r="AI860" s="160" t="s">
        <v>395</v>
      </c>
      <c r="AK860" s="25">
        <f>IF(COUNTIFS('SOC priorities'!$E$4:$E$12,$B860)&lt;&gt;1,1,0)</f>
        <v>1</v>
      </c>
      <c r="AL860" s="25" cm="1">
        <f t="array" ref="AL860">_xlfn.IFNA(IF(ISBLANK(C860),0,_xlfn.IFNA(IF(NOT(OR(_xlfn.XLOOKUP(VLOOKUP(B860,'SOC priorities'!$E$4:$F$12,2),'SOC priorities'!$H$1:$P$1,'SOC priorities'!$H$1:$P$413)=C860)),1,0),1)),1)</f>
        <v>0</v>
      </c>
      <c r="AM860" s="25" cm="1">
        <f t="array" ref="AM860">_xlfn.IFNA(IF(ISBLANK(D860),0,IF(NOT(OR(_xlfn.XLOOKUP(VLOOKUP(B860,'SSA DD'!$E$32:$F$40,2),'SSA DD'!$E$1:$M$1,'SSA DD'!$E$1:$M$22)=D860)),1,0)),0)</f>
        <v>0</v>
      </c>
      <c r="AO860" t="s">
        <v>396</v>
      </c>
      <c r="AP860" s="25" t="s">
        <v>397</v>
      </c>
      <c r="AQ860" s="160" t="s">
        <v>398</v>
      </c>
    </row>
    <row r="861" spans="1:43" ht="30" customHeight="1" x14ac:dyDescent="0.45">
      <c r="A861" s="395">
        <v>849</v>
      </c>
      <c r="B861" s="155"/>
      <c r="C861" s="154"/>
      <c r="D861" s="154"/>
      <c r="E861" s="361"/>
      <c r="F861" s="362"/>
      <c r="G861" s="362"/>
      <c r="H861" s="368"/>
      <c r="I861" s="367" t="str">
        <f t="shared" si="159"/>
        <v/>
      </c>
      <c r="J861" s="365"/>
      <c r="K861" s="365"/>
      <c r="L861" s="365"/>
      <c r="O861" s="25" t="str">
        <f>IF(AND(SUM($U861:$Z861)&lt;&gt;0,SUM($U861:$Z861)&lt;&gt;6), IF($B861&lt;&gt;'SOC priorities'!$E$11,$AG861,$AH861),"")</f>
        <v/>
      </c>
      <c r="P861" s="25" t="str">
        <f>IF(AND(SUM(U861:AA861)&lt;&gt;0,SUM(U861:AA861)&lt;&gt;7),IF(B861='SOC priorities'!$E$11,IF(ISBLANK(H861),$AI861,""),""),"")</f>
        <v/>
      </c>
      <c r="Q861" s="25" t="str">
        <f t="shared" si="160"/>
        <v/>
      </c>
      <c r="R861" s="25" t="str">
        <f t="shared" si="157"/>
        <v/>
      </c>
      <c r="S861" s="25" t="str">
        <f t="shared" si="158"/>
        <v/>
      </c>
      <c r="U861" s="159">
        <f t="shared" si="161"/>
        <v>0</v>
      </c>
      <c r="V861" s="25">
        <f t="shared" si="162"/>
        <v>0</v>
      </c>
      <c r="W861" s="25">
        <f t="shared" si="163"/>
        <v>0</v>
      </c>
      <c r="X861" s="25">
        <f t="shared" si="164"/>
        <v>0</v>
      </c>
      <c r="Y861" s="25">
        <f t="shared" si="165"/>
        <v>0</v>
      </c>
      <c r="Z861" s="25">
        <f t="shared" si="166"/>
        <v>0</v>
      </c>
      <c r="AA861" s="25">
        <f t="shared" si="167"/>
        <v>0</v>
      </c>
      <c r="AC861" s="25">
        <f t="shared" si="168"/>
        <v>0</v>
      </c>
      <c r="AG861" s="25" t="s">
        <v>393</v>
      </c>
      <c r="AH861" s="25" t="s">
        <v>394</v>
      </c>
      <c r="AI861" s="160" t="s">
        <v>395</v>
      </c>
      <c r="AK861" s="25">
        <f>IF(COUNTIFS('SOC priorities'!$E$4:$E$12,$B861)&lt;&gt;1,1,0)</f>
        <v>1</v>
      </c>
      <c r="AL861" s="25" cm="1">
        <f t="array" ref="AL861">_xlfn.IFNA(IF(ISBLANK(C861),0,_xlfn.IFNA(IF(NOT(OR(_xlfn.XLOOKUP(VLOOKUP(B861,'SOC priorities'!$E$4:$F$12,2),'SOC priorities'!$H$1:$P$1,'SOC priorities'!$H$1:$P$413)=C861)),1,0),1)),1)</f>
        <v>0</v>
      </c>
      <c r="AM861" s="25" cm="1">
        <f t="array" ref="AM861">_xlfn.IFNA(IF(ISBLANK(D861),0,IF(NOT(OR(_xlfn.XLOOKUP(VLOOKUP(B861,'SSA DD'!$E$32:$F$40,2),'SSA DD'!$E$1:$M$1,'SSA DD'!$E$1:$M$22)=D861)),1,0)),0)</f>
        <v>0</v>
      </c>
      <c r="AO861" t="s">
        <v>396</v>
      </c>
      <c r="AP861" s="25" t="s">
        <v>397</v>
      </c>
      <c r="AQ861" s="160" t="s">
        <v>398</v>
      </c>
    </row>
    <row r="862" spans="1:43" ht="30" customHeight="1" x14ac:dyDescent="0.45">
      <c r="A862" s="395">
        <v>850</v>
      </c>
      <c r="B862" s="155"/>
      <c r="C862" s="154"/>
      <c r="D862" s="154"/>
      <c r="E862" s="361"/>
      <c r="F862" s="362"/>
      <c r="G862" s="362"/>
      <c r="H862" s="368"/>
      <c r="I862" s="367" t="str">
        <f t="shared" si="159"/>
        <v/>
      </c>
      <c r="J862" s="365"/>
      <c r="K862" s="365"/>
      <c r="L862" s="365"/>
      <c r="O862" s="25" t="str">
        <f>IF(AND(SUM($U862:$Z862)&lt;&gt;0,SUM($U862:$Z862)&lt;&gt;6), IF($B862&lt;&gt;'SOC priorities'!$E$11,$AG862,$AH862),"")</f>
        <v/>
      </c>
      <c r="P862" s="25" t="str">
        <f>IF(AND(SUM(U862:AA862)&lt;&gt;0,SUM(U862:AA862)&lt;&gt;7),IF(B862='SOC priorities'!$E$11,IF(ISBLANK(H862),$AI862,""),""),"")</f>
        <v/>
      </c>
      <c r="Q862" s="25" t="str">
        <f t="shared" si="160"/>
        <v/>
      </c>
      <c r="R862" s="25" t="str">
        <f t="shared" si="157"/>
        <v/>
      </c>
      <c r="S862" s="25" t="str">
        <f t="shared" si="158"/>
        <v/>
      </c>
      <c r="U862" s="159">
        <f t="shared" si="161"/>
        <v>0</v>
      </c>
      <c r="V862" s="25">
        <f t="shared" si="162"/>
        <v>0</v>
      </c>
      <c r="W862" s="25">
        <f t="shared" si="163"/>
        <v>0</v>
      </c>
      <c r="X862" s="25">
        <f t="shared" si="164"/>
        <v>0</v>
      </c>
      <c r="Y862" s="25">
        <f t="shared" si="165"/>
        <v>0</v>
      </c>
      <c r="Z862" s="25">
        <f t="shared" si="166"/>
        <v>0</v>
      </c>
      <c r="AA862" s="25">
        <f t="shared" si="167"/>
        <v>0</v>
      </c>
      <c r="AC862" s="25">
        <f t="shared" si="168"/>
        <v>0</v>
      </c>
      <c r="AG862" s="25" t="s">
        <v>393</v>
      </c>
      <c r="AH862" s="25" t="s">
        <v>394</v>
      </c>
      <c r="AI862" s="160" t="s">
        <v>395</v>
      </c>
      <c r="AK862" s="25">
        <f>IF(COUNTIFS('SOC priorities'!$E$4:$E$12,$B862)&lt;&gt;1,1,0)</f>
        <v>1</v>
      </c>
      <c r="AL862" s="25" cm="1">
        <f t="array" ref="AL862">_xlfn.IFNA(IF(ISBLANK(C862),0,_xlfn.IFNA(IF(NOT(OR(_xlfn.XLOOKUP(VLOOKUP(B862,'SOC priorities'!$E$4:$F$12,2),'SOC priorities'!$H$1:$P$1,'SOC priorities'!$H$1:$P$413)=C862)),1,0),1)),1)</f>
        <v>0</v>
      </c>
      <c r="AM862" s="25" cm="1">
        <f t="array" ref="AM862">_xlfn.IFNA(IF(ISBLANK(D862),0,IF(NOT(OR(_xlfn.XLOOKUP(VLOOKUP(B862,'SSA DD'!$E$32:$F$40,2),'SSA DD'!$E$1:$M$1,'SSA DD'!$E$1:$M$22)=D862)),1,0)),0)</f>
        <v>0</v>
      </c>
      <c r="AO862" t="s">
        <v>396</v>
      </c>
      <c r="AP862" s="25" t="s">
        <v>397</v>
      </c>
      <c r="AQ862" s="160" t="s">
        <v>398</v>
      </c>
    </row>
    <row r="863" spans="1:43" ht="30" customHeight="1" x14ac:dyDescent="0.45">
      <c r="A863" s="395">
        <v>851</v>
      </c>
      <c r="B863" s="155"/>
      <c r="C863" s="154"/>
      <c r="D863" s="154"/>
      <c r="E863" s="361"/>
      <c r="F863" s="362"/>
      <c r="G863" s="362"/>
      <c r="H863" s="368"/>
      <c r="I863" s="367" t="str">
        <f t="shared" si="159"/>
        <v/>
      </c>
      <c r="J863" s="365"/>
      <c r="K863" s="365"/>
      <c r="L863" s="365"/>
      <c r="O863" s="25" t="str">
        <f>IF(AND(SUM($U863:$Z863)&lt;&gt;0,SUM($U863:$Z863)&lt;&gt;6), IF($B863&lt;&gt;'SOC priorities'!$E$11,$AG863,$AH863),"")</f>
        <v/>
      </c>
      <c r="P863" s="25" t="str">
        <f>IF(AND(SUM(U863:AA863)&lt;&gt;0,SUM(U863:AA863)&lt;&gt;7),IF(B863='SOC priorities'!$E$11,IF(ISBLANK(H863),$AI863,""),""),"")</f>
        <v/>
      </c>
      <c r="Q863" s="25" t="str">
        <f t="shared" si="160"/>
        <v/>
      </c>
      <c r="R863" s="25" t="str">
        <f t="shared" si="157"/>
        <v/>
      </c>
      <c r="S863" s="25" t="str">
        <f t="shared" si="158"/>
        <v/>
      </c>
      <c r="U863" s="159">
        <f t="shared" si="161"/>
        <v>0</v>
      </c>
      <c r="V863" s="25">
        <f t="shared" si="162"/>
        <v>0</v>
      </c>
      <c r="W863" s="25">
        <f t="shared" si="163"/>
        <v>0</v>
      </c>
      <c r="X863" s="25">
        <f t="shared" si="164"/>
        <v>0</v>
      </c>
      <c r="Y863" s="25">
        <f t="shared" si="165"/>
        <v>0</v>
      </c>
      <c r="Z863" s="25">
        <f t="shared" si="166"/>
        <v>0</v>
      </c>
      <c r="AA863" s="25">
        <f t="shared" si="167"/>
        <v>0</v>
      </c>
      <c r="AC863" s="25">
        <f t="shared" si="168"/>
        <v>0</v>
      </c>
      <c r="AG863" s="25" t="s">
        <v>393</v>
      </c>
      <c r="AH863" s="25" t="s">
        <v>394</v>
      </c>
      <c r="AI863" s="160" t="s">
        <v>395</v>
      </c>
      <c r="AK863" s="25">
        <f>IF(COUNTIFS('SOC priorities'!$E$4:$E$12,$B863)&lt;&gt;1,1,0)</f>
        <v>1</v>
      </c>
      <c r="AL863" s="25" cm="1">
        <f t="array" ref="AL863">_xlfn.IFNA(IF(ISBLANK(C863),0,_xlfn.IFNA(IF(NOT(OR(_xlfn.XLOOKUP(VLOOKUP(B863,'SOC priorities'!$E$4:$F$12,2),'SOC priorities'!$H$1:$P$1,'SOC priorities'!$H$1:$P$413)=C863)),1,0),1)),1)</f>
        <v>0</v>
      </c>
      <c r="AM863" s="25" cm="1">
        <f t="array" ref="AM863">_xlfn.IFNA(IF(ISBLANK(D863),0,IF(NOT(OR(_xlfn.XLOOKUP(VLOOKUP(B863,'SSA DD'!$E$32:$F$40,2),'SSA DD'!$E$1:$M$1,'SSA DD'!$E$1:$M$22)=D863)),1,0)),0)</f>
        <v>0</v>
      </c>
      <c r="AO863" t="s">
        <v>396</v>
      </c>
      <c r="AP863" s="25" t="s">
        <v>397</v>
      </c>
      <c r="AQ863" s="160" t="s">
        <v>398</v>
      </c>
    </row>
    <row r="864" spans="1:43" ht="30" customHeight="1" x14ac:dyDescent="0.45">
      <c r="A864" s="395">
        <v>852</v>
      </c>
      <c r="B864" s="155"/>
      <c r="C864" s="154"/>
      <c r="D864" s="154"/>
      <c r="E864" s="361"/>
      <c r="F864" s="362"/>
      <c r="G864" s="362"/>
      <c r="H864" s="368"/>
      <c r="I864" s="367" t="str">
        <f t="shared" si="159"/>
        <v/>
      </c>
      <c r="J864" s="365"/>
      <c r="K864" s="365"/>
      <c r="L864" s="365"/>
      <c r="O864" s="25" t="str">
        <f>IF(AND(SUM($U864:$Z864)&lt;&gt;0,SUM($U864:$Z864)&lt;&gt;6), IF($B864&lt;&gt;'SOC priorities'!$E$11,$AG864,$AH864),"")</f>
        <v/>
      </c>
      <c r="P864" s="25" t="str">
        <f>IF(AND(SUM(U864:AA864)&lt;&gt;0,SUM(U864:AA864)&lt;&gt;7),IF(B864='SOC priorities'!$E$11,IF(ISBLANK(H864),$AI864,""),""),"")</f>
        <v/>
      </c>
      <c r="Q864" s="25" t="str">
        <f t="shared" si="160"/>
        <v/>
      </c>
      <c r="R864" s="25" t="str">
        <f t="shared" si="157"/>
        <v/>
      </c>
      <c r="S864" s="25" t="str">
        <f t="shared" si="158"/>
        <v/>
      </c>
      <c r="U864" s="159">
        <f t="shared" si="161"/>
        <v>0</v>
      </c>
      <c r="V864" s="25">
        <f t="shared" si="162"/>
        <v>0</v>
      </c>
      <c r="W864" s="25">
        <f t="shared" si="163"/>
        <v>0</v>
      </c>
      <c r="X864" s="25">
        <f t="shared" si="164"/>
        <v>0</v>
      </c>
      <c r="Y864" s="25">
        <f t="shared" si="165"/>
        <v>0</v>
      </c>
      <c r="Z864" s="25">
        <f t="shared" si="166"/>
        <v>0</v>
      </c>
      <c r="AA864" s="25">
        <f t="shared" si="167"/>
        <v>0</v>
      </c>
      <c r="AC864" s="25">
        <f t="shared" si="168"/>
        <v>0</v>
      </c>
      <c r="AG864" s="25" t="s">
        <v>393</v>
      </c>
      <c r="AH864" s="25" t="s">
        <v>394</v>
      </c>
      <c r="AI864" s="160" t="s">
        <v>395</v>
      </c>
      <c r="AK864" s="25">
        <f>IF(COUNTIFS('SOC priorities'!$E$4:$E$12,$B864)&lt;&gt;1,1,0)</f>
        <v>1</v>
      </c>
      <c r="AL864" s="25" cm="1">
        <f t="array" ref="AL864">_xlfn.IFNA(IF(ISBLANK(C864),0,_xlfn.IFNA(IF(NOT(OR(_xlfn.XLOOKUP(VLOOKUP(B864,'SOC priorities'!$E$4:$F$12,2),'SOC priorities'!$H$1:$P$1,'SOC priorities'!$H$1:$P$413)=C864)),1,0),1)),1)</f>
        <v>0</v>
      </c>
      <c r="AM864" s="25" cm="1">
        <f t="array" ref="AM864">_xlfn.IFNA(IF(ISBLANK(D864),0,IF(NOT(OR(_xlfn.XLOOKUP(VLOOKUP(B864,'SSA DD'!$E$32:$F$40,2),'SSA DD'!$E$1:$M$1,'SSA DD'!$E$1:$M$22)=D864)),1,0)),0)</f>
        <v>0</v>
      </c>
      <c r="AO864" t="s">
        <v>396</v>
      </c>
      <c r="AP864" s="25" t="s">
        <v>397</v>
      </c>
      <c r="AQ864" s="160" t="s">
        <v>398</v>
      </c>
    </row>
    <row r="865" spans="1:43" ht="30" customHeight="1" x14ac:dyDescent="0.45">
      <c r="A865" s="395">
        <v>853</v>
      </c>
      <c r="B865" s="155"/>
      <c r="C865" s="154"/>
      <c r="D865" s="154"/>
      <c r="E865" s="361"/>
      <c r="F865" s="362"/>
      <c r="G865" s="362"/>
      <c r="H865" s="368"/>
      <c r="I865" s="367" t="str">
        <f t="shared" si="159"/>
        <v/>
      </c>
      <c r="J865" s="365"/>
      <c r="K865" s="365"/>
      <c r="L865" s="365"/>
      <c r="O865" s="25" t="str">
        <f>IF(AND(SUM($U865:$Z865)&lt;&gt;0,SUM($U865:$Z865)&lt;&gt;6), IF($B865&lt;&gt;'SOC priorities'!$E$11,$AG865,$AH865),"")</f>
        <v/>
      </c>
      <c r="P865" s="25" t="str">
        <f>IF(AND(SUM(U865:AA865)&lt;&gt;0,SUM(U865:AA865)&lt;&gt;7),IF(B865='SOC priorities'!$E$11,IF(ISBLANK(H865),$AI865,""),""),"")</f>
        <v/>
      </c>
      <c r="Q865" s="25" t="str">
        <f t="shared" si="160"/>
        <v/>
      </c>
      <c r="R865" s="25" t="str">
        <f t="shared" si="157"/>
        <v/>
      </c>
      <c r="S865" s="25" t="str">
        <f t="shared" si="158"/>
        <v/>
      </c>
      <c r="U865" s="159">
        <f t="shared" si="161"/>
        <v>0</v>
      </c>
      <c r="V865" s="25">
        <f t="shared" si="162"/>
        <v>0</v>
      </c>
      <c r="W865" s="25">
        <f t="shared" si="163"/>
        <v>0</v>
      </c>
      <c r="X865" s="25">
        <f t="shared" si="164"/>
        <v>0</v>
      </c>
      <c r="Y865" s="25">
        <f t="shared" si="165"/>
        <v>0</v>
      </c>
      <c r="Z865" s="25">
        <f t="shared" si="166"/>
        <v>0</v>
      </c>
      <c r="AA865" s="25">
        <f t="shared" si="167"/>
        <v>0</v>
      </c>
      <c r="AC865" s="25">
        <f t="shared" si="168"/>
        <v>0</v>
      </c>
      <c r="AG865" s="25" t="s">
        <v>393</v>
      </c>
      <c r="AH865" s="25" t="s">
        <v>394</v>
      </c>
      <c r="AI865" s="160" t="s">
        <v>395</v>
      </c>
      <c r="AK865" s="25">
        <f>IF(COUNTIFS('SOC priorities'!$E$4:$E$12,$B865)&lt;&gt;1,1,0)</f>
        <v>1</v>
      </c>
      <c r="AL865" s="25" cm="1">
        <f t="array" ref="AL865">_xlfn.IFNA(IF(ISBLANK(C865),0,_xlfn.IFNA(IF(NOT(OR(_xlfn.XLOOKUP(VLOOKUP(B865,'SOC priorities'!$E$4:$F$12,2),'SOC priorities'!$H$1:$P$1,'SOC priorities'!$H$1:$P$413)=C865)),1,0),1)),1)</f>
        <v>0</v>
      </c>
      <c r="AM865" s="25" cm="1">
        <f t="array" ref="AM865">_xlfn.IFNA(IF(ISBLANK(D865),0,IF(NOT(OR(_xlfn.XLOOKUP(VLOOKUP(B865,'SSA DD'!$E$32:$F$40,2),'SSA DD'!$E$1:$M$1,'SSA DD'!$E$1:$M$22)=D865)),1,0)),0)</f>
        <v>0</v>
      </c>
      <c r="AO865" t="s">
        <v>396</v>
      </c>
      <c r="AP865" s="25" t="s">
        <v>397</v>
      </c>
      <c r="AQ865" s="160" t="s">
        <v>398</v>
      </c>
    </row>
    <row r="866" spans="1:43" ht="30" customHeight="1" x14ac:dyDescent="0.45">
      <c r="A866" s="395">
        <v>854</v>
      </c>
      <c r="B866" s="155"/>
      <c r="C866" s="154"/>
      <c r="D866" s="154"/>
      <c r="E866" s="361"/>
      <c r="F866" s="362"/>
      <c r="G866" s="362"/>
      <c r="H866" s="368"/>
      <c r="I866" s="367" t="str">
        <f t="shared" si="159"/>
        <v/>
      </c>
      <c r="J866" s="365"/>
      <c r="K866" s="365"/>
      <c r="L866" s="365"/>
      <c r="O866" s="25" t="str">
        <f>IF(AND(SUM($U866:$Z866)&lt;&gt;0,SUM($U866:$Z866)&lt;&gt;6), IF($B866&lt;&gt;'SOC priorities'!$E$11,$AG866,$AH866),"")</f>
        <v/>
      </c>
      <c r="P866" s="25" t="str">
        <f>IF(AND(SUM(U866:AA866)&lt;&gt;0,SUM(U866:AA866)&lt;&gt;7),IF(B866='SOC priorities'!$E$11,IF(ISBLANK(H866),$AI866,""),""),"")</f>
        <v/>
      </c>
      <c r="Q866" s="25" t="str">
        <f t="shared" si="160"/>
        <v/>
      </c>
      <c r="R866" s="25" t="str">
        <f t="shared" si="157"/>
        <v/>
      </c>
      <c r="S866" s="25" t="str">
        <f t="shared" si="158"/>
        <v/>
      </c>
      <c r="U866" s="159">
        <f t="shared" si="161"/>
        <v>0</v>
      </c>
      <c r="V866" s="25">
        <f t="shared" si="162"/>
        <v>0</v>
      </c>
      <c r="W866" s="25">
        <f t="shared" si="163"/>
        <v>0</v>
      </c>
      <c r="X866" s="25">
        <f t="shared" si="164"/>
        <v>0</v>
      </c>
      <c r="Y866" s="25">
        <f t="shared" si="165"/>
        <v>0</v>
      </c>
      <c r="Z866" s="25">
        <f t="shared" si="166"/>
        <v>0</v>
      </c>
      <c r="AA866" s="25">
        <f t="shared" si="167"/>
        <v>0</v>
      </c>
      <c r="AC866" s="25">
        <f t="shared" si="168"/>
        <v>0</v>
      </c>
      <c r="AG866" s="25" t="s">
        <v>393</v>
      </c>
      <c r="AH866" s="25" t="s">
        <v>394</v>
      </c>
      <c r="AI866" s="160" t="s">
        <v>395</v>
      </c>
      <c r="AK866" s="25">
        <f>IF(COUNTIFS('SOC priorities'!$E$4:$E$12,$B866)&lt;&gt;1,1,0)</f>
        <v>1</v>
      </c>
      <c r="AL866" s="25" cm="1">
        <f t="array" ref="AL866">_xlfn.IFNA(IF(ISBLANK(C866),0,_xlfn.IFNA(IF(NOT(OR(_xlfn.XLOOKUP(VLOOKUP(B866,'SOC priorities'!$E$4:$F$12,2),'SOC priorities'!$H$1:$P$1,'SOC priorities'!$H$1:$P$413)=C866)),1,0),1)),1)</f>
        <v>0</v>
      </c>
      <c r="AM866" s="25" cm="1">
        <f t="array" ref="AM866">_xlfn.IFNA(IF(ISBLANK(D866),0,IF(NOT(OR(_xlfn.XLOOKUP(VLOOKUP(B866,'SSA DD'!$E$32:$F$40,2),'SSA DD'!$E$1:$M$1,'SSA DD'!$E$1:$M$22)=D866)),1,0)),0)</f>
        <v>0</v>
      </c>
      <c r="AO866" t="s">
        <v>396</v>
      </c>
      <c r="AP866" s="25" t="s">
        <v>397</v>
      </c>
      <c r="AQ866" s="160" t="s">
        <v>398</v>
      </c>
    </row>
    <row r="867" spans="1:43" ht="30" customHeight="1" x14ac:dyDescent="0.45">
      <c r="A867" s="395">
        <v>855</v>
      </c>
      <c r="B867" s="155"/>
      <c r="C867" s="154"/>
      <c r="D867" s="154"/>
      <c r="E867" s="361"/>
      <c r="F867" s="362"/>
      <c r="G867" s="362"/>
      <c r="H867" s="368"/>
      <c r="I867" s="367" t="str">
        <f t="shared" si="159"/>
        <v/>
      </c>
      <c r="J867" s="365"/>
      <c r="K867" s="365"/>
      <c r="L867" s="365"/>
      <c r="O867" s="25" t="str">
        <f>IF(AND(SUM($U867:$Z867)&lt;&gt;0,SUM($U867:$Z867)&lt;&gt;6), IF($B867&lt;&gt;'SOC priorities'!$E$11,$AG867,$AH867),"")</f>
        <v/>
      </c>
      <c r="P867" s="25" t="str">
        <f>IF(AND(SUM(U867:AA867)&lt;&gt;0,SUM(U867:AA867)&lt;&gt;7),IF(B867='SOC priorities'!$E$11,IF(ISBLANK(H867),$AI867,""),""),"")</f>
        <v/>
      </c>
      <c r="Q867" s="25" t="str">
        <f t="shared" si="160"/>
        <v/>
      </c>
      <c r="R867" s="25" t="str">
        <f t="shared" si="157"/>
        <v/>
      </c>
      <c r="S867" s="25" t="str">
        <f t="shared" si="158"/>
        <v/>
      </c>
      <c r="U867" s="159">
        <f t="shared" si="161"/>
        <v>0</v>
      </c>
      <c r="V867" s="25">
        <f t="shared" si="162"/>
        <v>0</v>
      </c>
      <c r="W867" s="25">
        <f t="shared" si="163"/>
        <v>0</v>
      </c>
      <c r="X867" s="25">
        <f t="shared" si="164"/>
        <v>0</v>
      </c>
      <c r="Y867" s="25">
        <f t="shared" si="165"/>
        <v>0</v>
      </c>
      <c r="Z867" s="25">
        <f t="shared" si="166"/>
        <v>0</v>
      </c>
      <c r="AA867" s="25">
        <f t="shared" si="167"/>
        <v>0</v>
      </c>
      <c r="AC867" s="25">
        <f t="shared" si="168"/>
        <v>0</v>
      </c>
      <c r="AG867" s="25" t="s">
        <v>393</v>
      </c>
      <c r="AH867" s="25" t="s">
        <v>394</v>
      </c>
      <c r="AI867" s="160" t="s">
        <v>395</v>
      </c>
      <c r="AK867" s="25">
        <f>IF(COUNTIFS('SOC priorities'!$E$4:$E$12,$B867)&lt;&gt;1,1,0)</f>
        <v>1</v>
      </c>
      <c r="AL867" s="25" cm="1">
        <f t="array" ref="AL867">_xlfn.IFNA(IF(ISBLANK(C867),0,_xlfn.IFNA(IF(NOT(OR(_xlfn.XLOOKUP(VLOOKUP(B867,'SOC priorities'!$E$4:$F$12,2),'SOC priorities'!$H$1:$P$1,'SOC priorities'!$H$1:$P$413)=C867)),1,0),1)),1)</f>
        <v>0</v>
      </c>
      <c r="AM867" s="25" cm="1">
        <f t="array" ref="AM867">_xlfn.IFNA(IF(ISBLANK(D867),0,IF(NOT(OR(_xlfn.XLOOKUP(VLOOKUP(B867,'SSA DD'!$E$32:$F$40,2),'SSA DD'!$E$1:$M$1,'SSA DD'!$E$1:$M$22)=D867)),1,0)),0)</f>
        <v>0</v>
      </c>
      <c r="AO867" t="s">
        <v>396</v>
      </c>
      <c r="AP867" s="25" t="s">
        <v>397</v>
      </c>
      <c r="AQ867" s="160" t="s">
        <v>398</v>
      </c>
    </row>
    <row r="868" spans="1:43" ht="30" customHeight="1" x14ac:dyDescent="0.45">
      <c r="A868" s="395">
        <v>856</v>
      </c>
      <c r="B868" s="155"/>
      <c r="C868" s="154"/>
      <c r="D868" s="154"/>
      <c r="E868" s="361"/>
      <c r="F868" s="362"/>
      <c r="G868" s="362"/>
      <c r="H868" s="368"/>
      <c r="I868" s="367" t="str">
        <f t="shared" si="159"/>
        <v/>
      </c>
      <c r="J868" s="365"/>
      <c r="K868" s="365"/>
      <c r="L868" s="365"/>
      <c r="O868" s="25" t="str">
        <f>IF(AND(SUM($U868:$Z868)&lt;&gt;0,SUM($U868:$Z868)&lt;&gt;6), IF($B868&lt;&gt;'SOC priorities'!$E$11,$AG868,$AH868),"")</f>
        <v/>
      </c>
      <c r="P868" s="25" t="str">
        <f>IF(AND(SUM(U868:AA868)&lt;&gt;0,SUM(U868:AA868)&lt;&gt;7),IF(B868='SOC priorities'!$E$11,IF(ISBLANK(H868),$AI868,""),""),"")</f>
        <v/>
      </c>
      <c r="Q868" s="25" t="str">
        <f t="shared" si="160"/>
        <v/>
      </c>
      <c r="R868" s="25" t="str">
        <f t="shared" si="157"/>
        <v/>
      </c>
      <c r="S868" s="25" t="str">
        <f t="shared" si="158"/>
        <v/>
      </c>
      <c r="U868" s="159">
        <f t="shared" si="161"/>
        <v>0</v>
      </c>
      <c r="V868" s="25">
        <f t="shared" si="162"/>
        <v>0</v>
      </c>
      <c r="W868" s="25">
        <f t="shared" si="163"/>
        <v>0</v>
      </c>
      <c r="X868" s="25">
        <f t="shared" si="164"/>
        <v>0</v>
      </c>
      <c r="Y868" s="25">
        <f t="shared" si="165"/>
        <v>0</v>
      </c>
      <c r="Z868" s="25">
        <f t="shared" si="166"/>
        <v>0</v>
      </c>
      <c r="AA868" s="25">
        <f t="shared" si="167"/>
        <v>0</v>
      </c>
      <c r="AC868" s="25">
        <f t="shared" si="168"/>
        <v>0</v>
      </c>
      <c r="AG868" s="25" t="s">
        <v>393</v>
      </c>
      <c r="AH868" s="25" t="s">
        <v>394</v>
      </c>
      <c r="AI868" s="160" t="s">
        <v>395</v>
      </c>
      <c r="AK868" s="25">
        <f>IF(COUNTIFS('SOC priorities'!$E$4:$E$12,$B868)&lt;&gt;1,1,0)</f>
        <v>1</v>
      </c>
      <c r="AL868" s="25" cm="1">
        <f t="array" ref="AL868">_xlfn.IFNA(IF(ISBLANK(C868),0,_xlfn.IFNA(IF(NOT(OR(_xlfn.XLOOKUP(VLOOKUP(B868,'SOC priorities'!$E$4:$F$12,2),'SOC priorities'!$H$1:$P$1,'SOC priorities'!$H$1:$P$413)=C868)),1,0),1)),1)</f>
        <v>0</v>
      </c>
      <c r="AM868" s="25" cm="1">
        <f t="array" ref="AM868">_xlfn.IFNA(IF(ISBLANK(D868),0,IF(NOT(OR(_xlfn.XLOOKUP(VLOOKUP(B868,'SSA DD'!$E$32:$F$40,2),'SSA DD'!$E$1:$M$1,'SSA DD'!$E$1:$M$22)=D868)),1,0)),0)</f>
        <v>0</v>
      </c>
      <c r="AO868" t="s">
        <v>396</v>
      </c>
      <c r="AP868" s="25" t="s">
        <v>397</v>
      </c>
      <c r="AQ868" s="160" t="s">
        <v>398</v>
      </c>
    </row>
    <row r="869" spans="1:43" ht="30" customHeight="1" x14ac:dyDescent="0.45">
      <c r="A869" s="395">
        <v>857</v>
      </c>
      <c r="B869" s="155"/>
      <c r="C869" s="154"/>
      <c r="D869" s="154"/>
      <c r="E869" s="361"/>
      <c r="F869" s="362"/>
      <c r="G869" s="362"/>
      <c r="H869" s="368"/>
      <c r="I869" s="367" t="str">
        <f t="shared" si="159"/>
        <v/>
      </c>
      <c r="J869" s="365"/>
      <c r="K869" s="365"/>
      <c r="L869" s="365"/>
      <c r="O869" s="25" t="str">
        <f>IF(AND(SUM($U869:$Z869)&lt;&gt;0,SUM($U869:$Z869)&lt;&gt;6), IF($B869&lt;&gt;'SOC priorities'!$E$11,$AG869,$AH869),"")</f>
        <v/>
      </c>
      <c r="P869" s="25" t="str">
        <f>IF(AND(SUM(U869:AA869)&lt;&gt;0,SUM(U869:AA869)&lt;&gt;7),IF(B869='SOC priorities'!$E$11,IF(ISBLANK(H869),$AI869,""),""),"")</f>
        <v/>
      </c>
      <c r="Q869" s="25" t="str">
        <f t="shared" si="160"/>
        <v/>
      </c>
      <c r="R869" s="25" t="str">
        <f t="shared" si="157"/>
        <v/>
      </c>
      <c r="S869" s="25" t="str">
        <f t="shared" si="158"/>
        <v/>
      </c>
      <c r="U869" s="159">
        <f t="shared" si="161"/>
        <v>0</v>
      </c>
      <c r="V869" s="25">
        <f t="shared" si="162"/>
        <v>0</v>
      </c>
      <c r="W869" s="25">
        <f t="shared" si="163"/>
        <v>0</v>
      </c>
      <c r="X869" s="25">
        <f t="shared" si="164"/>
        <v>0</v>
      </c>
      <c r="Y869" s="25">
        <f t="shared" si="165"/>
        <v>0</v>
      </c>
      <c r="Z869" s="25">
        <f t="shared" si="166"/>
        <v>0</v>
      </c>
      <c r="AA869" s="25">
        <f t="shared" si="167"/>
        <v>0</v>
      </c>
      <c r="AC869" s="25">
        <f t="shared" si="168"/>
        <v>0</v>
      </c>
      <c r="AG869" s="25" t="s">
        <v>393</v>
      </c>
      <c r="AH869" s="25" t="s">
        <v>394</v>
      </c>
      <c r="AI869" s="160" t="s">
        <v>395</v>
      </c>
      <c r="AK869" s="25">
        <f>IF(COUNTIFS('SOC priorities'!$E$4:$E$12,$B869)&lt;&gt;1,1,0)</f>
        <v>1</v>
      </c>
      <c r="AL869" s="25" cm="1">
        <f t="array" ref="AL869">_xlfn.IFNA(IF(ISBLANK(C869),0,_xlfn.IFNA(IF(NOT(OR(_xlfn.XLOOKUP(VLOOKUP(B869,'SOC priorities'!$E$4:$F$12,2),'SOC priorities'!$H$1:$P$1,'SOC priorities'!$H$1:$P$413)=C869)),1,0),1)),1)</f>
        <v>0</v>
      </c>
      <c r="AM869" s="25" cm="1">
        <f t="array" ref="AM869">_xlfn.IFNA(IF(ISBLANK(D869),0,IF(NOT(OR(_xlfn.XLOOKUP(VLOOKUP(B869,'SSA DD'!$E$32:$F$40,2),'SSA DD'!$E$1:$M$1,'SSA DD'!$E$1:$M$22)=D869)),1,0)),0)</f>
        <v>0</v>
      </c>
      <c r="AO869" t="s">
        <v>396</v>
      </c>
      <c r="AP869" s="25" t="s">
        <v>397</v>
      </c>
      <c r="AQ869" s="160" t="s">
        <v>398</v>
      </c>
    </row>
    <row r="870" spans="1:43" ht="30" customHeight="1" x14ac:dyDescent="0.45">
      <c r="A870" s="395">
        <v>858</v>
      </c>
      <c r="B870" s="155"/>
      <c r="C870" s="154"/>
      <c r="D870" s="154"/>
      <c r="E870" s="361"/>
      <c r="F870" s="362"/>
      <c r="G870" s="362"/>
      <c r="H870" s="368"/>
      <c r="I870" s="367" t="str">
        <f t="shared" si="159"/>
        <v/>
      </c>
      <c r="J870" s="365"/>
      <c r="K870" s="365"/>
      <c r="L870" s="365"/>
      <c r="O870" s="25" t="str">
        <f>IF(AND(SUM($U870:$Z870)&lt;&gt;0,SUM($U870:$Z870)&lt;&gt;6), IF($B870&lt;&gt;'SOC priorities'!$E$11,$AG870,$AH870),"")</f>
        <v/>
      </c>
      <c r="P870" s="25" t="str">
        <f>IF(AND(SUM(U870:AA870)&lt;&gt;0,SUM(U870:AA870)&lt;&gt;7),IF(B870='SOC priorities'!$E$11,IF(ISBLANK(H870),$AI870,""),""),"")</f>
        <v/>
      </c>
      <c r="Q870" s="25" t="str">
        <f t="shared" si="160"/>
        <v/>
      </c>
      <c r="R870" s="25" t="str">
        <f t="shared" si="157"/>
        <v/>
      </c>
      <c r="S870" s="25" t="str">
        <f t="shared" si="158"/>
        <v/>
      </c>
      <c r="U870" s="159">
        <f t="shared" si="161"/>
        <v>0</v>
      </c>
      <c r="V870" s="25">
        <f t="shared" si="162"/>
        <v>0</v>
      </c>
      <c r="W870" s="25">
        <f t="shared" si="163"/>
        <v>0</v>
      </c>
      <c r="X870" s="25">
        <f t="shared" si="164"/>
        <v>0</v>
      </c>
      <c r="Y870" s="25">
        <f t="shared" si="165"/>
        <v>0</v>
      </c>
      <c r="Z870" s="25">
        <f t="shared" si="166"/>
        <v>0</v>
      </c>
      <c r="AA870" s="25">
        <f t="shared" si="167"/>
        <v>0</v>
      </c>
      <c r="AC870" s="25">
        <f t="shared" si="168"/>
        <v>0</v>
      </c>
      <c r="AG870" s="25" t="s">
        <v>393</v>
      </c>
      <c r="AH870" s="25" t="s">
        <v>394</v>
      </c>
      <c r="AI870" s="160" t="s">
        <v>395</v>
      </c>
      <c r="AK870" s="25">
        <f>IF(COUNTIFS('SOC priorities'!$E$4:$E$12,$B870)&lt;&gt;1,1,0)</f>
        <v>1</v>
      </c>
      <c r="AL870" s="25" cm="1">
        <f t="array" ref="AL870">_xlfn.IFNA(IF(ISBLANK(C870),0,_xlfn.IFNA(IF(NOT(OR(_xlfn.XLOOKUP(VLOOKUP(B870,'SOC priorities'!$E$4:$F$12,2),'SOC priorities'!$H$1:$P$1,'SOC priorities'!$H$1:$P$413)=C870)),1,0),1)),1)</f>
        <v>0</v>
      </c>
      <c r="AM870" s="25" cm="1">
        <f t="array" ref="AM870">_xlfn.IFNA(IF(ISBLANK(D870),0,IF(NOT(OR(_xlfn.XLOOKUP(VLOOKUP(B870,'SSA DD'!$E$32:$F$40,2),'SSA DD'!$E$1:$M$1,'SSA DD'!$E$1:$M$22)=D870)),1,0)),0)</f>
        <v>0</v>
      </c>
      <c r="AO870" t="s">
        <v>396</v>
      </c>
      <c r="AP870" s="25" t="s">
        <v>397</v>
      </c>
      <c r="AQ870" s="160" t="s">
        <v>398</v>
      </c>
    </row>
    <row r="871" spans="1:43" ht="30" customHeight="1" x14ac:dyDescent="0.45">
      <c r="A871" s="395">
        <v>859</v>
      </c>
      <c r="B871" s="155"/>
      <c r="C871" s="154"/>
      <c r="D871" s="154"/>
      <c r="E871" s="361"/>
      <c r="F871" s="362"/>
      <c r="G871" s="362"/>
      <c r="H871" s="368"/>
      <c r="I871" s="367" t="str">
        <f t="shared" si="159"/>
        <v/>
      </c>
      <c r="J871" s="365"/>
      <c r="K871" s="365"/>
      <c r="L871" s="365"/>
      <c r="O871" s="25" t="str">
        <f>IF(AND(SUM($U871:$Z871)&lt;&gt;0,SUM($U871:$Z871)&lt;&gt;6), IF($B871&lt;&gt;'SOC priorities'!$E$11,$AG871,$AH871),"")</f>
        <v/>
      </c>
      <c r="P871" s="25" t="str">
        <f>IF(AND(SUM(U871:AA871)&lt;&gt;0,SUM(U871:AA871)&lt;&gt;7),IF(B871='SOC priorities'!$E$11,IF(ISBLANK(H871),$AI871,""),""),"")</f>
        <v/>
      </c>
      <c r="Q871" s="25" t="str">
        <f t="shared" si="160"/>
        <v/>
      </c>
      <c r="R871" s="25" t="str">
        <f t="shared" si="157"/>
        <v/>
      </c>
      <c r="S871" s="25" t="str">
        <f t="shared" si="158"/>
        <v/>
      </c>
      <c r="U871" s="159">
        <f t="shared" si="161"/>
        <v>0</v>
      </c>
      <c r="V871" s="25">
        <f t="shared" si="162"/>
        <v>0</v>
      </c>
      <c r="W871" s="25">
        <f t="shared" si="163"/>
        <v>0</v>
      </c>
      <c r="X871" s="25">
        <f t="shared" si="164"/>
        <v>0</v>
      </c>
      <c r="Y871" s="25">
        <f t="shared" si="165"/>
        <v>0</v>
      </c>
      <c r="Z871" s="25">
        <f t="shared" si="166"/>
        <v>0</v>
      </c>
      <c r="AA871" s="25">
        <f t="shared" si="167"/>
        <v>0</v>
      </c>
      <c r="AC871" s="25">
        <f t="shared" si="168"/>
        <v>0</v>
      </c>
      <c r="AG871" s="25" t="s">
        <v>393</v>
      </c>
      <c r="AH871" s="25" t="s">
        <v>394</v>
      </c>
      <c r="AI871" s="160" t="s">
        <v>395</v>
      </c>
      <c r="AK871" s="25">
        <f>IF(COUNTIFS('SOC priorities'!$E$4:$E$12,$B871)&lt;&gt;1,1,0)</f>
        <v>1</v>
      </c>
      <c r="AL871" s="25" cm="1">
        <f t="array" ref="AL871">_xlfn.IFNA(IF(ISBLANK(C871),0,_xlfn.IFNA(IF(NOT(OR(_xlfn.XLOOKUP(VLOOKUP(B871,'SOC priorities'!$E$4:$F$12,2),'SOC priorities'!$H$1:$P$1,'SOC priorities'!$H$1:$P$413)=C871)),1,0),1)),1)</f>
        <v>0</v>
      </c>
      <c r="AM871" s="25" cm="1">
        <f t="array" ref="AM871">_xlfn.IFNA(IF(ISBLANK(D871),0,IF(NOT(OR(_xlfn.XLOOKUP(VLOOKUP(B871,'SSA DD'!$E$32:$F$40,2),'SSA DD'!$E$1:$M$1,'SSA DD'!$E$1:$M$22)=D871)),1,0)),0)</f>
        <v>0</v>
      </c>
      <c r="AO871" t="s">
        <v>396</v>
      </c>
      <c r="AP871" s="25" t="s">
        <v>397</v>
      </c>
      <c r="AQ871" s="160" t="s">
        <v>398</v>
      </c>
    </row>
    <row r="872" spans="1:43" ht="30" customHeight="1" x14ac:dyDescent="0.45">
      <c r="A872" s="395">
        <v>860</v>
      </c>
      <c r="B872" s="155"/>
      <c r="C872" s="154"/>
      <c r="D872" s="154"/>
      <c r="E872" s="361"/>
      <c r="F872" s="362"/>
      <c r="G872" s="362"/>
      <c r="H872" s="368"/>
      <c r="I872" s="367" t="str">
        <f t="shared" si="159"/>
        <v/>
      </c>
      <c r="J872" s="365"/>
      <c r="K872" s="365"/>
      <c r="L872" s="365"/>
      <c r="O872" s="25" t="str">
        <f>IF(AND(SUM($U872:$Z872)&lt;&gt;0,SUM($U872:$Z872)&lt;&gt;6), IF($B872&lt;&gt;'SOC priorities'!$E$11,$AG872,$AH872),"")</f>
        <v/>
      </c>
      <c r="P872" s="25" t="str">
        <f>IF(AND(SUM(U872:AA872)&lt;&gt;0,SUM(U872:AA872)&lt;&gt;7),IF(B872='SOC priorities'!$E$11,IF(ISBLANK(H872),$AI872,""),""),"")</f>
        <v/>
      </c>
      <c r="Q872" s="25" t="str">
        <f t="shared" si="160"/>
        <v/>
      </c>
      <c r="R872" s="25" t="str">
        <f t="shared" si="157"/>
        <v/>
      </c>
      <c r="S872" s="25" t="str">
        <f t="shared" si="158"/>
        <v/>
      </c>
      <c r="U872" s="159">
        <f t="shared" si="161"/>
        <v>0</v>
      </c>
      <c r="V872" s="25">
        <f t="shared" si="162"/>
        <v>0</v>
      </c>
      <c r="W872" s="25">
        <f t="shared" si="163"/>
        <v>0</v>
      </c>
      <c r="X872" s="25">
        <f t="shared" si="164"/>
        <v>0</v>
      </c>
      <c r="Y872" s="25">
        <f t="shared" si="165"/>
        <v>0</v>
      </c>
      <c r="Z872" s="25">
        <f t="shared" si="166"/>
        <v>0</v>
      </c>
      <c r="AA872" s="25">
        <f t="shared" si="167"/>
        <v>0</v>
      </c>
      <c r="AC872" s="25">
        <f t="shared" si="168"/>
        <v>0</v>
      </c>
      <c r="AG872" s="25" t="s">
        <v>393</v>
      </c>
      <c r="AH872" s="25" t="s">
        <v>394</v>
      </c>
      <c r="AI872" s="160" t="s">
        <v>395</v>
      </c>
      <c r="AK872" s="25">
        <f>IF(COUNTIFS('SOC priorities'!$E$4:$E$12,$B872)&lt;&gt;1,1,0)</f>
        <v>1</v>
      </c>
      <c r="AL872" s="25" cm="1">
        <f t="array" ref="AL872">_xlfn.IFNA(IF(ISBLANK(C872),0,_xlfn.IFNA(IF(NOT(OR(_xlfn.XLOOKUP(VLOOKUP(B872,'SOC priorities'!$E$4:$F$12,2),'SOC priorities'!$H$1:$P$1,'SOC priorities'!$H$1:$P$413)=C872)),1,0),1)),1)</f>
        <v>0</v>
      </c>
      <c r="AM872" s="25" cm="1">
        <f t="array" ref="AM872">_xlfn.IFNA(IF(ISBLANK(D872),0,IF(NOT(OR(_xlfn.XLOOKUP(VLOOKUP(B872,'SSA DD'!$E$32:$F$40,2),'SSA DD'!$E$1:$M$1,'SSA DD'!$E$1:$M$22)=D872)),1,0)),0)</f>
        <v>0</v>
      </c>
      <c r="AO872" t="s">
        <v>396</v>
      </c>
      <c r="AP872" s="25" t="s">
        <v>397</v>
      </c>
      <c r="AQ872" s="160" t="s">
        <v>398</v>
      </c>
    </row>
    <row r="873" spans="1:43" ht="30" customHeight="1" x14ac:dyDescent="0.45">
      <c r="A873" s="395">
        <v>861</v>
      </c>
      <c r="B873" s="155"/>
      <c r="C873" s="154"/>
      <c r="D873" s="154"/>
      <c r="E873" s="361"/>
      <c r="F873" s="362"/>
      <c r="G873" s="362"/>
      <c r="H873" s="368"/>
      <c r="I873" s="367" t="str">
        <f t="shared" si="159"/>
        <v/>
      </c>
      <c r="J873" s="365"/>
      <c r="K873" s="365"/>
      <c r="L873" s="365"/>
      <c r="O873" s="25" t="str">
        <f>IF(AND(SUM($U873:$Z873)&lt;&gt;0,SUM($U873:$Z873)&lt;&gt;6), IF($B873&lt;&gt;'SOC priorities'!$E$11,$AG873,$AH873),"")</f>
        <v/>
      </c>
      <c r="P873" s="25" t="str">
        <f>IF(AND(SUM(U873:AA873)&lt;&gt;0,SUM(U873:AA873)&lt;&gt;7),IF(B873='SOC priorities'!$E$11,IF(ISBLANK(H873),$AI873,""),""),"")</f>
        <v/>
      </c>
      <c r="Q873" s="25" t="str">
        <f t="shared" si="160"/>
        <v/>
      </c>
      <c r="R873" s="25" t="str">
        <f t="shared" si="157"/>
        <v/>
      </c>
      <c r="S873" s="25" t="str">
        <f t="shared" si="158"/>
        <v/>
      </c>
      <c r="U873" s="159">
        <f t="shared" si="161"/>
        <v>0</v>
      </c>
      <c r="V873" s="25">
        <f t="shared" si="162"/>
        <v>0</v>
      </c>
      <c r="W873" s="25">
        <f t="shared" si="163"/>
        <v>0</v>
      </c>
      <c r="X873" s="25">
        <f t="shared" si="164"/>
        <v>0</v>
      </c>
      <c r="Y873" s="25">
        <f t="shared" si="165"/>
        <v>0</v>
      </c>
      <c r="Z873" s="25">
        <f t="shared" si="166"/>
        <v>0</v>
      </c>
      <c r="AA873" s="25">
        <f t="shared" si="167"/>
        <v>0</v>
      </c>
      <c r="AC873" s="25">
        <f t="shared" si="168"/>
        <v>0</v>
      </c>
      <c r="AG873" s="25" t="s">
        <v>393</v>
      </c>
      <c r="AH873" s="25" t="s">
        <v>394</v>
      </c>
      <c r="AI873" s="160" t="s">
        <v>395</v>
      </c>
      <c r="AK873" s="25">
        <f>IF(COUNTIFS('SOC priorities'!$E$4:$E$12,$B873)&lt;&gt;1,1,0)</f>
        <v>1</v>
      </c>
      <c r="AL873" s="25" cm="1">
        <f t="array" ref="AL873">_xlfn.IFNA(IF(ISBLANK(C873),0,_xlfn.IFNA(IF(NOT(OR(_xlfn.XLOOKUP(VLOOKUP(B873,'SOC priorities'!$E$4:$F$12,2),'SOC priorities'!$H$1:$P$1,'SOC priorities'!$H$1:$P$413)=C873)),1,0),1)),1)</f>
        <v>0</v>
      </c>
      <c r="AM873" s="25" cm="1">
        <f t="array" ref="AM873">_xlfn.IFNA(IF(ISBLANK(D873),0,IF(NOT(OR(_xlfn.XLOOKUP(VLOOKUP(B873,'SSA DD'!$E$32:$F$40,2),'SSA DD'!$E$1:$M$1,'SSA DD'!$E$1:$M$22)=D873)),1,0)),0)</f>
        <v>0</v>
      </c>
      <c r="AO873" t="s">
        <v>396</v>
      </c>
      <c r="AP873" s="25" t="s">
        <v>397</v>
      </c>
      <c r="AQ873" s="160" t="s">
        <v>398</v>
      </c>
    </row>
    <row r="874" spans="1:43" ht="30" customHeight="1" x14ac:dyDescent="0.45">
      <c r="A874" s="395">
        <v>862</v>
      </c>
      <c r="B874" s="155"/>
      <c r="C874" s="154"/>
      <c r="D874" s="154"/>
      <c r="E874" s="361"/>
      <c r="F874" s="362"/>
      <c r="G874" s="362"/>
      <c r="H874" s="368"/>
      <c r="I874" s="367" t="str">
        <f t="shared" si="159"/>
        <v/>
      </c>
      <c r="J874" s="365"/>
      <c r="K874" s="365"/>
      <c r="L874" s="365"/>
      <c r="O874" s="25" t="str">
        <f>IF(AND(SUM($U874:$Z874)&lt;&gt;0,SUM($U874:$Z874)&lt;&gt;6), IF($B874&lt;&gt;'SOC priorities'!$E$11,$AG874,$AH874),"")</f>
        <v/>
      </c>
      <c r="P874" s="25" t="str">
        <f>IF(AND(SUM(U874:AA874)&lt;&gt;0,SUM(U874:AA874)&lt;&gt;7),IF(B874='SOC priorities'!$E$11,IF(ISBLANK(H874),$AI874,""),""),"")</f>
        <v/>
      </c>
      <c r="Q874" s="25" t="str">
        <f t="shared" si="160"/>
        <v/>
      </c>
      <c r="R874" s="25" t="str">
        <f t="shared" si="157"/>
        <v/>
      </c>
      <c r="S874" s="25" t="str">
        <f t="shared" si="158"/>
        <v/>
      </c>
      <c r="U874" s="159">
        <f t="shared" si="161"/>
        <v>0</v>
      </c>
      <c r="V874" s="25">
        <f t="shared" si="162"/>
        <v>0</v>
      </c>
      <c r="W874" s="25">
        <f t="shared" si="163"/>
        <v>0</v>
      </c>
      <c r="X874" s="25">
        <f t="shared" si="164"/>
        <v>0</v>
      </c>
      <c r="Y874" s="25">
        <f t="shared" si="165"/>
        <v>0</v>
      </c>
      <c r="Z874" s="25">
        <f t="shared" si="166"/>
        <v>0</v>
      </c>
      <c r="AA874" s="25">
        <f t="shared" si="167"/>
        <v>0</v>
      </c>
      <c r="AC874" s="25">
        <f t="shared" si="168"/>
        <v>0</v>
      </c>
      <c r="AG874" s="25" t="s">
        <v>393</v>
      </c>
      <c r="AH874" s="25" t="s">
        <v>394</v>
      </c>
      <c r="AI874" s="160" t="s">
        <v>395</v>
      </c>
      <c r="AK874" s="25">
        <f>IF(COUNTIFS('SOC priorities'!$E$4:$E$12,$B874)&lt;&gt;1,1,0)</f>
        <v>1</v>
      </c>
      <c r="AL874" s="25" cm="1">
        <f t="array" ref="AL874">_xlfn.IFNA(IF(ISBLANK(C874),0,_xlfn.IFNA(IF(NOT(OR(_xlfn.XLOOKUP(VLOOKUP(B874,'SOC priorities'!$E$4:$F$12,2),'SOC priorities'!$H$1:$P$1,'SOC priorities'!$H$1:$P$413)=C874)),1,0),1)),1)</f>
        <v>0</v>
      </c>
      <c r="AM874" s="25" cm="1">
        <f t="array" ref="AM874">_xlfn.IFNA(IF(ISBLANK(D874),0,IF(NOT(OR(_xlfn.XLOOKUP(VLOOKUP(B874,'SSA DD'!$E$32:$F$40,2),'SSA DD'!$E$1:$M$1,'SSA DD'!$E$1:$M$22)=D874)),1,0)),0)</f>
        <v>0</v>
      </c>
      <c r="AO874" t="s">
        <v>396</v>
      </c>
      <c r="AP874" s="25" t="s">
        <v>397</v>
      </c>
      <c r="AQ874" s="160" t="s">
        <v>398</v>
      </c>
    </row>
    <row r="875" spans="1:43" ht="30" customHeight="1" x14ac:dyDescent="0.45">
      <c r="A875" s="395">
        <v>863</v>
      </c>
      <c r="B875" s="155"/>
      <c r="C875" s="154"/>
      <c r="D875" s="154"/>
      <c r="E875" s="361"/>
      <c r="F875" s="362"/>
      <c r="G875" s="362"/>
      <c r="H875" s="368"/>
      <c r="I875" s="367" t="str">
        <f t="shared" si="159"/>
        <v/>
      </c>
      <c r="J875" s="365"/>
      <c r="K875" s="365"/>
      <c r="L875" s="365"/>
      <c r="O875" s="25" t="str">
        <f>IF(AND(SUM($U875:$Z875)&lt;&gt;0,SUM($U875:$Z875)&lt;&gt;6), IF($B875&lt;&gt;'SOC priorities'!$E$11,$AG875,$AH875),"")</f>
        <v/>
      </c>
      <c r="P875" s="25" t="str">
        <f>IF(AND(SUM(U875:AA875)&lt;&gt;0,SUM(U875:AA875)&lt;&gt;7),IF(B875='SOC priorities'!$E$11,IF(ISBLANK(H875),$AI875,""),""),"")</f>
        <v/>
      </c>
      <c r="Q875" s="25" t="str">
        <f t="shared" si="160"/>
        <v/>
      </c>
      <c r="R875" s="25" t="str">
        <f t="shared" si="157"/>
        <v/>
      </c>
      <c r="S875" s="25" t="str">
        <f t="shared" si="158"/>
        <v/>
      </c>
      <c r="U875" s="159">
        <f t="shared" si="161"/>
        <v>0</v>
      </c>
      <c r="V875" s="25">
        <f t="shared" si="162"/>
        <v>0</v>
      </c>
      <c r="W875" s="25">
        <f t="shared" si="163"/>
        <v>0</v>
      </c>
      <c r="X875" s="25">
        <f t="shared" si="164"/>
        <v>0</v>
      </c>
      <c r="Y875" s="25">
        <f t="shared" si="165"/>
        <v>0</v>
      </c>
      <c r="Z875" s="25">
        <f t="shared" si="166"/>
        <v>0</v>
      </c>
      <c r="AA875" s="25">
        <f t="shared" si="167"/>
        <v>0</v>
      </c>
      <c r="AC875" s="25">
        <f t="shared" si="168"/>
        <v>0</v>
      </c>
      <c r="AG875" s="25" t="s">
        <v>393</v>
      </c>
      <c r="AH875" s="25" t="s">
        <v>394</v>
      </c>
      <c r="AI875" s="160" t="s">
        <v>395</v>
      </c>
      <c r="AK875" s="25">
        <f>IF(COUNTIFS('SOC priorities'!$E$4:$E$12,$B875)&lt;&gt;1,1,0)</f>
        <v>1</v>
      </c>
      <c r="AL875" s="25" cm="1">
        <f t="array" ref="AL875">_xlfn.IFNA(IF(ISBLANK(C875),0,_xlfn.IFNA(IF(NOT(OR(_xlfn.XLOOKUP(VLOOKUP(B875,'SOC priorities'!$E$4:$F$12,2),'SOC priorities'!$H$1:$P$1,'SOC priorities'!$H$1:$P$413)=C875)),1,0),1)),1)</f>
        <v>0</v>
      </c>
      <c r="AM875" s="25" cm="1">
        <f t="array" ref="AM875">_xlfn.IFNA(IF(ISBLANK(D875),0,IF(NOT(OR(_xlfn.XLOOKUP(VLOOKUP(B875,'SSA DD'!$E$32:$F$40,2),'SSA DD'!$E$1:$M$1,'SSA DD'!$E$1:$M$22)=D875)),1,0)),0)</f>
        <v>0</v>
      </c>
      <c r="AO875" t="s">
        <v>396</v>
      </c>
      <c r="AP875" s="25" t="s">
        <v>397</v>
      </c>
      <c r="AQ875" s="160" t="s">
        <v>398</v>
      </c>
    </row>
    <row r="876" spans="1:43" ht="30" customHeight="1" x14ac:dyDescent="0.45">
      <c r="A876" s="395">
        <v>864</v>
      </c>
      <c r="B876" s="155"/>
      <c r="C876" s="154"/>
      <c r="D876" s="154"/>
      <c r="E876" s="361"/>
      <c r="F876" s="362"/>
      <c r="G876" s="362"/>
      <c r="H876" s="368"/>
      <c r="I876" s="367" t="str">
        <f t="shared" si="159"/>
        <v/>
      </c>
      <c r="J876" s="365"/>
      <c r="K876" s="365"/>
      <c r="L876" s="365"/>
      <c r="O876" s="25" t="str">
        <f>IF(AND(SUM($U876:$Z876)&lt;&gt;0,SUM($U876:$Z876)&lt;&gt;6), IF($B876&lt;&gt;'SOC priorities'!$E$11,$AG876,$AH876),"")</f>
        <v/>
      </c>
      <c r="P876" s="25" t="str">
        <f>IF(AND(SUM(U876:AA876)&lt;&gt;0,SUM(U876:AA876)&lt;&gt;7),IF(B876='SOC priorities'!$E$11,IF(ISBLANK(H876),$AI876,""),""),"")</f>
        <v/>
      </c>
      <c r="Q876" s="25" t="str">
        <f t="shared" si="160"/>
        <v/>
      </c>
      <c r="R876" s="25" t="str">
        <f t="shared" si="157"/>
        <v/>
      </c>
      <c r="S876" s="25" t="str">
        <f t="shared" si="158"/>
        <v/>
      </c>
      <c r="U876" s="159">
        <f t="shared" si="161"/>
        <v>0</v>
      </c>
      <c r="V876" s="25">
        <f t="shared" si="162"/>
        <v>0</v>
      </c>
      <c r="W876" s="25">
        <f t="shared" si="163"/>
        <v>0</v>
      </c>
      <c r="X876" s="25">
        <f t="shared" si="164"/>
        <v>0</v>
      </c>
      <c r="Y876" s="25">
        <f t="shared" si="165"/>
        <v>0</v>
      </c>
      <c r="Z876" s="25">
        <f t="shared" si="166"/>
        <v>0</v>
      </c>
      <c r="AA876" s="25">
        <f t="shared" si="167"/>
        <v>0</v>
      </c>
      <c r="AC876" s="25">
        <f t="shared" si="168"/>
        <v>0</v>
      </c>
      <c r="AG876" s="25" t="s">
        <v>393</v>
      </c>
      <c r="AH876" s="25" t="s">
        <v>394</v>
      </c>
      <c r="AI876" s="160" t="s">
        <v>395</v>
      </c>
      <c r="AK876" s="25">
        <f>IF(COUNTIFS('SOC priorities'!$E$4:$E$12,$B876)&lt;&gt;1,1,0)</f>
        <v>1</v>
      </c>
      <c r="AL876" s="25" cm="1">
        <f t="array" ref="AL876">_xlfn.IFNA(IF(ISBLANK(C876),0,_xlfn.IFNA(IF(NOT(OR(_xlfn.XLOOKUP(VLOOKUP(B876,'SOC priorities'!$E$4:$F$12,2),'SOC priorities'!$H$1:$P$1,'SOC priorities'!$H$1:$P$413)=C876)),1,0),1)),1)</f>
        <v>0</v>
      </c>
      <c r="AM876" s="25" cm="1">
        <f t="array" ref="AM876">_xlfn.IFNA(IF(ISBLANK(D876),0,IF(NOT(OR(_xlfn.XLOOKUP(VLOOKUP(B876,'SSA DD'!$E$32:$F$40,2),'SSA DD'!$E$1:$M$1,'SSA DD'!$E$1:$M$22)=D876)),1,0)),0)</f>
        <v>0</v>
      </c>
      <c r="AO876" t="s">
        <v>396</v>
      </c>
      <c r="AP876" s="25" t="s">
        <v>397</v>
      </c>
      <c r="AQ876" s="160" t="s">
        <v>398</v>
      </c>
    </row>
    <row r="877" spans="1:43" ht="30" customHeight="1" x14ac:dyDescent="0.45">
      <c r="A877" s="395">
        <v>865</v>
      </c>
      <c r="B877" s="155"/>
      <c r="C877" s="154"/>
      <c r="D877" s="154"/>
      <c r="E877" s="361"/>
      <c r="F877" s="362"/>
      <c r="G877" s="362"/>
      <c r="H877" s="368"/>
      <c r="I877" s="367" t="str">
        <f t="shared" si="159"/>
        <v/>
      </c>
      <c r="J877" s="365"/>
      <c r="K877" s="365"/>
      <c r="L877" s="365"/>
      <c r="O877" s="25" t="str">
        <f>IF(AND(SUM($U877:$Z877)&lt;&gt;0,SUM($U877:$Z877)&lt;&gt;6), IF($B877&lt;&gt;'SOC priorities'!$E$11,$AG877,$AH877),"")</f>
        <v/>
      </c>
      <c r="P877" s="25" t="str">
        <f>IF(AND(SUM(U877:AA877)&lt;&gt;0,SUM(U877:AA877)&lt;&gt;7),IF(B877='SOC priorities'!$E$11,IF(ISBLANK(H877),$AI877,""),""),"")</f>
        <v/>
      </c>
      <c r="Q877" s="25" t="str">
        <f t="shared" si="160"/>
        <v/>
      </c>
      <c r="R877" s="25" t="str">
        <f t="shared" si="157"/>
        <v/>
      </c>
      <c r="S877" s="25" t="str">
        <f t="shared" si="158"/>
        <v/>
      </c>
      <c r="U877" s="159">
        <f t="shared" si="161"/>
        <v>0</v>
      </c>
      <c r="V877" s="25">
        <f t="shared" si="162"/>
        <v>0</v>
      </c>
      <c r="W877" s="25">
        <f t="shared" si="163"/>
        <v>0</v>
      </c>
      <c r="X877" s="25">
        <f t="shared" si="164"/>
        <v>0</v>
      </c>
      <c r="Y877" s="25">
        <f t="shared" si="165"/>
        <v>0</v>
      </c>
      <c r="Z877" s="25">
        <f t="shared" si="166"/>
        <v>0</v>
      </c>
      <c r="AA877" s="25">
        <f t="shared" si="167"/>
        <v>0</v>
      </c>
      <c r="AC877" s="25">
        <f t="shared" si="168"/>
        <v>0</v>
      </c>
      <c r="AG877" s="25" t="s">
        <v>393</v>
      </c>
      <c r="AH877" s="25" t="s">
        <v>394</v>
      </c>
      <c r="AI877" s="160" t="s">
        <v>395</v>
      </c>
      <c r="AK877" s="25">
        <f>IF(COUNTIFS('SOC priorities'!$E$4:$E$12,$B877)&lt;&gt;1,1,0)</f>
        <v>1</v>
      </c>
      <c r="AL877" s="25" cm="1">
        <f t="array" ref="AL877">_xlfn.IFNA(IF(ISBLANK(C877),0,_xlfn.IFNA(IF(NOT(OR(_xlfn.XLOOKUP(VLOOKUP(B877,'SOC priorities'!$E$4:$F$12,2),'SOC priorities'!$H$1:$P$1,'SOC priorities'!$H$1:$P$413)=C877)),1,0),1)),1)</f>
        <v>0</v>
      </c>
      <c r="AM877" s="25" cm="1">
        <f t="array" ref="AM877">_xlfn.IFNA(IF(ISBLANK(D877),0,IF(NOT(OR(_xlfn.XLOOKUP(VLOOKUP(B877,'SSA DD'!$E$32:$F$40,2),'SSA DD'!$E$1:$M$1,'SSA DD'!$E$1:$M$22)=D877)),1,0)),0)</f>
        <v>0</v>
      </c>
      <c r="AO877" t="s">
        <v>396</v>
      </c>
      <c r="AP877" s="25" t="s">
        <v>397</v>
      </c>
      <c r="AQ877" s="160" t="s">
        <v>398</v>
      </c>
    </row>
    <row r="878" spans="1:43" ht="30" customHeight="1" x14ac:dyDescent="0.45">
      <c r="A878" s="395">
        <v>866</v>
      </c>
      <c r="B878" s="155"/>
      <c r="C878" s="154"/>
      <c r="D878" s="154"/>
      <c r="E878" s="361"/>
      <c r="F878" s="362"/>
      <c r="G878" s="362"/>
      <c r="H878" s="368"/>
      <c r="I878" s="367" t="str">
        <f t="shared" si="159"/>
        <v/>
      </c>
      <c r="J878" s="365"/>
      <c r="K878" s="365"/>
      <c r="L878" s="365"/>
      <c r="O878" s="25" t="str">
        <f>IF(AND(SUM($U878:$Z878)&lt;&gt;0,SUM($U878:$Z878)&lt;&gt;6), IF($B878&lt;&gt;'SOC priorities'!$E$11,$AG878,$AH878),"")</f>
        <v/>
      </c>
      <c r="P878" s="25" t="str">
        <f>IF(AND(SUM(U878:AA878)&lt;&gt;0,SUM(U878:AA878)&lt;&gt;7),IF(B878='SOC priorities'!$E$11,IF(ISBLANK(H878),$AI878,""),""),"")</f>
        <v/>
      </c>
      <c r="Q878" s="25" t="str">
        <f t="shared" si="160"/>
        <v/>
      </c>
      <c r="R878" s="25" t="str">
        <f t="shared" si="157"/>
        <v/>
      </c>
      <c r="S878" s="25" t="str">
        <f t="shared" si="158"/>
        <v/>
      </c>
      <c r="U878" s="159">
        <f t="shared" si="161"/>
        <v>0</v>
      </c>
      <c r="V878" s="25">
        <f t="shared" si="162"/>
        <v>0</v>
      </c>
      <c r="W878" s="25">
        <f t="shared" si="163"/>
        <v>0</v>
      </c>
      <c r="X878" s="25">
        <f t="shared" si="164"/>
        <v>0</v>
      </c>
      <c r="Y878" s="25">
        <f t="shared" si="165"/>
        <v>0</v>
      </c>
      <c r="Z878" s="25">
        <f t="shared" si="166"/>
        <v>0</v>
      </c>
      <c r="AA878" s="25">
        <f t="shared" si="167"/>
        <v>0</v>
      </c>
      <c r="AC878" s="25">
        <f t="shared" si="168"/>
        <v>0</v>
      </c>
      <c r="AG878" s="25" t="s">
        <v>393</v>
      </c>
      <c r="AH878" s="25" t="s">
        <v>394</v>
      </c>
      <c r="AI878" s="160" t="s">
        <v>395</v>
      </c>
      <c r="AK878" s="25">
        <f>IF(COUNTIFS('SOC priorities'!$E$4:$E$12,$B878)&lt;&gt;1,1,0)</f>
        <v>1</v>
      </c>
      <c r="AL878" s="25" cm="1">
        <f t="array" ref="AL878">_xlfn.IFNA(IF(ISBLANK(C878),0,_xlfn.IFNA(IF(NOT(OR(_xlfn.XLOOKUP(VLOOKUP(B878,'SOC priorities'!$E$4:$F$12,2),'SOC priorities'!$H$1:$P$1,'SOC priorities'!$H$1:$P$413)=C878)),1,0),1)),1)</f>
        <v>0</v>
      </c>
      <c r="AM878" s="25" cm="1">
        <f t="array" ref="AM878">_xlfn.IFNA(IF(ISBLANK(D878),0,IF(NOT(OR(_xlfn.XLOOKUP(VLOOKUP(B878,'SSA DD'!$E$32:$F$40,2),'SSA DD'!$E$1:$M$1,'SSA DD'!$E$1:$M$22)=D878)),1,0)),0)</f>
        <v>0</v>
      </c>
      <c r="AO878" t="s">
        <v>396</v>
      </c>
      <c r="AP878" s="25" t="s">
        <v>397</v>
      </c>
      <c r="AQ878" s="160" t="s">
        <v>398</v>
      </c>
    </row>
    <row r="879" spans="1:43" ht="30" customHeight="1" x14ac:dyDescent="0.45">
      <c r="A879" s="395">
        <v>867</v>
      </c>
      <c r="B879" s="155"/>
      <c r="C879" s="154"/>
      <c r="D879" s="154"/>
      <c r="E879" s="361"/>
      <c r="F879" s="362"/>
      <c r="G879" s="362"/>
      <c r="H879" s="368"/>
      <c r="I879" s="367" t="str">
        <f t="shared" si="159"/>
        <v/>
      </c>
      <c r="J879" s="365"/>
      <c r="K879" s="365"/>
      <c r="L879" s="365"/>
      <c r="O879" s="25" t="str">
        <f>IF(AND(SUM($U879:$Z879)&lt;&gt;0,SUM($U879:$Z879)&lt;&gt;6), IF($B879&lt;&gt;'SOC priorities'!$E$11,$AG879,$AH879),"")</f>
        <v/>
      </c>
      <c r="P879" s="25" t="str">
        <f>IF(AND(SUM(U879:AA879)&lt;&gt;0,SUM(U879:AA879)&lt;&gt;7),IF(B879='SOC priorities'!$E$11,IF(ISBLANK(H879),$AI879,""),""),"")</f>
        <v/>
      </c>
      <c r="Q879" s="25" t="str">
        <f t="shared" si="160"/>
        <v/>
      </c>
      <c r="R879" s="25" t="str">
        <f t="shared" si="157"/>
        <v/>
      </c>
      <c r="S879" s="25" t="str">
        <f t="shared" si="158"/>
        <v/>
      </c>
      <c r="U879" s="159">
        <f t="shared" si="161"/>
        <v>0</v>
      </c>
      <c r="V879" s="25">
        <f t="shared" si="162"/>
        <v>0</v>
      </c>
      <c r="W879" s="25">
        <f t="shared" si="163"/>
        <v>0</v>
      </c>
      <c r="X879" s="25">
        <f t="shared" si="164"/>
        <v>0</v>
      </c>
      <c r="Y879" s="25">
        <f t="shared" si="165"/>
        <v>0</v>
      </c>
      <c r="Z879" s="25">
        <f t="shared" si="166"/>
        <v>0</v>
      </c>
      <c r="AA879" s="25">
        <f t="shared" si="167"/>
        <v>0</v>
      </c>
      <c r="AC879" s="25">
        <f t="shared" si="168"/>
        <v>0</v>
      </c>
      <c r="AG879" s="25" t="s">
        <v>393</v>
      </c>
      <c r="AH879" s="25" t="s">
        <v>394</v>
      </c>
      <c r="AI879" s="160" t="s">
        <v>395</v>
      </c>
      <c r="AK879" s="25">
        <f>IF(COUNTIFS('SOC priorities'!$E$4:$E$12,$B879)&lt;&gt;1,1,0)</f>
        <v>1</v>
      </c>
      <c r="AL879" s="25" cm="1">
        <f t="array" ref="AL879">_xlfn.IFNA(IF(ISBLANK(C879),0,_xlfn.IFNA(IF(NOT(OR(_xlfn.XLOOKUP(VLOOKUP(B879,'SOC priorities'!$E$4:$F$12,2),'SOC priorities'!$H$1:$P$1,'SOC priorities'!$H$1:$P$413)=C879)),1,0),1)),1)</f>
        <v>0</v>
      </c>
      <c r="AM879" s="25" cm="1">
        <f t="array" ref="AM879">_xlfn.IFNA(IF(ISBLANK(D879),0,IF(NOT(OR(_xlfn.XLOOKUP(VLOOKUP(B879,'SSA DD'!$E$32:$F$40,2),'SSA DD'!$E$1:$M$1,'SSA DD'!$E$1:$M$22)=D879)),1,0)),0)</f>
        <v>0</v>
      </c>
      <c r="AO879" t="s">
        <v>396</v>
      </c>
      <c r="AP879" s="25" t="s">
        <v>397</v>
      </c>
      <c r="AQ879" s="160" t="s">
        <v>398</v>
      </c>
    </row>
    <row r="880" spans="1:43" ht="30" customHeight="1" x14ac:dyDescent="0.45">
      <c r="A880" s="395">
        <v>868</v>
      </c>
      <c r="B880" s="155"/>
      <c r="C880" s="154"/>
      <c r="D880" s="154"/>
      <c r="E880" s="361"/>
      <c r="F880" s="362"/>
      <c r="G880" s="362"/>
      <c r="H880" s="368"/>
      <c r="I880" s="367" t="str">
        <f t="shared" si="159"/>
        <v/>
      </c>
      <c r="J880" s="365"/>
      <c r="K880" s="365"/>
      <c r="L880" s="365"/>
      <c r="O880" s="25" t="str">
        <f>IF(AND(SUM($U880:$Z880)&lt;&gt;0,SUM($U880:$Z880)&lt;&gt;6), IF($B880&lt;&gt;'SOC priorities'!$E$11,$AG880,$AH880),"")</f>
        <v/>
      </c>
      <c r="P880" s="25" t="str">
        <f>IF(AND(SUM(U880:AA880)&lt;&gt;0,SUM(U880:AA880)&lt;&gt;7),IF(B880='SOC priorities'!$E$11,IF(ISBLANK(H880),$AI880,""),""),"")</f>
        <v/>
      </c>
      <c r="Q880" s="25" t="str">
        <f t="shared" si="160"/>
        <v/>
      </c>
      <c r="R880" s="25" t="str">
        <f t="shared" si="157"/>
        <v/>
      </c>
      <c r="S880" s="25" t="str">
        <f t="shared" si="158"/>
        <v/>
      </c>
      <c r="U880" s="159">
        <f t="shared" si="161"/>
        <v>0</v>
      </c>
      <c r="V880" s="25">
        <f t="shared" si="162"/>
        <v>0</v>
      </c>
      <c r="W880" s="25">
        <f t="shared" si="163"/>
        <v>0</v>
      </c>
      <c r="X880" s="25">
        <f t="shared" si="164"/>
        <v>0</v>
      </c>
      <c r="Y880" s="25">
        <f t="shared" si="165"/>
        <v>0</v>
      </c>
      <c r="Z880" s="25">
        <f t="shared" si="166"/>
        <v>0</v>
      </c>
      <c r="AA880" s="25">
        <f t="shared" si="167"/>
        <v>0</v>
      </c>
      <c r="AC880" s="25">
        <f t="shared" si="168"/>
        <v>0</v>
      </c>
      <c r="AG880" s="25" t="s">
        <v>393</v>
      </c>
      <c r="AH880" s="25" t="s">
        <v>394</v>
      </c>
      <c r="AI880" s="160" t="s">
        <v>395</v>
      </c>
      <c r="AK880" s="25">
        <f>IF(COUNTIFS('SOC priorities'!$E$4:$E$12,$B880)&lt;&gt;1,1,0)</f>
        <v>1</v>
      </c>
      <c r="AL880" s="25" cm="1">
        <f t="array" ref="AL880">_xlfn.IFNA(IF(ISBLANK(C880),0,_xlfn.IFNA(IF(NOT(OR(_xlfn.XLOOKUP(VLOOKUP(B880,'SOC priorities'!$E$4:$F$12,2),'SOC priorities'!$H$1:$P$1,'SOC priorities'!$H$1:$P$413)=C880)),1,0),1)),1)</f>
        <v>0</v>
      </c>
      <c r="AM880" s="25" cm="1">
        <f t="array" ref="AM880">_xlfn.IFNA(IF(ISBLANK(D880),0,IF(NOT(OR(_xlfn.XLOOKUP(VLOOKUP(B880,'SSA DD'!$E$32:$F$40,2),'SSA DD'!$E$1:$M$1,'SSA DD'!$E$1:$M$22)=D880)),1,0)),0)</f>
        <v>0</v>
      </c>
      <c r="AO880" t="s">
        <v>396</v>
      </c>
      <c r="AP880" s="25" t="s">
        <v>397</v>
      </c>
      <c r="AQ880" s="160" t="s">
        <v>398</v>
      </c>
    </row>
    <row r="881" spans="1:43" ht="30" customHeight="1" x14ac:dyDescent="0.45">
      <c r="A881" s="395">
        <v>869</v>
      </c>
      <c r="B881" s="155"/>
      <c r="C881" s="154"/>
      <c r="D881" s="154"/>
      <c r="E881" s="361"/>
      <c r="F881" s="362"/>
      <c r="G881" s="362"/>
      <c r="H881" s="368"/>
      <c r="I881" s="367" t="str">
        <f t="shared" si="159"/>
        <v/>
      </c>
      <c r="J881" s="365"/>
      <c r="K881" s="365"/>
      <c r="L881" s="365"/>
      <c r="O881" s="25" t="str">
        <f>IF(AND(SUM($U881:$Z881)&lt;&gt;0,SUM($U881:$Z881)&lt;&gt;6), IF($B881&lt;&gt;'SOC priorities'!$E$11,$AG881,$AH881),"")</f>
        <v/>
      </c>
      <c r="P881" s="25" t="str">
        <f>IF(AND(SUM(U881:AA881)&lt;&gt;0,SUM(U881:AA881)&lt;&gt;7),IF(B881='SOC priorities'!$E$11,IF(ISBLANK(H881),$AI881,""),""),"")</f>
        <v/>
      </c>
      <c r="Q881" s="25" t="str">
        <f t="shared" si="160"/>
        <v/>
      </c>
      <c r="R881" s="25" t="str">
        <f t="shared" si="157"/>
        <v/>
      </c>
      <c r="S881" s="25" t="str">
        <f t="shared" si="158"/>
        <v/>
      </c>
      <c r="U881" s="159">
        <f t="shared" si="161"/>
        <v>0</v>
      </c>
      <c r="V881" s="25">
        <f t="shared" si="162"/>
        <v>0</v>
      </c>
      <c r="W881" s="25">
        <f t="shared" si="163"/>
        <v>0</v>
      </c>
      <c r="X881" s="25">
        <f t="shared" si="164"/>
        <v>0</v>
      </c>
      <c r="Y881" s="25">
        <f t="shared" si="165"/>
        <v>0</v>
      </c>
      <c r="Z881" s="25">
        <f t="shared" si="166"/>
        <v>0</v>
      </c>
      <c r="AA881" s="25">
        <f t="shared" si="167"/>
        <v>0</v>
      </c>
      <c r="AC881" s="25">
        <f t="shared" si="168"/>
        <v>0</v>
      </c>
      <c r="AG881" s="25" t="s">
        <v>393</v>
      </c>
      <c r="AH881" s="25" t="s">
        <v>394</v>
      </c>
      <c r="AI881" s="160" t="s">
        <v>395</v>
      </c>
      <c r="AK881" s="25">
        <f>IF(COUNTIFS('SOC priorities'!$E$4:$E$12,$B881)&lt;&gt;1,1,0)</f>
        <v>1</v>
      </c>
      <c r="AL881" s="25" cm="1">
        <f t="array" ref="AL881">_xlfn.IFNA(IF(ISBLANK(C881),0,_xlfn.IFNA(IF(NOT(OR(_xlfn.XLOOKUP(VLOOKUP(B881,'SOC priorities'!$E$4:$F$12,2),'SOC priorities'!$H$1:$P$1,'SOC priorities'!$H$1:$P$413)=C881)),1,0),1)),1)</f>
        <v>0</v>
      </c>
      <c r="AM881" s="25" cm="1">
        <f t="array" ref="AM881">_xlfn.IFNA(IF(ISBLANK(D881),0,IF(NOT(OR(_xlfn.XLOOKUP(VLOOKUP(B881,'SSA DD'!$E$32:$F$40,2),'SSA DD'!$E$1:$M$1,'SSA DD'!$E$1:$M$22)=D881)),1,0)),0)</f>
        <v>0</v>
      </c>
      <c r="AO881" t="s">
        <v>396</v>
      </c>
      <c r="AP881" s="25" t="s">
        <v>397</v>
      </c>
      <c r="AQ881" s="160" t="s">
        <v>398</v>
      </c>
    </row>
    <row r="882" spans="1:43" ht="30" customHeight="1" x14ac:dyDescent="0.45">
      <c r="A882" s="395">
        <v>870</v>
      </c>
      <c r="B882" s="155"/>
      <c r="C882" s="154"/>
      <c r="D882" s="154"/>
      <c r="E882" s="361"/>
      <c r="F882" s="362"/>
      <c r="G882" s="362"/>
      <c r="H882" s="368"/>
      <c r="I882" s="367" t="str">
        <f t="shared" si="159"/>
        <v/>
      </c>
      <c r="J882" s="365"/>
      <c r="K882" s="365"/>
      <c r="L882" s="365"/>
      <c r="O882" s="25" t="str">
        <f>IF(AND(SUM($U882:$Z882)&lt;&gt;0,SUM($U882:$Z882)&lt;&gt;6), IF($B882&lt;&gt;'SOC priorities'!$E$11,$AG882,$AH882),"")</f>
        <v/>
      </c>
      <c r="P882" s="25" t="str">
        <f>IF(AND(SUM(U882:AA882)&lt;&gt;0,SUM(U882:AA882)&lt;&gt;7),IF(B882='SOC priorities'!$E$11,IF(ISBLANK(H882),$AI882,""),""),"")</f>
        <v/>
      </c>
      <c r="Q882" s="25" t="str">
        <f t="shared" si="160"/>
        <v/>
      </c>
      <c r="R882" s="25" t="str">
        <f t="shared" si="157"/>
        <v/>
      </c>
      <c r="S882" s="25" t="str">
        <f t="shared" si="158"/>
        <v/>
      </c>
      <c r="U882" s="159">
        <f t="shared" si="161"/>
        <v>0</v>
      </c>
      <c r="V882" s="25">
        <f t="shared" si="162"/>
        <v>0</v>
      </c>
      <c r="W882" s="25">
        <f t="shared" si="163"/>
        <v>0</v>
      </c>
      <c r="X882" s="25">
        <f t="shared" si="164"/>
        <v>0</v>
      </c>
      <c r="Y882" s="25">
        <f t="shared" si="165"/>
        <v>0</v>
      </c>
      <c r="Z882" s="25">
        <f t="shared" si="166"/>
        <v>0</v>
      </c>
      <c r="AA882" s="25">
        <f t="shared" si="167"/>
        <v>0</v>
      </c>
      <c r="AC882" s="25">
        <f t="shared" si="168"/>
        <v>0</v>
      </c>
      <c r="AG882" s="25" t="s">
        <v>393</v>
      </c>
      <c r="AH882" s="25" t="s">
        <v>394</v>
      </c>
      <c r="AI882" s="160" t="s">
        <v>395</v>
      </c>
      <c r="AK882" s="25">
        <f>IF(COUNTIFS('SOC priorities'!$E$4:$E$12,$B882)&lt;&gt;1,1,0)</f>
        <v>1</v>
      </c>
      <c r="AL882" s="25" cm="1">
        <f t="array" ref="AL882">_xlfn.IFNA(IF(ISBLANK(C882),0,_xlfn.IFNA(IF(NOT(OR(_xlfn.XLOOKUP(VLOOKUP(B882,'SOC priorities'!$E$4:$F$12,2),'SOC priorities'!$H$1:$P$1,'SOC priorities'!$H$1:$P$413)=C882)),1,0),1)),1)</f>
        <v>0</v>
      </c>
      <c r="AM882" s="25" cm="1">
        <f t="array" ref="AM882">_xlfn.IFNA(IF(ISBLANK(D882),0,IF(NOT(OR(_xlfn.XLOOKUP(VLOOKUP(B882,'SSA DD'!$E$32:$F$40,2),'SSA DD'!$E$1:$M$1,'SSA DD'!$E$1:$M$22)=D882)),1,0)),0)</f>
        <v>0</v>
      </c>
      <c r="AO882" t="s">
        <v>396</v>
      </c>
      <c r="AP882" s="25" t="s">
        <v>397</v>
      </c>
      <c r="AQ882" s="160" t="s">
        <v>398</v>
      </c>
    </row>
    <row r="883" spans="1:43" ht="30" customHeight="1" x14ac:dyDescent="0.45">
      <c r="A883" s="395">
        <v>871</v>
      </c>
      <c r="B883" s="155"/>
      <c r="C883" s="154"/>
      <c r="D883" s="154"/>
      <c r="E883" s="361"/>
      <c r="F883" s="362"/>
      <c r="G883" s="362"/>
      <c r="H883" s="368"/>
      <c r="I883" s="367" t="str">
        <f t="shared" si="159"/>
        <v/>
      </c>
      <c r="J883" s="365"/>
      <c r="K883" s="365"/>
      <c r="L883" s="365"/>
      <c r="O883" s="25" t="str">
        <f>IF(AND(SUM($U883:$Z883)&lt;&gt;0,SUM($U883:$Z883)&lt;&gt;6), IF($B883&lt;&gt;'SOC priorities'!$E$11,$AG883,$AH883),"")</f>
        <v/>
      </c>
      <c r="P883" s="25" t="str">
        <f>IF(AND(SUM(U883:AA883)&lt;&gt;0,SUM(U883:AA883)&lt;&gt;7),IF(B883='SOC priorities'!$E$11,IF(ISBLANK(H883),$AI883,""),""),"")</f>
        <v/>
      </c>
      <c r="Q883" s="25" t="str">
        <f t="shared" si="160"/>
        <v/>
      </c>
      <c r="R883" s="25" t="str">
        <f t="shared" si="157"/>
        <v/>
      </c>
      <c r="S883" s="25" t="str">
        <f t="shared" si="158"/>
        <v/>
      </c>
      <c r="U883" s="159">
        <f t="shared" si="161"/>
        <v>0</v>
      </c>
      <c r="V883" s="25">
        <f t="shared" si="162"/>
        <v>0</v>
      </c>
      <c r="W883" s="25">
        <f t="shared" si="163"/>
        <v>0</v>
      </c>
      <c r="X883" s="25">
        <f t="shared" si="164"/>
        <v>0</v>
      </c>
      <c r="Y883" s="25">
        <f t="shared" si="165"/>
        <v>0</v>
      </c>
      <c r="Z883" s="25">
        <f t="shared" si="166"/>
        <v>0</v>
      </c>
      <c r="AA883" s="25">
        <f t="shared" si="167"/>
        <v>0</v>
      </c>
      <c r="AC883" s="25">
        <f t="shared" si="168"/>
        <v>0</v>
      </c>
      <c r="AG883" s="25" t="s">
        <v>393</v>
      </c>
      <c r="AH883" s="25" t="s">
        <v>394</v>
      </c>
      <c r="AI883" s="160" t="s">
        <v>395</v>
      </c>
      <c r="AK883" s="25">
        <f>IF(COUNTIFS('SOC priorities'!$E$4:$E$12,$B883)&lt;&gt;1,1,0)</f>
        <v>1</v>
      </c>
      <c r="AL883" s="25" cm="1">
        <f t="array" ref="AL883">_xlfn.IFNA(IF(ISBLANK(C883),0,_xlfn.IFNA(IF(NOT(OR(_xlfn.XLOOKUP(VLOOKUP(B883,'SOC priorities'!$E$4:$F$12,2),'SOC priorities'!$H$1:$P$1,'SOC priorities'!$H$1:$P$413)=C883)),1,0),1)),1)</f>
        <v>0</v>
      </c>
      <c r="AM883" s="25" cm="1">
        <f t="array" ref="AM883">_xlfn.IFNA(IF(ISBLANK(D883),0,IF(NOT(OR(_xlfn.XLOOKUP(VLOOKUP(B883,'SSA DD'!$E$32:$F$40,2),'SSA DD'!$E$1:$M$1,'SSA DD'!$E$1:$M$22)=D883)),1,0)),0)</f>
        <v>0</v>
      </c>
      <c r="AO883" t="s">
        <v>396</v>
      </c>
      <c r="AP883" s="25" t="s">
        <v>397</v>
      </c>
      <c r="AQ883" s="160" t="s">
        <v>398</v>
      </c>
    </row>
    <row r="884" spans="1:43" ht="30" customHeight="1" x14ac:dyDescent="0.45">
      <c r="A884" s="395">
        <v>872</v>
      </c>
      <c r="B884" s="155"/>
      <c r="C884" s="154"/>
      <c r="D884" s="154"/>
      <c r="E884" s="361"/>
      <c r="F884" s="362"/>
      <c r="G884" s="362"/>
      <c r="H884" s="368"/>
      <c r="I884" s="367" t="str">
        <f t="shared" si="159"/>
        <v/>
      </c>
      <c r="J884" s="365"/>
      <c r="K884" s="365"/>
      <c r="L884" s="365"/>
      <c r="O884" s="25" t="str">
        <f>IF(AND(SUM($U884:$Z884)&lt;&gt;0,SUM($U884:$Z884)&lt;&gt;6), IF($B884&lt;&gt;'SOC priorities'!$E$11,$AG884,$AH884),"")</f>
        <v/>
      </c>
      <c r="P884" s="25" t="str">
        <f>IF(AND(SUM(U884:AA884)&lt;&gt;0,SUM(U884:AA884)&lt;&gt;7),IF(B884='SOC priorities'!$E$11,IF(ISBLANK(H884),$AI884,""),""),"")</f>
        <v/>
      </c>
      <c r="Q884" s="25" t="str">
        <f t="shared" si="160"/>
        <v/>
      </c>
      <c r="R884" s="25" t="str">
        <f t="shared" si="157"/>
        <v/>
      </c>
      <c r="S884" s="25" t="str">
        <f t="shared" si="158"/>
        <v/>
      </c>
      <c r="U884" s="159">
        <f t="shared" si="161"/>
        <v>0</v>
      </c>
      <c r="V884" s="25">
        <f t="shared" si="162"/>
        <v>0</v>
      </c>
      <c r="W884" s="25">
        <f t="shared" si="163"/>
        <v>0</v>
      </c>
      <c r="X884" s="25">
        <f t="shared" si="164"/>
        <v>0</v>
      </c>
      <c r="Y884" s="25">
        <f t="shared" si="165"/>
        <v>0</v>
      </c>
      <c r="Z884" s="25">
        <f t="shared" si="166"/>
        <v>0</v>
      </c>
      <c r="AA884" s="25">
        <f t="shared" si="167"/>
        <v>0</v>
      </c>
      <c r="AC884" s="25">
        <f t="shared" si="168"/>
        <v>0</v>
      </c>
      <c r="AG884" s="25" t="s">
        <v>393</v>
      </c>
      <c r="AH884" s="25" t="s">
        <v>394</v>
      </c>
      <c r="AI884" s="160" t="s">
        <v>395</v>
      </c>
      <c r="AK884" s="25">
        <f>IF(COUNTIFS('SOC priorities'!$E$4:$E$12,$B884)&lt;&gt;1,1,0)</f>
        <v>1</v>
      </c>
      <c r="AL884" s="25" cm="1">
        <f t="array" ref="AL884">_xlfn.IFNA(IF(ISBLANK(C884),0,_xlfn.IFNA(IF(NOT(OR(_xlfn.XLOOKUP(VLOOKUP(B884,'SOC priorities'!$E$4:$F$12,2),'SOC priorities'!$H$1:$P$1,'SOC priorities'!$H$1:$P$413)=C884)),1,0),1)),1)</f>
        <v>0</v>
      </c>
      <c r="AM884" s="25" cm="1">
        <f t="array" ref="AM884">_xlfn.IFNA(IF(ISBLANK(D884),0,IF(NOT(OR(_xlfn.XLOOKUP(VLOOKUP(B884,'SSA DD'!$E$32:$F$40,2),'SSA DD'!$E$1:$M$1,'SSA DD'!$E$1:$M$22)=D884)),1,0)),0)</f>
        <v>0</v>
      </c>
      <c r="AO884" t="s">
        <v>396</v>
      </c>
      <c r="AP884" s="25" t="s">
        <v>397</v>
      </c>
      <c r="AQ884" s="160" t="s">
        <v>398</v>
      </c>
    </row>
    <row r="885" spans="1:43" ht="30" customHeight="1" x14ac:dyDescent="0.45">
      <c r="A885" s="395">
        <v>873</v>
      </c>
      <c r="B885" s="155"/>
      <c r="C885" s="154"/>
      <c r="D885" s="154"/>
      <c r="E885" s="361"/>
      <c r="F885" s="362"/>
      <c r="G885" s="362"/>
      <c r="H885" s="368"/>
      <c r="I885" s="367" t="str">
        <f t="shared" si="159"/>
        <v/>
      </c>
      <c r="J885" s="365"/>
      <c r="K885" s="365"/>
      <c r="L885" s="365"/>
      <c r="O885" s="25" t="str">
        <f>IF(AND(SUM($U885:$Z885)&lt;&gt;0,SUM($U885:$Z885)&lt;&gt;6), IF($B885&lt;&gt;'SOC priorities'!$E$11,$AG885,$AH885),"")</f>
        <v/>
      </c>
      <c r="P885" s="25" t="str">
        <f>IF(AND(SUM(U885:AA885)&lt;&gt;0,SUM(U885:AA885)&lt;&gt;7),IF(B885='SOC priorities'!$E$11,IF(ISBLANK(H885),$AI885,""),""),"")</f>
        <v/>
      </c>
      <c r="Q885" s="25" t="str">
        <f t="shared" si="160"/>
        <v/>
      </c>
      <c r="R885" s="25" t="str">
        <f t="shared" si="157"/>
        <v/>
      </c>
      <c r="S885" s="25" t="str">
        <f t="shared" si="158"/>
        <v/>
      </c>
      <c r="U885" s="159">
        <f t="shared" si="161"/>
        <v>0</v>
      </c>
      <c r="V885" s="25">
        <f t="shared" si="162"/>
        <v>0</v>
      </c>
      <c r="W885" s="25">
        <f t="shared" si="163"/>
        <v>0</v>
      </c>
      <c r="X885" s="25">
        <f t="shared" si="164"/>
        <v>0</v>
      </c>
      <c r="Y885" s="25">
        <f t="shared" si="165"/>
        <v>0</v>
      </c>
      <c r="Z885" s="25">
        <f t="shared" si="166"/>
        <v>0</v>
      </c>
      <c r="AA885" s="25">
        <f t="shared" si="167"/>
        <v>0</v>
      </c>
      <c r="AC885" s="25">
        <f t="shared" si="168"/>
        <v>0</v>
      </c>
      <c r="AG885" s="25" t="s">
        <v>393</v>
      </c>
      <c r="AH885" s="25" t="s">
        <v>394</v>
      </c>
      <c r="AI885" s="160" t="s">
        <v>395</v>
      </c>
      <c r="AK885" s="25">
        <f>IF(COUNTIFS('SOC priorities'!$E$4:$E$12,$B885)&lt;&gt;1,1,0)</f>
        <v>1</v>
      </c>
      <c r="AL885" s="25" cm="1">
        <f t="array" ref="AL885">_xlfn.IFNA(IF(ISBLANK(C885),0,_xlfn.IFNA(IF(NOT(OR(_xlfn.XLOOKUP(VLOOKUP(B885,'SOC priorities'!$E$4:$F$12,2),'SOC priorities'!$H$1:$P$1,'SOC priorities'!$H$1:$P$413)=C885)),1,0),1)),1)</f>
        <v>0</v>
      </c>
      <c r="AM885" s="25" cm="1">
        <f t="array" ref="AM885">_xlfn.IFNA(IF(ISBLANK(D885),0,IF(NOT(OR(_xlfn.XLOOKUP(VLOOKUP(B885,'SSA DD'!$E$32:$F$40,2),'SSA DD'!$E$1:$M$1,'SSA DD'!$E$1:$M$22)=D885)),1,0)),0)</f>
        <v>0</v>
      </c>
      <c r="AO885" t="s">
        <v>396</v>
      </c>
      <c r="AP885" s="25" t="s">
        <v>397</v>
      </c>
      <c r="AQ885" s="160" t="s">
        <v>398</v>
      </c>
    </row>
    <row r="886" spans="1:43" ht="30" customHeight="1" x14ac:dyDescent="0.45">
      <c r="A886" s="395">
        <v>874</v>
      </c>
      <c r="B886" s="155"/>
      <c r="C886" s="154"/>
      <c r="D886" s="154"/>
      <c r="E886" s="361"/>
      <c r="F886" s="362"/>
      <c r="G886" s="362"/>
      <c r="H886" s="368"/>
      <c r="I886" s="367" t="str">
        <f t="shared" si="159"/>
        <v/>
      </c>
      <c r="J886" s="365"/>
      <c r="K886" s="365"/>
      <c r="L886" s="365"/>
      <c r="O886" s="25" t="str">
        <f>IF(AND(SUM($U886:$Z886)&lt;&gt;0,SUM($U886:$Z886)&lt;&gt;6), IF($B886&lt;&gt;'SOC priorities'!$E$11,$AG886,$AH886),"")</f>
        <v/>
      </c>
      <c r="P886" s="25" t="str">
        <f>IF(AND(SUM(U886:AA886)&lt;&gt;0,SUM(U886:AA886)&lt;&gt;7),IF(B886='SOC priorities'!$E$11,IF(ISBLANK(H886),$AI886,""),""),"")</f>
        <v/>
      </c>
      <c r="Q886" s="25" t="str">
        <f t="shared" si="160"/>
        <v/>
      </c>
      <c r="R886" s="25" t="str">
        <f t="shared" si="157"/>
        <v/>
      </c>
      <c r="S886" s="25" t="str">
        <f t="shared" si="158"/>
        <v/>
      </c>
      <c r="U886" s="159">
        <f t="shared" si="161"/>
        <v>0</v>
      </c>
      <c r="V886" s="25">
        <f t="shared" si="162"/>
        <v>0</v>
      </c>
      <c r="W886" s="25">
        <f t="shared" si="163"/>
        <v>0</v>
      </c>
      <c r="X886" s="25">
        <f t="shared" si="164"/>
        <v>0</v>
      </c>
      <c r="Y886" s="25">
        <f t="shared" si="165"/>
        <v>0</v>
      </c>
      <c r="Z886" s="25">
        <f t="shared" si="166"/>
        <v>0</v>
      </c>
      <c r="AA886" s="25">
        <f t="shared" si="167"/>
        <v>0</v>
      </c>
      <c r="AC886" s="25">
        <f t="shared" si="168"/>
        <v>0</v>
      </c>
      <c r="AG886" s="25" t="s">
        <v>393</v>
      </c>
      <c r="AH886" s="25" t="s">
        <v>394</v>
      </c>
      <c r="AI886" s="160" t="s">
        <v>395</v>
      </c>
      <c r="AK886" s="25">
        <f>IF(COUNTIFS('SOC priorities'!$E$4:$E$12,$B886)&lt;&gt;1,1,0)</f>
        <v>1</v>
      </c>
      <c r="AL886" s="25" cm="1">
        <f t="array" ref="AL886">_xlfn.IFNA(IF(ISBLANK(C886),0,_xlfn.IFNA(IF(NOT(OR(_xlfn.XLOOKUP(VLOOKUP(B886,'SOC priorities'!$E$4:$F$12,2),'SOC priorities'!$H$1:$P$1,'SOC priorities'!$H$1:$P$413)=C886)),1,0),1)),1)</f>
        <v>0</v>
      </c>
      <c r="AM886" s="25" cm="1">
        <f t="array" ref="AM886">_xlfn.IFNA(IF(ISBLANK(D886),0,IF(NOT(OR(_xlfn.XLOOKUP(VLOOKUP(B886,'SSA DD'!$E$32:$F$40,2),'SSA DD'!$E$1:$M$1,'SSA DD'!$E$1:$M$22)=D886)),1,0)),0)</f>
        <v>0</v>
      </c>
      <c r="AO886" t="s">
        <v>396</v>
      </c>
      <c r="AP886" s="25" t="s">
        <v>397</v>
      </c>
      <c r="AQ886" s="160" t="s">
        <v>398</v>
      </c>
    </row>
    <row r="887" spans="1:43" ht="30" customHeight="1" x14ac:dyDescent="0.45">
      <c r="A887" s="395">
        <v>875</v>
      </c>
      <c r="B887" s="155"/>
      <c r="C887" s="154"/>
      <c r="D887" s="154"/>
      <c r="E887" s="361"/>
      <c r="F887" s="362"/>
      <c r="G887" s="362"/>
      <c r="H887" s="368"/>
      <c r="I887" s="367" t="str">
        <f t="shared" si="159"/>
        <v/>
      </c>
      <c r="J887" s="365"/>
      <c r="K887" s="365"/>
      <c r="L887" s="365"/>
      <c r="O887" s="25" t="str">
        <f>IF(AND(SUM($U887:$Z887)&lt;&gt;0,SUM($U887:$Z887)&lt;&gt;6), IF($B887&lt;&gt;'SOC priorities'!$E$11,$AG887,$AH887),"")</f>
        <v/>
      </c>
      <c r="P887" s="25" t="str">
        <f>IF(AND(SUM(U887:AA887)&lt;&gt;0,SUM(U887:AA887)&lt;&gt;7),IF(B887='SOC priorities'!$E$11,IF(ISBLANK(H887),$AI887,""),""),"")</f>
        <v/>
      </c>
      <c r="Q887" s="25" t="str">
        <f t="shared" si="160"/>
        <v/>
      </c>
      <c r="R887" s="25" t="str">
        <f t="shared" si="157"/>
        <v/>
      </c>
      <c r="S887" s="25" t="str">
        <f t="shared" si="158"/>
        <v/>
      </c>
      <c r="U887" s="159">
        <f t="shared" si="161"/>
        <v>0</v>
      </c>
      <c r="V887" s="25">
        <f t="shared" si="162"/>
        <v>0</v>
      </c>
      <c r="W887" s="25">
        <f t="shared" si="163"/>
        <v>0</v>
      </c>
      <c r="X887" s="25">
        <f t="shared" si="164"/>
        <v>0</v>
      </c>
      <c r="Y887" s="25">
        <f t="shared" si="165"/>
        <v>0</v>
      </c>
      <c r="Z887" s="25">
        <f t="shared" si="166"/>
        <v>0</v>
      </c>
      <c r="AA887" s="25">
        <f t="shared" si="167"/>
        <v>0</v>
      </c>
      <c r="AC887" s="25">
        <f t="shared" si="168"/>
        <v>0</v>
      </c>
      <c r="AG887" s="25" t="s">
        <v>393</v>
      </c>
      <c r="AH887" s="25" t="s">
        <v>394</v>
      </c>
      <c r="AI887" s="160" t="s">
        <v>395</v>
      </c>
      <c r="AK887" s="25">
        <f>IF(COUNTIFS('SOC priorities'!$E$4:$E$12,$B887)&lt;&gt;1,1,0)</f>
        <v>1</v>
      </c>
      <c r="AL887" s="25" cm="1">
        <f t="array" ref="AL887">_xlfn.IFNA(IF(ISBLANK(C887),0,_xlfn.IFNA(IF(NOT(OR(_xlfn.XLOOKUP(VLOOKUP(B887,'SOC priorities'!$E$4:$F$12,2),'SOC priorities'!$H$1:$P$1,'SOC priorities'!$H$1:$P$413)=C887)),1,0),1)),1)</f>
        <v>0</v>
      </c>
      <c r="AM887" s="25" cm="1">
        <f t="array" ref="AM887">_xlfn.IFNA(IF(ISBLANK(D887),0,IF(NOT(OR(_xlfn.XLOOKUP(VLOOKUP(B887,'SSA DD'!$E$32:$F$40,2),'SSA DD'!$E$1:$M$1,'SSA DD'!$E$1:$M$22)=D887)),1,0)),0)</f>
        <v>0</v>
      </c>
      <c r="AO887" t="s">
        <v>396</v>
      </c>
      <c r="AP887" s="25" t="s">
        <v>397</v>
      </c>
      <c r="AQ887" s="160" t="s">
        <v>398</v>
      </c>
    </row>
    <row r="888" spans="1:43" ht="30" customHeight="1" x14ac:dyDescent="0.45">
      <c r="A888" s="395">
        <v>876</v>
      </c>
      <c r="B888" s="155"/>
      <c r="C888" s="154"/>
      <c r="D888" s="154"/>
      <c r="E888" s="361"/>
      <c r="F888" s="362"/>
      <c r="G888" s="362"/>
      <c r="H888" s="368"/>
      <c r="I888" s="367" t="str">
        <f t="shared" si="159"/>
        <v/>
      </c>
      <c r="J888" s="365"/>
      <c r="K888" s="365"/>
      <c r="L888" s="365"/>
      <c r="O888" s="25" t="str">
        <f>IF(AND(SUM($U888:$Z888)&lt;&gt;0,SUM($U888:$Z888)&lt;&gt;6), IF($B888&lt;&gt;'SOC priorities'!$E$11,$AG888,$AH888),"")</f>
        <v/>
      </c>
      <c r="P888" s="25" t="str">
        <f>IF(AND(SUM(U888:AA888)&lt;&gt;0,SUM(U888:AA888)&lt;&gt;7),IF(B888='SOC priorities'!$E$11,IF(ISBLANK(H888),$AI888,""),""),"")</f>
        <v/>
      </c>
      <c r="Q888" s="25" t="str">
        <f t="shared" si="160"/>
        <v/>
      </c>
      <c r="R888" s="25" t="str">
        <f t="shared" si="157"/>
        <v/>
      </c>
      <c r="S888" s="25" t="str">
        <f t="shared" si="158"/>
        <v/>
      </c>
      <c r="U888" s="159">
        <f t="shared" si="161"/>
        <v>0</v>
      </c>
      <c r="V888" s="25">
        <f t="shared" si="162"/>
        <v>0</v>
      </c>
      <c r="W888" s="25">
        <f t="shared" si="163"/>
        <v>0</v>
      </c>
      <c r="X888" s="25">
        <f t="shared" si="164"/>
        <v>0</v>
      </c>
      <c r="Y888" s="25">
        <f t="shared" si="165"/>
        <v>0</v>
      </c>
      <c r="Z888" s="25">
        <f t="shared" si="166"/>
        <v>0</v>
      </c>
      <c r="AA888" s="25">
        <f t="shared" si="167"/>
        <v>0</v>
      </c>
      <c r="AC888" s="25">
        <f t="shared" si="168"/>
        <v>0</v>
      </c>
      <c r="AG888" s="25" t="s">
        <v>393</v>
      </c>
      <c r="AH888" s="25" t="s">
        <v>394</v>
      </c>
      <c r="AI888" s="160" t="s">
        <v>395</v>
      </c>
      <c r="AK888" s="25">
        <f>IF(COUNTIFS('SOC priorities'!$E$4:$E$12,$B888)&lt;&gt;1,1,0)</f>
        <v>1</v>
      </c>
      <c r="AL888" s="25" cm="1">
        <f t="array" ref="AL888">_xlfn.IFNA(IF(ISBLANK(C888),0,_xlfn.IFNA(IF(NOT(OR(_xlfn.XLOOKUP(VLOOKUP(B888,'SOC priorities'!$E$4:$F$12,2),'SOC priorities'!$H$1:$P$1,'SOC priorities'!$H$1:$P$413)=C888)),1,0),1)),1)</f>
        <v>0</v>
      </c>
      <c r="AM888" s="25" cm="1">
        <f t="array" ref="AM888">_xlfn.IFNA(IF(ISBLANK(D888),0,IF(NOT(OR(_xlfn.XLOOKUP(VLOOKUP(B888,'SSA DD'!$E$32:$F$40,2),'SSA DD'!$E$1:$M$1,'SSA DD'!$E$1:$M$22)=D888)),1,0)),0)</f>
        <v>0</v>
      </c>
      <c r="AO888" t="s">
        <v>396</v>
      </c>
      <c r="AP888" s="25" t="s">
        <v>397</v>
      </c>
      <c r="AQ888" s="160" t="s">
        <v>398</v>
      </c>
    </row>
    <row r="889" spans="1:43" ht="30" customHeight="1" x14ac:dyDescent="0.45">
      <c r="A889" s="395">
        <v>877</v>
      </c>
      <c r="B889" s="155"/>
      <c r="C889" s="154"/>
      <c r="D889" s="154"/>
      <c r="E889" s="361"/>
      <c r="F889" s="362"/>
      <c r="G889" s="362"/>
      <c r="H889" s="368"/>
      <c r="I889" s="367" t="str">
        <f t="shared" si="159"/>
        <v/>
      </c>
      <c r="J889" s="365"/>
      <c r="K889" s="365"/>
      <c r="L889" s="365"/>
      <c r="O889" s="25" t="str">
        <f>IF(AND(SUM($U889:$Z889)&lt;&gt;0,SUM($U889:$Z889)&lt;&gt;6), IF($B889&lt;&gt;'SOC priorities'!$E$11,$AG889,$AH889),"")</f>
        <v/>
      </c>
      <c r="P889" s="25" t="str">
        <f>IF(AND(SUM(U889:AA889)&lt;&gt;0,SUM(U889:AA889)&lt;&gt;7),IF(B889='SOC priorities'!$E$11,IF(ISBLANK(H889),$AI889,""),""),"")</f>
        <v/>
      </c>
      <c r="Q889" s="25" t="str">
        <f t="shared" si="160"/>
        <v/>
      </c>
      <c r="R889" s="25" t="str">
        <f t="shared" si="157"/>
        <v/>
      </c>
      <c r="S889" s="25" t="str">
        <f t="shared" si="158"/>
        <v/>
      </c>
      <c r="U889" s="159">
        <f t="shared" si="161"/>
        <v>0</v>
      </c>
      <c r="V889" s="25">
        <f t="shared" si="162"/>
        <v>0</v>
      </c>
      <c r="W889" s="25">
        <f t="shared" si="163"/>
        <v>0</v>
      </c>
      <c r="X889" s="25">
        <f t="shared" si="164"/>
        <v>0</v>
      </c>
      <c r="Y889" s="25">
        <f t="shared" si="165"/>
        <v>0</v>
      </c>
      <c r="Z889" s="25">
        <f t="shared" si="166"/>
        <v>0</v>
      </c>
      <c r="AA889" s="25">
        <f t="shared" si="167"/>
        <v>0</v>
      </c>
      <c r="AC889" s="25">
        <f t="shared" si="168"/>
        <v>0</v>
      </c>
      <c r="AG889" s="25" t="s">
        <v>393</v>
      </c>
      <c r="AH889" s="25" t="s">
        <v>394</v>
      </c>
      <c r="AI889" s="160" t="s">
        <v>395</v>
      </c>
      <c r="AK889" s="25">
        <f>IF(COUNTIFS('SOC priorities'!$E$4:$E$12,$B889)&lt;&gt;1,1,0)</f>
        <v>1</v>
      </c>
      <c r="AL889" s="25" cm="1">
        <f t="array" ref="AL889">_xlfn.IFNA(IF(ISBLANK(C889),0,_xlfn.IFNA(IF(NOT(OR(_xlfn.XLOOKUP(VLOOKUP(B889,'SOC priorities'!$E$4:$F$12,2),'SOC priorities'!$H$1:$P$1,'SOC priorities'!$H$1:$P$413)=C889)),1,0),1)),1)</f>
        <v>0</v>
      </c>
      <c r="AM889" s="25" cm="1">
        <f t="array" ref="AM889">_xlfn.IFNA(IF(ISBLANK(D889),0,IF(NOT(OR(_xlfn.XLOOKUP(VLOOKUP(B889,'SSA DD'!$E$32:$F$40,2),'SSA DD'!$E$1:$M$1,'SSA DD'!$E$1:$M$22)=D889)),1,0)),0)</f>
        <v>0</v>
      </c>
      <c r="AO889" t="s">
        <v>396</v>
      </c>
      <c r="AP889" s="25" t="s">
        <v>397</v>
      </c>
      <c r="AQ889" s="160" t="s">
        <v>398</v>
      </c>
    </row>
    <row r="890" spans="1:43" ht="30" customHeight="1" x14ac:dyDescent="0.45">
      <c r="A890" s="395">
        <v>878</v>
      </c>
      <c r="B890" s="155"/>
      <c r="C890" s="154"/>
      <c r="D890" s="154"/>
      <c r="E890" s="361"/>
      <c r="F890" s="362"/>
      <c r="G890" s="362"/>
      <c r="H890" s="368"/>
      <c r="I890" s="367" t="str">
        <f t="shared" si="159"/>
        <v/>
      </c>
      <c r="J890" s="365"/>
      <c r="K890" s="365"/>
      <c r="L890" s="365"/>
      <c r="O890" s="25" t="str">
        <f>IF(AND(SUM($U890:$Z890)&lt;&gt;0,SUM($U890:$Z890)&lt;&gt;6), IF($B890&lt;&gt;'SOC priorities'!$E$11,$AG890,$AH890),"")</f>
        <v/>
      </c>
      <c r="P890" s="25" t="str">
        <f>IF(AND(SUM(U890:AA890)&lt;&gt;0,SUM(U890:AA890)&lt;&gt;7),IF(B890='SOC priorities'!$E$11,IF(ISBLANK(H890),$AI890,""),""),"")</f>
        <v/>
      </c>
      <c r="Q890" s="25" t="str">
        <f t="shared" si="160"/>
        <v/>
      </c>
      <c r="R890" s="25" t="str">
        <f t="shared" si="157"/>
        <v/>
      </c>
      <c r="S890" s="25" t="str">
        <f t="shared" si="158"/>
        <v/>
      </c>
      <c r="U890" s="159">
        <f t="shared" si="161"/>
        <v>0</v>
      </c>
      <c r="V890" s="25">
        <f t="shared" si="162"/>
        <v>0</v>
      </c>
      <c r="W890" s="25">
        <f t="shared" si="163"/>
        <v>0</v>
      </c>
      <c r="X890" s="25">
        <f t="shared" si="164"/>
        <v>0</v>
      </c>
      <c r="Y890" s="25">
        <f t="shared" si="165"/>
        <v>0</v>
      </c>
      <c r="Z890" s="25">
        <f t="shared" si="166"/>
        <v>0</v>
      </c>
      <c r="AA890" s="25">
        <f t="shared" si="167"/>
        <v>0</v>
      </c>
      <c r="AC890" s="25">
        <f t="shared" si="168"/>
        <v>0</v>
      </c>
      <c r="AG890" s="25" t="s">
        <v>393</v>
      </c>
      <c r="AH890" s="25" t="s">
        <v>394</v>
      </c>
      <c r="AI890" s="160" t="s">
        <v>395</v>
      </c>
      <c r="AK890" s="25">
        <f>IF(COUNTIFS('SOC priorities'!$E$4:$E$12,$B890)&lt;&gt;1,1,0)</f>
        <v>1</v>
      </c>
      <c r="AL890" s="25" cm="1">
        <f t="array" ref="AL890">_xlfn.IFNA(IF(ISBLANK(C890),0,_xlfn.IFNA(IF(NOT(OR(_xlfn.XLOOKUP(VLOOKUP(B890,'SOC priorities'!$E$4:$F$12,2),'SOC priorities'!$H$1:$P$1,'SOC priorities'!$H$1:$P$413)=C890)),1,0),1)),1)</f>
        <v>0</v>
      </c>
      <c r="AM890" s="25" cm="1">
        <f t="array" ref="AM890">_xlfn.IFNA(IF(ISBLANK(D890),0,IF(NOT(OR(_xlfn.XLOOKUP(VLOOKUP(B890,'SSA DD'!$E$32:$F$40,2),'SSA DD'!$E$1:$M$1,'SSA DD'!$E$1:$M$22)=D890)),1,0)),0)</f>
        <v>0</v>
      </c>
      <c r="AO890" t="s">
        <v>396</v>
      </c>
      <c r="AP890" s="25" t="s">
        <v>397</v>
      </c>
      <c r="AQ890" s="160" t="s">
        <v>398</v>
      </c>
    </row>
    <row r="891" spans="1:43" ht="30" customHeight="1" x14ac:dyDescent="0.45">
      <c r="A891" s="395">
        <v>879</v>
      </c>
      <c r="B891" s="155"/>
      <c r="C891" s="154"/>
      <c r="D891" s="154"/>
      <c r="E891" s="361"/>
      <c r="F891" s="362"/>
      <c r="G891" s="362"/>
      <c r="H891" s="368"/>
      <c r="I891" s="367" t="str">
        <f t="shared" si="159"/>
        <v/>
      </c>
      <c r="J891" s="365"/>
      <c r="K891" s="365"/>
      <c r="L891" s="365"/>
      <c r="O891" s="25" t="str">
        <f>IF(AND(SUM($U891:$Z891)&lt;&gt;0,SUM($U891:$Z891)&lt;&gt;6), IF($B891&lt;&gt;'SOC priorities'!$E$11,$AG891,$AH891),"")</f>
        <v/>
      </c>
      <c r="P891" s="25" t="str">
        <f>IF(AND(SUM(U891:AA891)&lt;&gt;0,SUM(U891:AA891)&lt;&gt;7),IF(B891='SOC priorities'!$E$11,IF(ISBLANK(H891),$AI891,""),""),"")</f>
        <v/>
      </c>
      <c r="Q891" s="25" t="str">
        <f t="shared" si="160"/>
        <v/>
      </c>
      <c r="R891" s="25" t="str">
        <f t="shared" si="157"/>
        <v/>
      </c>
      <c r="S891" s="25" t="str">
        <f t="shared" si="158"/>
        <v/>
      </c>
      <c r="U891" s="159">
        <f t="shared" si="161"/>
        <v>0</v>
      </c>
      <c r="V891" s="25">
        <f t="shared" si="162"/>
        <v>0</v>
      </c>
      <c r="W891" s="25">
        <f t="shared" si="163"/>
        <v>0</v>
      </c>
      <c r="X891" s="25">
        <f t="shared" si="164"/>
        <v>0</v>
      </c>
      <c r="Y891" s="25">
        <f t="shared" si="165"/>
        <v>0</v>
      </c>
      <c r="Z891" s="25">
        <f t="shared" si="166"/>
        <v>0</v>
      </c>
      <c r="AA891" s="25">
        <f t="shared" si="167"/>
        <v>0</v>
      </c>
      <c r="AC891" s="25">
        <f t="shared" si="168"/>
        <v>0</v>
      </c>
      <c r="AG891" s="25" t="s">
        <v>393</v>
      </c>
      <c r="AH891" s="25" t="s">
        <v>394</v>
      </c>
      <c r="AI891" s="160" t="s">
        <v>395</v>
      </c>
      <c r="AK891" s="25">
        <f>IF(COUNTIFS('SOC priorities'!$E$4:$E$12,$B891)&lt;&gt;1,1,0)</f>
        <v>1</v>
      </c>
      <c r="AL891" s="25" cm="1">
        <f t="array" ref="AL891">_xlfn.IFNA(IF(ISBLANK(C891),0,_xlfn.IFNA(IF(NOT(OR(_xlfn.XLOOKUP(VLOOKUP(B891,'SOC priorities'!$E$4:$F$12,2),'SOC priorities'!$H$1:$P$1,'SOC priorities'!$H$1:$P$413)=C891)),1,0),1)),1)</f>
        <v>0</v>
      </c>
      <c r="AM891" s="25" cm="1">
        <f t="array" ref="AM891">_xlfn.IFNA(IF(ISBLANK(D891),0,IF(NOT(OR(_xlfn.XLOOKUP(VLOOKUP(B891,'SSA DD'!$E$32:$F$40,2),'SSA DD'!$E$1:$M$1,'SSA DD'!$E$1:$M$22)=D891)),1,0)),0)</f>
        <v>0</v>
      </c>
      <c r="AO891" t="s">
        <v>396</v>
      </c>
      <c r="AP891" s="25" t="s">
        <v>397</v>
      </c>
      <c r="AQ891" s="160" t="s">
        <v>398</v>
      </c>
    </row>
    <row r="892" spans="1:43" ht="30" customHeight="1" x14ac:dyDescent="0.45">
      <c r="A892" s="395">
        <v>880</v>
      </c>
      <c r="B892" s="155"/>
      <c r="C892" s="154"/>
      <c r="D892" s="154"/>
      <c r="E892" s="361"/>
      <c r="F892" s="362"/>
      <c r="G892" s="362"/>
      <c r="H892" s="368"/>
      <c r="I892" s="367" t="str">
        <f t="shared" si="159"/>
        <v/>
      </c>
      <c r="J892" s="365"/>
      <c r="K892" s="365"/>
      <c r="L892" s="365"/>
      <c r="O892" s="25" t="str">
        <f>IF(AND(SUM($U892:$Z892)&lt;&gt;0,SUM($U892:$Z892)&lt;&gt;6), IF($B892&lt;&gt;'SOC priorities'!$E$11,$AG892,$AH892),"")</f>
        <v/>
      </c>
      <c r="P892" s="25" t="str">
        <f>IF(AND(SUM(U892:AA892)&lt;&gt;0,SUM(U892:AA892)&lt;&gt;7),IF(B892='SOC priorities'!$E$11,IF(ISBLANK(H892),$AI892,""),""),"")</f>
        <v/>
      </c>
      <c r="Q892" s="25" t="str">
        <f t="shared" si="160"/>
        <v/>
      </c>
      <c r="R892" s="25" t="str">
        <f t="shared" si="157"/>
        <v/>
      </c>
      <c r="S892" s="25" t="str">
        <f t="shared" si="158"/>
        <v/>
      </c>
      <c r="U892" s="159">
        <f t="shared" si="161"/>
        <v>0</v>
      </c>
      <c r="V892" s="25">
        <f t="shared" si="162"/>
        <v>0</v>
      </c>
      <c r="W892" s="25">
        <f t="shared" si="163"/>
        <v>0</v>
      </c>
      <c r="X892" s="25">
        <f t="shared" si="164"/>
        <v>0</v>
      </c>
      <c r="Y892" s="25">
        <f t="shared" si="165"/>
        <v>0</v>
      </c>
      <c r="Z892" s="25">
        <f t="shared" si="166"/>
        <v>0</v>
      </c>
      <c r="AA892" s="25">
        <f t="shared" si="167"/>
        <v>0</v>
      </c>
      <c r="AC892" s="25">
        <f t="shared" si="168"/>
        <v>0</v>
      </c>
      <c r="AG892" s="25" t="s">
        <v>393</v>
      </c>
      <c r="AH892" s="25" t="s">
        <v>394</v>
      </c>
      <c r="AI892" s="160" t="s">
        <v>395</v>
      </c>
      <c r="AK892" s="25">
        <f>IF(COUNTIFS('SOC priorities'!$E$4:$E$12,$B892)&lt;&gt;1,1,0)</f>
        <v>1</v>
      </c>
      <c r="AL892" s="25" cm="1">
        <f t="array" ref="AL892">_xlfn.IFNA(IF(ISBLANK(C892),0,_xlfn.IFNA(IF(NOT(OR(_xlfn.XLOOKUP(VLOOKUP(B892,'SOC priorities'!$E$4:$F$12,2),'SOC priorities'!$H$1:$P$1,'SOC priorities'!$H$1:$P$413)=C892)),1,0),1)),1)</f>
        <v>0</v>
      </c>
      <c r="AM892" s="25" cm="1">
        <f t="array" ref="AM892">_xlfn.IFNA(IF(ISBLANK(D892),0,IF(NOT(OR(_xlfn.XLOOKUP(VLOOKUP(B892,'SSA DD'!$E$32:$F$40,2),'SSA DD'!$E$1:$M$1,'SSA DD'!$E$1:$M$22)=D892)),1,0)),0)</f>
        <v>0</v>
      </c>
      <c r="AO892" t="s">
        <v>396</v>
      </c>
      <c r="AP892" s="25" t="s">
        <v>397</v>
      </c>
      <c r="AQ892" s="160" t="s">
        <v>398</v>
      </c>
    </row>
    <row r="893" spans="1:43" ht="30" customHeight="1" x14ac:dyDescent="0.45">
      <c r="A893" s="395">
        <v>881</v>
      </c>
      <c r="B893" s="155"/>
      <c r="C893" s="154"/>
      <c r="D893" s="154"/>
      <c r="E893" s="361"/>
      <c r="F893" s="362"/>
      <c r="G893" s="362"/>
      <c r="H893" s="368"/>
      <c r="I893" s="367" t="str">
        <f t="shared" si="159"/>
        <v/>
      </c>
      <c r="J893" s="365"/>
      <c r="K893" s="365"/>
      <c r="L893" s="365"/>
      <c r="O893" s="25" t="str">
        <f>IF(AND(SUM($U893:$Z893)&lt;&gt;0,SUM($U893:$Z893)&lt;&gt;6), IF($B893&lt;&gt;'SOC priorities'!$E$11,$AG893,$AH893),"")</f>
        <v/>
      </c>
      <c r="P893" s="25" t="str">
        <f>IF(AND(SUM(U893:AA893)&lt;&gt;0,SUM(U893:AA893)&lt;&gt;7),IF(B893='SOC priorities'!$E$11,IF(ISBLANK(H893),$AI893,""),""),"")</f>
        <v/>
      </c>
      <c r="Q893" s="25" t="str">
        <f t="shared" si="160"/>
        <v/>
      </c>
      <c r="R893" s="25" t="str">
        <f t="shared" si="157"/>
        <v/>
      </c>
      <c r="S893" s="25" t="str">
        <f t="shared" si="158"/>
        <v/>
      </c>
      <c r="U893" s="159">
        <f t="shared" si="161"/>
        <v>0</v>
      </c>
      <c r="V893" s="25">
        <f t="shared" si="162"/>
        <v>0</v>
      </c>
      <c r="W893" s="25">
        <f t="shared" si="163"/>
        <v>0</v>
      </c>
      <c r="X893" s="25">
        <f t="shared" si="164"/>
        <v>0</v>
      </c>
      <c r="Y893" s="25">
        <f t="shared" si="165"/>
        <v>0</v>
      </c>
      <c r="Z893" s="25">
        <f t="shared" si="166"/>
        <v>0</v>
      </c>
      <c r="AA893" s="25">
        <f t="shared" si="167"/>
        <v>0</v>
      </c>
      <c r="AC893" s="25">
        <f t="shared" si="168"/>
        <v>0</v>
      </c>
      <c r="AG893" s="25" t="s">
        <v>393</v>
      </c>
      <c r="AH893" s="25" t="s">
        <v>394</v>
      </c>
      <c r="AI893" s="160" t="s">
        <v>395</v>
      </c>
      <c r="AK893" s="25">
        <f>IF(COUNTIFS('SOC priorities'!$E$4:$E$12,$B893)&lt;&gt;1,1,0)</f>
        <v>1</v>
      </c>
      <c r="AL893" s="25" cm="1">
        <f t="array" ref="AL893">_xlfn.IFNA(IF(ISBLANK(C893),0,_xlfn.IFNA(IF(NOT(OR(_xlfn.XLOOKUP(VLOOKUP(B893,'SOC priorities'!$E$4:$F$12,2),'SOC priorities'!$H$1:$P$1,'SOC priorities'!$H$1:$P$413)=C893)),1,0),1)),1)</f>
        <v>0</v>
      </c>
      <c r="AM893" s="25" cm="1">
        <f t="array" ref="AM893">_xlfn.IFNA(IF(ISBLANK(D893),0,IF(NOT(OR(_xlfn.XLOOKUP(VLOOKUP(B893,'SSA DD'!$E$32:$F$40,2),'SSA DD'!$E$1:$M$1,'SSA DD'!$E$1:$M$22)=D893)),1,0)),0)</f>
        <v>0</v>
      </c>
      <c r="AO893" t="s">
        <v>396</v>
      </c>
      <c r="AP893" s="25" t="s">
        <v>397</v>
      </c>
      <c r="AQ893" s="160" t="s">
        <v>398</v>
      </c>
    </row>
    <row r="894" spans="1:43" ht="30" customHeight="1" x14ac:dyDescent="0.45">
      <c r="A894" s="395">
        <v>882</v>
      </c>
      <c r="B894" s="155"/>
      <c r="C894" s="154"/>
      <c r="D894" s="154"/>
      <c r="E894" s="361"/>
      <c r="F894" s="362"/>
      <c r="G894" s="362"/>
      <c r="H894" s="368"/>
      <c r="I894" s="367" t="str">
        <f t="shared" si="159"/>
        <v/>
      </c>
      <c r="J894" s="365"/>
      <c r="K894" s="365"/>
      <c r="L894" s="365"/>
      <c r="O894" s="25" t="str">
        <f>IF(AND(SUM($U894:$Z894)&lt;&gt;0,SUM($U894:$Z894)&lt;&gt;6), IF($B894&lt;&gt;'SOC priorities'!$E$11,$AG894,$AH894),"")</f>
        <v/>
      </c>
      <c r="P894" s="25" t="str">
        <f>IF(AND(SUM(U894:AA894)&lt;&gt;0,SUM(U894:AA894)&lt;&gt;7),IF(B894='SOC priorities'!$E$11,IF(ISBLANK(H894),$AI894,""),""),"")</f>
        <v/>
      </c>
      <c r="Q894" s="25" t="str">
        <f t="shared" si="160"/>
        <v/>
      </c>
      <c r="R894" s="25" t="str">
        <f t="shared" si="157"/>
        <v/>
      </c>
      <c r="S894" s="25" t="str">
        <f t="shared" si="158"/>
        <v/>
      </c>
      <c r="U894" s="159">
        <f t="shared" si="161"/>
        <v>0</v>
      </c>
      <c r="V894" s="25">
        <f t="shared" si="162"/>
        <v>0</v>
      </c>
      <c r="W894" s="25">
        <f t="shared" si="163"/>
        <v>0</v>
      </c>
      <c r="X894" s="25">
        <f t="shared" si="164"/>
        <v>0</v>
      </c>
      <c r="Y894" s="25">
        <f t="shared" si="165"/>
        <v>0</v>
      </c>
      <c r="Z894" s="25">
        <f t="shared" si="166"/>
        <v>0</v>
      </c>
      <c r="AA894" s="25">
        <f t="shared" si="167"/>
        <v>0</v>
      </c>
      <c r="AC894" s="25">
        <f t="shared" si="168"/>
        <v>0</v>
      </c>
      <c r="AG894" s="25" t="s">
        <v>393</v>
      </c>
      <c r="AH894" s="25" t="s">
        <v>394</v>
      </c>
      <c r="AI894" s="160" t="s">
        <v>395</v>
      </c>
      <c r="AK894" s="25">
        <f>IF(COUNTIFS('SOC priorities'!$E$4:$E$12,$B894)&lt;&gt;1,1,0)</f>
        <v>1</v>
      </c>
      <c r="AL894" s="25" cm="1">
        <f t="array" ref="AL894">_xlfn.IFNA(IF(ISBLANK(C894),0,_xlfn.IFNA(IF(NOT(OR(_xlfn.XLOOKUP(VLOOKUP(B894,'SOC priorities'!$E$4:$F$12,2),'SOC priorities'!$H$1:$P$1,'SOC priorities'!$H$1:$P$413)=C894)),1,0),1)),1)</f>
        <v>0</v>
      </c>
      <c r="AM894" s="25" cm="1">
        <f t="array" ref="AM894">_xlfn.IFNA(IF(ISBLANK(D894),0,IF(NOT(OR(_xlfn.XLOOKUP(VLOOKUP(B894,'SSA DD'!$E$32:$F$40,2),'SSA DD'!$E$1:$M$1,'SSA DD'!$E$1:$M$22)=D894)),1,0)),0)</f>
        <v>0</v>
      </c>
      <c r="AO894" t="s">
        <v>396</v>
      </c>
      <c r="AP894" s="25" t="s">
        <v>397</v>
      </c>
      <c r="AQ894" s="160" t="s">
        <v>398</v>
      </c>
    </row>
    <row r="895" spans="1:43" ht="30" customHeight="1" x14ac:dyDescent="0.45">
      <c r="A895" s="395">
        <v>883</v>
      </c>
      <c r="B895" s="155"/>
      <c r="C895" s="154"/>
      <c r="D895" s="154"/>
      <c r="E895" s="361"/>
      <c r="F895" s="362"/>
      <c r="G895" s="362"/>
      <c r="H895" s="368"/>
      <c r="I895" s="367" t="str">
        <f t="shared" si="159"/>
        <v/>
      </c>
      <c r="J895" s="365"/>
      <c r="K895" s="365"/>
      <c r="L895" s="365"/>
      <c r="O895" s="25" t="str">
        <f>IF(AND(SUM($U895:$Z895)&lt;&gt;0,SUM($U895:$Z895)&lt;&gt;6), IF($B895&lt;&gt;'SOC priorities'!$E$11,$AG895,$AH895),"")</f>
        <v/>
      </c>
      <c r="P895" s="25" t="str">
        <f>IF(AND(SUM(U895:AA895)&lt;&gt;0,SUM(U895:AA895)&lt;&gt;7),IF(B895='SOC priorities'!$E$11,IF(ISBLANK(H895),$AI895,""),""),"")</f>
        <v/>
      </c>
      <c r="Q895" s="25" t="str">
        <f t="shared" si="160"/>
        <v/>
      </c>
      <c r="R895" s="25" t="str">
        <f t="shared" si="157"/>
        <v/>
      </c>
      <c r="S895" s="25" t="str">
        <f t="shared" si="158"/>
        <v/>
      </c>
      <c r="U895" s="159">
        <f t="shared" si="161"/>
        <v>0</v>
      </c>
      <c r="V895" s="25">
        <f t="shared" si="162"/>
        <v>0</v>
      </c>
      <c r="W895" s="25">
        <f t="shared" si="163"/>
        <v>0</v>
      </c>
      <c r="X895" s="25">
        <f t="shared" si="164"/>
        <v>0</v>
      </c>
      <c r="Y895" s="25">
        <f t="shared" si="165"/>
        <v>0</v>
      </c>
      <c r="Z895" s="25">
        <f t="shared" si="166"/>
        <v>0</v>
      </c>
      <c r="AA895" s="25">
        <f t="shared" si="167"/>
        <v>0</v>
      </c>
      <c r="AC895" s="25">
        <f t="shared" si="168"/>
        <v>0</v>
      </c>
      <c r="AG895" s="25" t="s">
        <v>393</v>
      </c>
      <c r="AH895" s="25" t="s">
        <v>394</v>
      </c>
      <c r="AI895" s="160" t="s">
        <v>395</v>
      </c>
      <c r="AK895" s="25">
        <f>IF(COUNTIFS('SOC priorities'!$E$4:$E$12,$B895)&lt;&gt;1,1,0)</f>
        <v>1</v>
      </c>
      <c r="AL895" s="25" cm="1">
        <f t="array" ref="AL895">_xlfn.IFNA(IF(ISBLANK(C895),0,_xlfn.IFNA(IF(NOT(OR(_xlfn.XLOOKUP(VLOOKUP(B895,'SOC priorities'!$E$4:$F$12,2),'SOC priorities'!$H$1:$P$1,'SOC priorities'!$H$1:$P$413)=C895)),1,0),1)),1)</f>
        <v>0</v>
      </c>
      <c r="AM895" s="25" cm="1">
        <f t="array" ref="AM895">_xlfn.IFNA(IF(ISBLANK(D895),0,IF(NOT(OR(_xlfn.XLOOKUP(VLOOKUP(B895,'SSA DD'!$E$32:$F$40,2),'SSA DD'!$E$1:$M$1,'SSA DD'!$E$1:$M$22)=D895)),1,0)),0)</f>
        <v>0</v>
      </c>
      <c r="AO895" t="s">
        <v>396</v>
      </c>
      <c r="AP895" s="25" t="s">
        <v>397</v>
      </c>
      <c r="AQ895" s="160" t="s">
        <v>398</v>
      </c>
    </row>
    <row r="896" spans="1:43" ht="30" customHeight="1" x14ac:dyDescent="0.45">
      <c r="A896" s="395">
        <v>884</v>
      </c>
      <c r="B896" s="155"/>
      <c r="C896" s="154"/>
      <c r="D896" s="154"/>
      <c r="E896" s="361"/>
      <c r="F896" s="362"/>
      <c r="G896" s="362"/>
      <c r="H896" s="368"/>
      <c r="I896" s="367" t="str">
        <f t="shared" si="159"/>
        <v/>
      </c>
      <c r="J896" s="365"/>
      <c r="K896" s="365"/>
      <c r="L896" s="365"/>
      <c r="O896" s="25" t="str">
        <f>IF(AND(SUM($U896:$Z896)&lt;&gt;0,SUM($U896:$Z896)&lt;&gt;6), IF($B896&lt;&gt;'SOC priorities'!$E$11,$AG896,$AH896),"")</f>
        <v/>
      </c>
      <c r="P896" s="25" t="str">
        <f>IF(AND(SUM(U896:AA896)&lt;&gt;0,SUM(U896:AA896)&lt;&gt;7),IF(B896='SOC priorities'!$E$11,IF(ISBLANK(H896),$AI896,""),""),"")</f>
        <v/>
      </c>
      <c r="Q896" s="25" t="str">
        <f t="shared" si="160"/>
        <v/>
      </c>
      <c r="R896" s="25" t="str">
        <f t="shared" si="157"/>
        <v/>
      </c>
      <c r="S896" s="25" t="str">
        <f t="shared" si="158"/>
        <v/>
      </c>
      <c r="U896" s="159">
        <f t="shared" si="161"/>
        <v>0</v>
      </c>
      <c r="V896" s="25">
        <f t="shared" si="162"/>
        <v>0</v>
      </c>
      <c r="W896" s="25">
        <f t="shared" si="163"/>
        <v>0</v>
      </c>
      <c r="X896" s="25">
        <f t="shared" si="164"/>
        <v>0</v>
      </c>
      <c r="Y896" s="25">
        <f t="shared" si="165"/>
        <v>0</v>
      </c>
      <c r="Z896" s="25">
        <f t="shared" si="166"/>
        <v>0</v>
      </c>
      <c r="AA896" s="25">
        <f t="shared" si="167"/>
        <v>0</v>
      </c>
      <c r="AC896" s="25">
        <f t="shared" si="168"/>
        <v>0</v>
      </c>
      <c r="AG896" s="25" t="s">
        <v>393</v>
      </c>
      <c r="AH896" s="25" t="s">
        <v>394</v>
      </c>
      <c r="AI896" s="160" t="s">
        <v>395</v>
      </c>
      <c r="AK896" s="25">
        <f>IF(COUNTIFS('SOC priorities'!$E$4:$E$12,$B896)&lt;&gt;1,1,0)</f>
        <v>1</v>
      </c>
      <c r="AL896" s="25" cm="1">
        <f t="array" ref="AL896">_xlfn.IFNA(IF(ISBLANK(C896),0,_xlfn.IFNA(IF(NOT(OR(_xlfn.XLOOKUP(VLOOKUP(B896,'SOC priorities'!$E$4:$F$12,2),'SOC priorities'!$H$1:$P$1,'SOC priorities'!$H$1:$P$413)=C896)),1,0),1)),1)</f>
        <v>0</v>
      </c>
      <c r="AM896" s="25" cm="1">
        <f t="array" ref="AM896">_xlfn.IFNA(IF(ISBLANK(D896),0,IF(NOT(OR(_xlfn.XLOOKUP(VLOOKUP(B896,'SSA DD'!$E$32:$F$40,2),'SSA DD'!$E$1:$M$1,'SSA DD'!$E$1:$M$22)=D896)),1,0)),0)</f>
        <v>0</v>
      </c>
      <c r="AO896" t="s">
        <v>396</v>
      </c>
      <c r="AP896" s="25" t="s">
        <v>397</v>
      </c>
      <c r="AQ896" s="160" t="s">
        <v>398</v>
      </c>
    </row>
    <row r="897" spans="1:43" ht="30" customHeight="1" x14ac:dyDescent="0.45">
      <c r="A897" s="395">
        <v>885</v>
      </c>
      <c r="B897" s="155"/>
      <c r="C897" s="154"/>
      <c r="D897" s="154"/>
      <c r="E897" s="361"/>
      <c r="F897" s="362"/>
      <c r="G897" s="362"/>
      <c r="H897" s="368"/>
      <c r="I897" s="367" t="str">
        <f t="shared" si="159"/>
        <v/>
      </c>
      <c r="J897" s="365"/>
      <c r="K897" s="365"/>
      <c r="L897" s="365"/>
      <c r="O897" s="25" t="str">
        <f>IF(AND(SUM($U897:$Z897)&lt;&gt;0,SUM($U897:$Z897)&lt;&gt;6), IF($B897&lt;&gt;'SOC priorities'!$E$11,$AG897,$AH897),"")</f>
        <v/>
      </c>
      <c r="P897" s="25" t="str">
        <f>IF(AND(SUM(U897:AA897)&lt;&gt;0,SUM(U897:AA897)&lt;&gt;7),IF(B897='SOC priorities'!$E$11,IF(ISBLANK(H897),$AI897,""),""),"")</f>
        <v/>
      </c>
      <c r="Q897" s="25" t="str">
        <f t="shared" si="160"/>
        <v/>
      </c>
      <c r="R897" s="25" t="str">
        <f t="shared" si="157"/>
        <v/>
      </c>
      <c r="S897" s="25" t="str">
        <f t="shared" si="158"/>
        <v/>
      </c>
      <c r="U897" s="159">
        <f t="shared" si="161"/>
        <v>0</v>
      </c>
      <c r="V897" s="25">
        <f t="shared" si="162"/>
        <v>0</v>
      </c>
      <c r="W897" s="25">
        <f t="shared" si="163"/>
        <v>0</v>
      </c>
      <c r="X897" s="25">
        <f t="shared" si="164"/>
        <v>0</v>
      </c>
      <c r="Y897" s="25">
        <f t="shared" si="165"/>
        <v>0</v>
      </c>
      <c r="Z897" s="25">
        <f t="shared" si="166"/>
        <v>0</v>
      </c>
      <c r="AA897" s="25">
        <f t="shared" si="167"/>
        <v>0</v>
      </c>
      <c r="AC897" s="25">
        <f t="shared" si="168"/>
        <v>0</v>
      </c>
      <c r="AG897" s="25" t="s">
        <v>393</v>
      </c>
      <c r="AH897" s="25" t="s">
        <v>394</v>
      </c>
      <c r="AI897" s="160" t="s">
        <v>395</v>
      </c>
      <c r="AK897" s="25">
        <f>IF(COUNTIFS('SOC priorities'!$E$4:$E$12,$B897)&lt;&gt;1,1,0)</f>
        <v>1</v>
      </c>
      <c r="AL897" s="25" cm="1">
        <f t="array" ref="AL897">_xlfn.IFNA(IF(ISBLANK(C897),0,_xlfn.IFNA(IF(NOT(OR(_xlfn.XLOOKUP(VLOOKUP(B897,'SOC priorities'!$E$4:$F$12,2),'SOC priorities'!$H$1:$P$1,'SOC priorities'!$H$1:$P$413)=C897)),1,0),1)),1)</f>
        <v>0</v>
      </c>
      <c r="AM897" s="25" cm="1">
        <f t="array" ref="AM897">_xlfn.IFNA(IF(ISBLANK(D897),0,IF(NOT(OR(_xlfn.XLOOKUP(VLOOKUP(B897,'SSA DD'!$E$32:$F$40,2),'SSA DD'!$E$1:$M$1,'SSA DD'!$E$1:$M$22)=D897)),1,0)),0)</f>
        <v>0</v>
      </c>
      <c r="AO897" t="s">
        <v>396</v>
      </c>
      <c r="AP897" s="25" t="s">
        <v>397</v>
      </c>
      <c r="AQ897" s="160" t="s">
        <v>398</v>
      </c>
    </row>
    <row r="898" spans="1:43" ht="30" customHeight="1" x14ac:dyDescent="0.45">
      <c r="A898" s="395">
        <v>886</v>
      </c>
      <c r="B898" s="155"/>
      <c r="C898" s="154"/>
      <c r="D898" s="154"/>
      <c r="E898" s="361"/>
      <c r="F898" s="362"/>
      <c r="G898" s="362"/>
      <c r="H898" s="368"/>
      <c r="I898" s="367" t="str">
        <f t="shared" si="159"/>
        <v/>
      </c>
      <c r="J898" s="365"/>
      <c r="K898" s="365"/>
      <c r="L898" s="365"/>
      <c r="O898" s="25" t="str">
        <f>IF(AND(SUM($U898:$Z898)&lt;&gt;0,SUM($U898:$Z898)&lt;&gt;6), IF($B898&lt;&gt;'SOC priorities'!$E$11,$AG898,$AH898),"")</f>
        <v/>
      </c>
      <c r="P898" s="25" t="str">
        <f>IF(AND(SUM(U898:AA898)&lt;&gt;0,SUM(U898:AA898)&lt;&gt;7),IF(B898='SOC priorities'!$E$11,IF(ISBLANK(H898),$AI898,""),""),"")</f>
        <v/>
      </c>
      <c r="Q898" s="25" t="str">
        <f t="shared" si="160"/>
        <v/>
      </c>
      <c r="R898" s="25" t="str">
        <f t="shared" si="157"/>
        <v/>
      </c>
      <c r="S898" s="25" t="str">
        <f t="shared" si="158"/>
        <v/>
      </c>
      <c r="U898" s="159">
        <f t="shared" si="161"/>
        <v>0</v>
      </c>
      <c r="V898" s="25">
        <f t="shared" si="162"/>
        <v>0</v>
      </c>
      <c r="W898" s="25">
        <f t="shared" si="163"/>
        <v>0</v>
      </c>
      <c r="X898" s="25">
        <f t="shared" si="164"/>
        <v>0</v>
      </c>
      <c r="Y898" s="25">
        <f t="shared" si="165"/>
        <v>0</v>
      </c>
      <c r="Z898" s="25">
        <f t="shared" si="166"/>
        <v>0</v>
      </c>
      <c r="AA898" s="25">
        <f t="shared" si="167"/>
        <v>0</v>
      </c>
      <c r="AC898" s="25">
        <f t="shared" si="168"/>
        <v>0</v>
      </c>
      <c r="AG898" s="25" t="s">
        <v>393</v>
      </c>
      <c r="AH898" s="25" t="s">
        <v>394</v>
      </c>
      <c r="AI898" s="160" t="s">
        <v>395</v>
      </c>
      <c r="AK898" s="25">
        <f>IF(COUNTIFS('SOC priorities'!$E$4:$E$12,$B898)&lt;&gt;1,1,0)</f>
        <v>1</v>
      </c>
      <c r="AL898" s="25" cm="1">
        <f t="array" ref="AL898">_xlfn.IFNA(IF(ISBLANK(C898),0,_xlfn.IFNA(IF(NOT(OR(_xlfn.XLOOKUP(VLOOKUP(B898,'SOC priorities'!$E$4:$F$12,2),'SOC priorities'!$H$1:$P$1,'SOC priorities'!$H$1:$P$413)=C898)),1,0),1)),1)</f>
        <v>0</v>
      </c>
      <c r="AM898" s="25" cm="1">
        <f t="array" ref="AM898">_xlfn.IFNA(IF(ISBLANK(D898),0,IF(NOT(OR(_xlfn.XLOOKUP(VLOOKUP(B898,'SSA DD'!$E$32:$F$40,2),'SSA DD'!$E$1:$M$1,'SSA DD'!$E$1:$M$22)=D898)),1,0)),0)</f>
        <v>0</v>
      </c>
      <c r="AO898" t="s">
        <v>396</v>
      </c>
      <c r="AP898" s="25" t="s">
        <v>397</v>
      </c>
      <c r="AQ898" s="160" t="s">
        <v>398</v>
      </c>
    </row>
    <row r="899" spans="1:43" ht="30" customHeight="1" x14ac:dyDescent="0.45">
      <c r="A899" s="395">
        <v>887</v>
      </c>
      <c r="B899" s="155"/>
      <c r="C899" s="154"/>
      <c r="D899" s="154"/>
      <c r="E899" s="361"/>
      <c r="F899" s="362"/>
      <c r="G899" s="362"/>
      <c r="H899" s="368"/>
      <c r="I899" s="367" t="str">
        <f t="shared" si="159"/>
        <v/>
      </c>
      <c r="J899" s="365"/>
      <c r="K899" s="365"/>
      <c r="L899" s="365"/>
      <c r="O899" s="25" t="str">
        <f>IF(AND(SUM($U899:$Z899)&lt;&gt;0,SUM($U899:$Z899)&lt;&gt;6), IF($B899&lt;&gt;'SOC priorities'!$E$11,$AG899,$AH899),"")</f>
        <v/>
      </c>
      <c r="P899" s="25" t="str">
        <f>IF(AND(SUM(U899:AA899)&lt;&gt;0,SUM(U899:AA899)&lt;&gt;7),IF(B899='SOC priorities'!$E$11,IF(ISBLANK(H899),$AI899,""),""),"")</f>
        <v/>
      </c>
      <c r="Q899" s="25" t="str">
        <f t="shared" si="160"/>
        <v/>
      </c>
      <c r="R899" s="25" t="str">
        <f t="shared" si="157"/>
        <v/>
      </c>
      <c r="S899" s="25" t="str">
        <f t="shared" si="158"/>
        <v/>
      </c>
      <c r="U899" s="159">
        <f t="shared" si="161"/>
        <v>0</v>
      </c>
      <c r="V899" s="25">
        <f t="shared" si="162"/>
        <v>0</v>
      </c>
      <c r="W899" s="25">
        <f t="shared" si="163"/>
        <v>0</v>
      </c>
      <c r="X899" s="25">
        <f t="shared" si="164"/>
        <v>0</v>
      </c>
      <c r="Y899" s="25">
        <f t="shared" si="165"/>
        <v>0</v>
      </c>
      <c r="Z899" s="25">
        <f t="shared" si="166"/>
        <v>0</v>
      </c>
      <c r="AA899" s="25">
        <f t="shared" si="167"/>
        <v>0</v>
      </c>
      <c r="AC899" s="25">
        <f t="shared" si="168"/>
        <v>0</v>
      </c>
      <c r="AG899" s="25" t="s">
        <v>393</v>
      </c>
      <c r="AH899" s="25" t="s">
        <v>394</v>
      </c>
      <c r="AI899" s="160" t="s">
        <v>395</v>
      </c>
      <c r="AK899" s="25">
        <f>IF(COUNTIFS('SOC priorities'!$E$4:$E$12,$B899)&lt;&gt;1,1,0)</f>
        <v>1</v>
      </c>
      <c r="AL899" s="25" cm="1">
        <f t="array" ref="AL899">_xlfn.IFNA(IF(ISBLANK(C899),0,_xlfn.IFNA(IF(NOT(OR(_xlfn.XLOOKUP(VLOOKUP(B899,'SOC priorities'!$E$4:$F$12,2),'SOC priorities'!$H$1:$P$1,'SOC priorities'!$H$1:$P$413)=C899)),1,0),1)),1)</f>
        <v>0</v>
      </c>
      <c r="AM899" s="25" cm="1">
        <f t="array" ref="AM899">_xlfn.IFNA(IF(ISBLANK(D899),0,IF(NOT(OR(_xlfn.XLOOKUP(VLOOKUP(B899,'SSA DD'!$E$32:$F$40,2),'SSA DD'!$E$1:$M$1,'SSA DD'!$E$1:$M$22)=D899)),1,0)),0)</f>
        <v>0</v>
      </c>
      <c r="AO899" t="s">
        <v>396</v>
      </c>
      <c r="AP899" s="25" t="s">
        <v>397</v>
      </c>
      <c r="AQ899" s="160" t="s">
        <v>398</v>
      </c>
    </row>
    <row r="900" spans="1:43" ht="30" customHeight="1" x14ac:dyDescent="0.45">
      <c r="A900" s="395">
        <v>888</v>
      </c>
      <c r="B900" s="155"/>
      <c r="C900" s="154"/>
      <c r="D900" s="154"/>
      <c r="E900" s="361"/>
      <c r="F900" s="362"/>
      <c r="G900" s="362"/>
      <c r="H900" s="368"/>
      <c r="I900" s="367" t="str">
        <f t="shared" si="159"/>
        <v/>
      </c>
      <c r="J900" s="365"/>
      <c r="K900" s="365"/>
      <c r="L900" s="365"/>
      <c r="O900" s="25" t="str">
        <f>IF(AND(SUM($U900:$Z900)&lt;&gt;0,SUM($U900:$Z900)&lt;&gt;6), IF($B900&lt;&gt;'SOC priorities'!$E$11,$AG900,$AH900),"")</f>
        <v/>
      </c>
      <c r="P900" s="25" t="str">
        <f>IF(AND(SUM(U900:AA900)&lt;&gt;0,SUM(U900:AA900)&lt;&gt;7),IF(B900='SOC priorities'!$E$11,IF(ISBLANK(H900),$AI900,""),""),"")</f>
        <v/>
      </c>
      <c r="Q900" s="25" t="str">
        <f t="shared" si="160"/>
        <v/>
      </c>
      <c r="R900" s="25" t="str">
        <f t="shared" si="157"/>
        <v/>
      </c>
      <c r="S900" s="25" t="str">
        <f t="shared" si="158"/>
        <v/>
      </c>
      <c r="U900" s="159">
        <f t="shared" si="161"/>
        <v>0</v>
      </c>
      <c r="V900" s="25">
        <f t="shared" si="162"/>
        <v>0</v>
      </c>
      <c r="W900" s="25">
        <f t="shared" si="163"/>
        <v>0</v>
      </c>
      <c r="X900" s="25">
        <f t="shared" si="164"/>
        <v>0</v>
      </c>
      <c r="Y900" s="25">
        <f t="shared" si="165"/>
        <v>0</v>
      </c>
      <c r="Z900" s="25">
        <f t="shared" si="166"/>
        <v>0</v>
      </c>
      <c r="AA900" s="25">
        <f t="shared" si="167"/>
        <v>0</v>
      </c>
      <c r="AC900" s="25">
        <f t="shared" si="168"/>
        <v>0</v>
      </c>
      <c r="AG900" s="25" t="s">
        <v>393</v>
      </c>
      <c r="AH900" s="25" t="s">
        <v>394</v>
      </c>
      <c r="AI900" s="160" t="s">
        <v>395</v>
      </c>
      <c r="AK900" s="25">
        <f>IF(COUNTIFS('SOC priorities'!$E$4:$E$12,$B900)&lt;&gt;1,1,0)</f>
        <v>1</v>
      </c>
      <c r="AL900" s="25" cm="1">
        <f t="array" ref="AL900">_xlfn.IFNA(IF(ISBLANK(C900),0,_xlfn.IFNA(IF(NOT(OR(_xlfn.XLOOKUP(VLOOKUP(B900,'SOC priorities'!$E$4:$F$12,2),'SOC priorities'!$H$1:$P$1,'SOC priorities'!$H$1:$P$413)=C900)),1,0),1)),1)</f>
        <v>0</v>
      </c>
      <c r="AM900" s="25" cm="1">
        <f t="array" ref="AM900">_xlfn.IFNA(IF(ISBLANK(D900),0,IF(NOT(OR(_xlfn.XLOOKUP(VLOOKUP(B900,'SSA DD'!$E$32:$F$40,2),'SSA DD'!$E$1:$M$1,'SSA DD'!$E$1:$M$22)=D900)),1,0)),0)</f>
        <v>0</v>
      </c>
      <c r="AO900" t="s">
        <v>396</v>
      </c>
      <c r="AP900" s="25" t="s">
        <v>397</v>
      </c>
      <c r="AQ900" s="160" t="s">
        <v>398</v>
      </c>
    </row>
    <row r="901" spans="1:43" ht="30" customHeight="1" x14ac:dyDescent="0.45">
      <c r="A901" s="395">
        <v>889</v>
      </c>
      <c r="B901" s="155"/>
      <c r="C901" s="154"/>
      <c r="D901" s="154"/>
      <c r="E901" s="361"/>
      <c r="F901" s="362"/>
      <c r="G901" s="362"/>
      <c r="H901" s="368"/>
      <c r="I901" s="367" t="str">
        <f t="shared" si="159"/>
        <v/>
      </c>
      <c r="J901" s="365"/>
      <c r="K901" s="365"/>
      <c r="L901" s="365"/>
      <c r="O901" s="25" t="str">
        <f>IF(AND(SUM($U901:$Z901)&lt;&gt;0,SUM($U901:$Z901)&lt;&gt;6), IF($B901&lt;&gt;'SOC priorities'!$E$11,$AG901,$AH901),"")</f>
        <v/>
      </c>
      <c r="P901" s="25" t="str">
        <f>IF(AND(SUM(U901:AA901)&lt;&gt;0,SUM(U901:AA901)&lt;&gt;7),IF(B901='SOC priorities'!$E$11,IF(ISBLANK(H901),$AI901,""),""),"")</f>
        <v/>
      </c>
      <c r="Q901" s="25" t="str">
        <f t="shared" si="160"/>
        <v/>
      </c>
      <c r="R901" s="25" t="str">
        <f t="shared" si="157"/>
        <v/>
      </c>
      <c r="S901" s="25" t="str">
        <f t="shared" si="158"/>
        <v/>
      </c>
      <c r="U901" s="159">
        <f t="shared" si="161"/>
        <v>0</v>
      </c>
      <c r="V901" s="25">
        <f t="shared" si="162"/>
        <v>0</v>
      </c>
      <c r="W901" s="25">
        <f t="shared" si="163"/>
        <v>0</v>
      </c>
      <c r="X901" s="25">
        <f t="shared" si="164"/>
        <v>0</v>
      </c>
      <c r="Y901" s="25">
        <f t="shared" si="165"/>
        <v>0</v>
      </c>
      <c r="Z901" s="25">
        <f t="shared" si="166"/>
        <v>0</v>
      </c>
      <c r="AA901" s="25">
        <f t="shared" si="167"/>
        <v>0</v>
      </c>
      <c r="AC901" s="25">
        <f t="shared" si="168"/>
        <v>0</v>
      </c>
      <c r="AG901" s="25" t="s">
        <v>393</v>
      </c>
      <c r="AH901" s="25" t="s">
        <v>394</v>
      </c>
      <c r="AI901" s="160" t="s">
        <v>395</v>
      </c>
      <c r="AK901" s="25">
        <f>IF(COUNTIFS('SOC priorities'!$E$4:$E$12,$B901)&lt;&gt;1,1,0)</f>
        <v>1</v>
      </c>
      <c r="AL901" s="25" cm="1">
        <f t="array" ref="AL901">_xlfn.IFNA(IF(ISBLANK(C901),0,_xlfn.IFNA(IF(NOT(OR(_xlfn.XLOOKUP(VLOOKUP(B901,'SOC priorities'!$E$4:$F$12,2),'SOC priorities'!$H$1:$P$1,'SOC priorities'!$H$1:$P$413)=C901)),1,0),1)),1)</f>
        <v>0</v>
      </c>
      <c r="AM901" s="25" cm="1">
        <f t="array" ref="AM901">_xlfn.IFNA(IF(ISBLANK(D901),0,IF(NOT(OR(_xlfn.XLOOKUP(VLOOKUP(B901,'SSA DD'!$E$32:$F$40,2),'SSA DD'!$E$1:$M$1,'SSA DD'!$E$1:$M$22)=D901)),1,0)),0)</f>
        <v>0</v>
      </c>
      <c r="AO901" t="s">
        <v>396</v>
      </c>
      <c r="AP901" s="25" t="s">
        <v>397</v>
      </c>
      <c r="AQ901" s="160" t="s">
        <v>398</v>
      </c>
    </row>
    <row r="902" spans="1:43" ht="30" customHeight="1" x14ac:dyDescent="0.45">
      <c r="A902" s="395">
        <v>890</v>
      </c>
      <c r="B902" s="155"/>
      <c r="C902" s="154"/>
      <c r="D902" s="154"/>
      <c r="E902" s="361"/>
      <c r="F902" s="362"/>
      <c r="G902" s="362"/>
      <c r="H902" s="368"/>
      <c r="I902" s="367" t="str">
        <f t="shared" si="159"/>
        <v/>
      </c>
      <c r="J902" s="365"/>
      <c r="K902" s="365"/>
      <c r="L902" s="365"/>
      <c r="O902" s="25" t="str">
        <f>IF(AND(SUM($U902:$Z902)&lt;&gt;0,SUM($U902:$Z902)&lt;&gt;6), IF($B902&lt;&gt;'SOC priorities'!$E$11,$AG902,$AH902),"")</f>
        <v/>
      </c>
      <c r="P902" s="25" t="str">
        <f>IF(AND(SUM(U902:AA902)&lt;&gt;0,SUM(U902:AA902)&lt;&gt;7),IF(B902='SOC priorities'!$E$11,IF(ISBLANK(H902),$AI902,""),""),"")</f>
        <v/>
      </c>
      <c r="Q902" s="25" t="str">
        <f t="shared" si="160"/>
        <v/>
      </c>
      <c r="R902" s="25" t="str">
        <f t="shared" si="157"/>
        <v/>
      </c>
      <c r="S902" s="25" t="str">
        <f t="shared" si="158"/>
        <v/>
      </c>
      <c r="U902" s="159">
        <f t="shared" si="161"/>
        <v>0</v>
      </c>
      <c r="V902" s="25">
        <f t="shared" si="162"/>
        <v>0</v>
      </c>
      <c r="W902" s="25">
        <f t="shared" si="163"/>
        <v>0</v>
      </c>
      <c r="X902" s="25">
        <f t="shared" si="164"/>
        <v>0</v>
      </c>
      <c r="Y902" s="25">
        <f t="shared" si="165"/>
        <v>0</v>
      </c>
      <c r="Z902" s="25">
        <f t="shared" si="166"/>
        <v>0</v>
      </c>
      <c r="AA902" s="25">
        <f t="shared" si="167"/>
        <v>0</v>
      </c>
      <c r="AC902" s="25">
        <f t="shared" si="168"/>
        <v>0</v>
      </c>
      <c r="AG902" s="25" t="s">
        <v>393</v>
      </c>
      <c r="AH902" s="25" t="s">
        <v>394</v>
      </c>
      <c r="AI902" s="160" t="s">
        <v>395</v>
      </c>
      <c r="AK902" s="25">
        <f>IF(COUNTIFS('SOC priorities'!$E$4:$E$12,$B902)&lt;&gt;1,1,0)</f>
        <v>1</v>
      </c>
      <c r="AL902" s="25" cm="1">
        <f t="array" ref="AL902">_xlfn.IFNA(IF(ISBLANK(C902),0,_xlfn.IFNA(IF(NOT(OR(_xlfn.XLOOKUP(VLOOKUP(B902,'SOC priorities'!$E$4:$F$12,2),'SOC priorities'!$H$1:$P$1,'SOC priorities'!$H$1:$P$413)=C902)),1,0),1)),1)</f>
        <v>0</v>
      </c>
      <c r="AM902" s="25" cm="1">
        <f t="array" ref="AM902">_xlfn.IFNA(IF(ISBLANK(D902),0,IF(NOT(OR(_xlfn.XLOOKUP(VLOOKUP(B902,'SSA DD'!$E$32:$F$40,2),'SSA DD'!$E$1:$M$1,'SSA DD'!$E$1:$M$22)=D902)),1,0)),0)</f>
        <v>0</v>
      </c>
      <c r="AO902" t="s">
        <v>396</v>
      </c>
      <c r="AP902" s="25" t="s">
        <v>397</v>
      </c>
      <c r="AQ902" s="160" t="s">
        <v>398</v>
      </c>
    </row>
    <row r="903" spans="1:43" ht="30" customHeight="1" x14ac:dyDescent="0.45">
      <c r="A903" s="395">
        <v>891</v>
      </c>
      <c r="B903" s="155"/>
      <c r="C903" s="154"/>
      <c r="D903" s="154"/>
      <c r="E903" s="361"/>
      <c r="F903" s="362"/>
      <c r="G903" s="362"/>
      <c r="H903" s="368"/>
      <c r="I903" s="367" t="str">
        <f t="shared" si="159"/>
        <v/>
      </c>
      <c r="J903" s="365"/>
      <c r="K903" s="365"/>
      <c r="L903" s="365"/>
      <c r="O903" s="25" t="str">
        <f>IF(AND(SUM($U903:$Z903)&lt;&gt;0,SUM($U903:$Z903)&lt;&gt;6), IF($B903&lt;&gt;'SOC priorities'!$E$11,$AG903,$AH903),"")</f>
        <v/>
      </c>
      <c r="P903" s="25" t="str">
        <f>IF(AND(SUM(U903:AA903)&lt;&gt;0,SUM(U903:AA903)&lt;&gt;7),IF(B903='SOC priorities'!$E$11,IF(ISBLANK(H903),$AI903,""),""),"")</f>
        <v/>
      </c>
      <c r="Q903" s="25" t="str">
        <f t="shared" si="160"/>
        <v/>
      </c>
      <c r="R903" s="25" t="str">
        <f t="shared" si="157"/>
        <v/>
      </c>
      <c r="S903" s="25" t="str">
        <f t="shared" si="158"/>
        <v/>
      </c>
      <c r="U903" s="159">
        <f t="shared" si="161"/>
        <v>0</v>
      </c>
      <c r="V903" s="25">
        <f t="shared" si="162"/>
        <v>0</v>
      </c>
      <c r="W903" s="25">
        <f t="shared" si="163"/>
        <v>0</v>
      </c>
      <c r="X903" s="25">
        <f t="shared" si="164"/>
        <v>0</v>
      </c>
      <c r="Y903" s="25">
        <f t="shared" si="165"/>
        <v>0</v>
      </c>
      <c r="Z903" s="25">
        <f t="shared" si="166"/>
        <v>0</v>
      </c>
      <c r="AA903" s="25">
        <f t="shared" si="167"/>
        <v>0</v>
      </c>
      <c r="AC903" s="25">
        <f t="shared" si="168"/>
        <v>0</v>
      </c>
      <c r="AG903" s="25" t="s">
        <v>393</v>
      </c>
      <c r="AH903" s="25" t="s">
        <v>394</v>
      </c>
      <c r="AI903" s="160" t="s">
        <v>395</v>
      </c>
      <c r="AK903" s="25">
        <f>IF(COUNTIFS('SOC priorities'!$E$4:$E$12,$B903)&lt;&gt;1,1,0)</f>
        <v>1</v>
      </c>
      <c r="AL903" s="25" cm="1">
        <f t="array" ref="AL903">_xlfn.IFNA(IF(ISBLANK(C903),0,_xlfn.IFNA(IF(NOT(OR(_xlfn.XLOOKUP(VLOOKUP(B903,'SOC priorities'!$E$4:$F$12,2),'SOC priorities'!$H$1:$P$1,'SOC priorities'!$H$1:$P$413)=C903)),1,0),1)),1)</f>
        <v>0</v>
      </c>
      <c r="AM903" s="25" cm="1">
        <f t="array" ref="AM903">_xlfn.IFNA(IF(ISBLANK(D903),0,IF(NOT(OR(_xlfn.XLOOKUP(VLOOKUP(B903,'SSA DD'!$E$32:$F$40,2),'SSA DD'!$E$1:$M$1,'SSA DD'!$E$1:$M$22)=D903)),1,0)),0)</f>
        <v>0</v>
      </c>
      <c r="AO903" t="s">
        <v>396</v>
      </c>
      <c r="AP903" s="25" t="s">
        <v>397</v>
      </c>
      <c r="AQ903" s="160" t="s">
        <v>398</v>
      </c>
    </row>
    <row r="904" spans="1:43" ht="30" customHeight="1" x14ac:dyDescent="0.45">
      <c r="A904" s="395">
        <v>892</v>
      </c>
      <c r="B904" s="155"/>
      <c r="C904" s="154"/>
      <c r="D904" s="154"/>
      <c r="E904" s="361"/>
      <c r="F904" s="362"/>
      <c r="G904" s="362"/>
      <c r="H904" s="368"/>
      <c r="I904" s="367" t="str">
        <f t="shared" si="159"/>
        <v/>
      </c>
      <c r="J904" s="365"/>
      <c r="K904" s="365"/>
      <c r="L904" s="365"/>
      <c r="O904" s="25" t="str">
        <f>IF(AND(SUM($U904:$Z904)&lt;&gt;0,SUM($U904:$Z904)&lt;&gt;6), IF($B904&lt;&gt;'SOC priorities'!$E$11,$AG904,$AH904),"")</f>
        <v/>
      </c>
      <c r="P904" s="25" t="str">
        <f>IF(AND(SUM(U904:AA904)&lt;&gt;0,SUM(U904:AA904)&lt;&gt;7),IF(B904='SOC priorities'!$E$11,IF(ISBLANK(H904),$AI904,""),""),"")</f>
        <v/>
      </c>
      <c r="Q904" s="25" t="str">
        <f t="shared" si="160"/>
        <v/>
      </c>
      <c r="R904" s="25" t="str">
        <f t="shared" si="157"/>
        <v/>
      </c>
      <c r="S904" s="25" t="str">
        <f t="shared" si="158"/>
        <v/>
      </c>
      <c r="U904" s="159">
        <f t="shared" si="161"/>
        <v>0</v>
      </c>
      <c r="V904" s="25">
        <f t="shared" si="162"/>
        <v>0</v>
      </c>
      <c r="W904" s="25">
        <f t="shared" si="163"/>
        <v>0</v>
      </c>
      <c r="X904" s="25">
        <f t="shared" si="164"/>
        <v>0</v>
      </c>
      <c r="Y904" s="25">
        <f t="shared" si="165"/>
        <v>0</v>
      </c>
      <c r="Z904" s="25">
        <f t="shared" si="166"/>
        <v>0</v>
      </c>
      <c r="AA904" s="25">
        <f t="shared" si="167"/>
        <v>0</v>
      </c>
      <c r="AC904" s="25">
        <f t="shared" si="168"/>
        <v>0</v>
      </c>
      <c r="AG904" s="25" t="s">
        <v>393</v>
      </c>
      <c r="AH904" s="25" t="s">
        <v>394</v>
      </c>
      <c r="AI904" s="160" t="s">
        <v>395</v>
      </c>
      <c r="AK904" s="25">
        <f>IF(COUNTIFS('SOC priorities'!$E$4:$E$12,$B904)&lt;&gt;1,1,0)</f>
        <v>1</v>
      </c>
      <c r="AL904" s="25" cm="1">
        <f t="array" ref="AL904">_xlfn.IFNA(IF(ISBLANK(C904),0,_xlfn.IFNA(IF(NOT(OR(_xlfn.XLOOKUP(VLOOKUP(B904,'SOC priorities'!$E$4:$F$12,2),'SOC priorities'!$H$1:$P$1,'SOC priorities'!$H$1:$P$413)=C904)),1,0),1)),1)</f>
        <v>0</v>
      </c>
      <c r="AM904" s="25" cm="1">
        <f t="array" ref="AM904">_xlfn.IFNA(IF(ISBLANK(D904),0,IF(NOT(OR(_xlfn.XLOOKUP(VLOOKUP(B904,'SSA DD'!$E$32:$F$40,2),'SSA DD'!$E$1:$M$1,'SSA DD'!$E$1:$M$22)=D904)),1,0)),0)</f>
        <v>0</v>
      </c>
      <c r="AO904" t="s">
        <v>396</v>
      </c>
      <c r="AP904" s="25" t="s">
        <v>397</v>
      </c>
      <c r="AQ904" s="160" t="s">
        <v>398</v>
      </c>
    </row>
    <row r="905" spans="1:43" ht="30" customHeight="1" x14ac:dyDescent="0.45">
      <c r="A905" s="395">
        <v>893</v>
      </c>
      <c r="B905" s="155"/>
      <c r="C905" s="154"/>
      <c r="D905" s="154"/>
      <c r="E905" s="361"/>
      <c r="F905" s="362"/>
      <c r="G905" s="362"/>
      <c r="H905" s="368"/>
      <c r="I905" s="367" t="str">
        <f t="shared" si="159"/>
        <v/>
      </c>
      <c r="J905" s="365"/>
      <c r="K905" s="365"/>
      <c r="L905" s="365"/>
      <c r="O905" s="25" t="str">
        <f>IF(AND(SUM($U905:$Z905)&lt;&gt;0,SUM($U905:$Z905)&lt;&gt;6), IF($B905&lt;&gt;'SOC priorities'!$E$11,$AG905,$AH905),"")</f>
        <v/>
      </c>
      <c r="P905" s="25" t="str">
        <f>IF(AND(SUM(U905:AA905)&lt;&gt;0,SUM(U905:AA905)&lt;&gt;7),IF(B905='SOC priorities'!$E$11,IF(ISBLANK(H905),$AI905,""),""),"")</f>
        <v/>
      </c>
      <c r="Q905" s="25" t="str">
        <f t="shared" si="160"/>
        <v/>
      </c>
      <c r="R905" s="25" t="str">
        <f t="shared" si="157"/>
        <v/>
      </c>
      <c r="S905" s="25" t="str">
        <f t="shared" si="158"/>
        <v/>
      </c>
      <c r="U905" s="159">
        <f t="shared" si="161"/>
        <v>0</v>
      </c>
      <c r="V905" s="25">
        <f t="shared" si="162"/>
        <v>0</v>
      </c>
      <c r="W905" s="25">
        <f t="shared" si="163"/>
        <v>0</v>
      </c>
      <c r="X905" s="25">
        <f t="shared" si="164"/>
        <v>0</v>
      </c>
      <c r="Y905" s="25">
        <f t="shared" si="165"/>
        <v>0</v>
      </c>
      <c r="Z905" s="25">
        <f t="shared" si="166"/>
        <v>0</v>
      </c>
      <c r="AA905" s="25">
        <f t="shared" si="167"/>
        <v>0</v>
      </c>
      <c r="AC905" s="25">
        <f t="shared" si="168"/>
        <v>0</v>
      </c>
      <c r="AG905" s="25" t="s">
        <v>393</v>
      </c>
      <c r="AH905" s="25" t="s">
        <v>394</v>
      </c>
      <c r="AI905" s="160" t="s">
        <v>395</v>
      </c>
      <c r="AK905" s="25">
        <f>IF(COUNTIFS('SOC priorities'!$E$4:$E$12,$B905)&lt;&gt;1,1,0)</f>
        <v>1</v>
      </c>
      <c r="AL905" s="25" cm="1">
        <f t="array" ref="AL905">_xlfn.IFNA(IF(ISBLANK(C905),0,_xlfn.IFNA(IF(NOT(OR(_xlfn.XLOOKUP(VLOOKUP(B905,'SOC priorities'!$E$4:$F$12,2),'SOC priorities'!$H$1:$P$1,'SOC priorities'!$H$1:$P$413)=C905)),1,0),1)),1)</f>
        <v>0</v>
      </c>
      <c r="AM905" s="25" cm="1">
        <f t="array" ref="AM905">_xlfn.IFNA(IF(ISBLANK(D905),0,IF(NOT(OR(_xlfn.XLOOKUP(VLOOKUP(B905,'SSA DD'!$E$32:$F$40,2),'SSA DD'!$E$1:$M$1,'SSA DD'!$E$1:$M$22)=D905)),1,0)),0)</f>
        <v>0</v>
      </c>
      <c r="AO905" t="s">
        <v>396</v>
      </c>
      <c r="AP905" s="25" t="s">
        <v>397</v>
      </c>
      <c r="AQ905" s="160" t="s">
        <v>398</v>
      </c>
    </row>
    <row r="906" spans="1:43" ht="30" customHeight="1" x14ac:dyDescent="0.45">
      <c r="A906" s="395">
        <v>894</v>
      </c>
      <c r="B906" s="155"/>
      <c r="C906" s="154"/>
      <c r="D906" s="154"/>
      <c r="E906" s="361"/>
      <c r="F906" s="362"/>
      <c r="G906" s="362"/>
      <c r="H906" s="368"/>
      <c r="I906" s="367" t="str">
        <f t="shared" si="159"/>
        <v/>
      </c>
      <c r="J906" s="365"/>
      <c r="K906" s="365"/>
      <c r="L906" s="365"/>
      <c r="O906" s="25" t="str">
        <f>IF(AND(SUM($U906:$Z906)&lt;&gt;0,SUM($U906:$Z906)&lt;&gt;6), IF($B906&lt;&gt;'SOC priorities'!$E$11,$AG906,$AH906),"")</f>
        <v/>
      </c>
      <c r="P906" s="25" t="str">
        <f>IF(AND(SUM(U906:AA906)&lt;&gt;0,SUM(U906:AA906)&lt;&gt;7),IF(B906='SOC priorities'!$E$11,IF(ISBLANK(H906),$AI906,""),""),"")</f>
        <v/>
      </c>
      <c r="Q906" s="25" t="str">
        <f t="shared" si="160"/>
        <v/>
      </c>
      <c r="R906" s="25" t="str">
        <f t="shared" si="157"/>
        <v/>
      </c>
      <c r="S906" s="25" t="str">
        <f t="shared" si="158"/>
        <v/>
      </c>
      <c r="U906" s="159">
        <f t="shared" si="161"/>
        <v>0</v>
      </c>
      <c r="V906" s="25">
        <f t="shared" si="162"/>
        <v>0</v>
      </c>
      <c r="W906" s="25">
        <f t="shared" si="163"/>
        <v>0</v>
      </c>
      <c r="X906" s="25">
        <f t="shared" si="164"/>
        <v>0</v>
      </c>
      <c r="Y906" s="25">
        <f t="shared" si="165"/>
        <v>0</v>
      </c>
      <c r="Z906" s="25">
        <f t="shared" si="166"/>
        <v>0</v>
      </c>
      <c r="AA906" s="25">
        <f t="shared" si="167"/>
        <v>0</v>
      </c>
      <c r="AC906" s="25">
        <f t="shared" si="168"/>
        <v>0</v>
      </c>
      <c r="AG906" s="25" t="s">
        <v>393</v>
      </c>
      <c r="AH906" s="25" t="s">
        <v>394</v>
      </c>
      <c r="AI906" s="160" t="s">
        <v>395</v>
      </c>
      <c r="AK906" s="25">
        <f>IF(COUNTIFS('SOC priorities'!$E$4:$E$12,$B906)&lt;&gt;1,1,0)</f>
        <v>1</v>
      </c>
      <c r="AL906" s="25" cm="1">
        <f t="array" ref="AL906">_xlfn.IFNA(IF(ISBLANK(C906),0,_xlfn.IFNA(IF(NOT(OR(_xlfn.XLOOKUP(VLOOKUP(B906,'SOC priorities'!$E$4:$F$12,2),'SOC priorities'!$H$1:$P$1,'SOC priorities'!$H$1:$P$413)=C906)),1,0),1)),1)</f>
        <v>0</v>
      </c>
      <c r="AM906" s="25" cm="1">
        <f t="array" ref="AM906">_xlfn.IFNA(IF(ISBLANK(D906),0,IF(NOT(OR(_xlfn.XLOOKUP(VLOOKUP(B906,'SSA DD'!$E$32:$F$40,2),'SSA DD'!$E$1:$M$1,'SSA DD'!$E$1:$M$22)=D906)),1,0)),0)</f>
        <v>0</v>
      </c>
      <c r="AO906" t="s">
        <v>396</v>
      </c>
      <c r="AP906" s="25" t="s">
        <v>397</v>
      </c>
      <c r="AQ906" s="160" t="s">
        <v>398</v>
      </c>
    </row>
    <row r="907" spans="1:43" ht="30" customHeight="1" x14ac:dyDescent="0.45">
      <c r="A907" s="395">
        <v>895</v>
      </c>
      <c r="B907" s="155"/>
      <c r="C907" s="154"/>
      <c r="D907" s="154"/>
      <c r="E907" s="361"/>
      <c r="F907" s="362"/>
      <c r="G907" s="362"/>
      <c r="H907" s="368"/>
      <c r="I907" s="367" t="str">
        <f t="shared" si="159"/>
        <v/>
      </c>
      <c r="J907" s="365"/>
      <c r="K907" s="365"/>
      <c r="L907" s="365"/>
      <c r="O907" s="25" t="str">
        <f>IF(AND(SUM($U907:$Z907)&lt;&gt;0,SUM($U907:$Z907)&lt;&gt;6), IF($B907&lt;&gt;'SOC priorities'!$E$11,$AG907,$AH907),"")</f>
        <v/>
      </c>
      <c r="P907" s="25" t="str">
        <f>IF(AND(SUM(U907:AA907)&lt;&gt;0,SUM(U907:AA907)&lt;&gt;7),IF(B907='SOC priorities'!$E$11,IF(ISBLANK(H907),$AI907,""),""),"")</f>
        <v/>
      </c>
      <c r="Q907" s="25" t="str">
        <f t="shared" si="160"/>
        <v/>
      </c>
      <c r="R907" s="25" t="str">
        <f t="shared" si="157"/>
        <v/>
      </c>
      <c r="S907" s="25" t="str">
        <f t="shared" si="158"/>
        <v/>
      </c>
      <c r="U907" s="159">
        <f t="shared" si="161"/>
        <v>0</v>
      </c>
      <c r="V907" s="25">
        <f t="shared" si="162"/>
        <v>0</v>
      </c>
      <c r="W907" s="25">
        <f t="shared" si="163"/>
        <v>0</v>
      </c>
      <c r="X907" s="25">
        <f t="shared" si="164"/>
        <v>0</v>
      </c>
      <c r="Y907" s="25">
        <f t="shared" si="165"/>
        <v>0</v>
      </c>
      <c r="Z907" s="25">
        <f t="shared" si="166"/>
        <v>0</v>
      </c>
      <c r="AA907" s="25">
        <f t="shared" si="167"/>
        <v>0</v>
      </c>
      <c r="AC907" s="25">
        <f t="shared" si="168"/>
        <v>0</v>
      </c>
      <c r="AG907" s="25" t="s">
        <v>393</v>
      </c>
      <c r="AH907" s="25" t="s">
        <v>394</v>
      </c>
      <c r="AI907" s="160" t="s">
        <v>395</v>
      </c>
      <c r="AK907" s="25">
        <f>IF(COUNTIFS('SOC priorities'!$E$4:$E$12,$B907)&lt;&gt;1,1,0)</f>
        <v>1</v>
      </c>
      <c r="AL907" s="25" cm="1">
        <f t="array" ref="AL907">_xlfn.IFNA(IF(ISBLANK(C907),0,_xlfn.IFNA(IF(NOT(OR(_xlfn.XLOOKUP(VLOOKUP(B907,'SOC priorities'!$E$4:$F$12,2),'SOC priorities'!$H$1:$P$1,'SOC priorities'!$H$1:$P$413)=C907)),1,0),1)),1)</f>
        <v>0</v>
      </c>
      <c r="AM907" s="25" cm="1">
        <f t="array" ref="AM907">_xlfn.IFNA(IF(ISBLANK(D907),0,IF(NOT(OR(_xlfn.XLOOKUP(VLOOKUP(B907,'SSA DD'!$E$32:$F$40,2),'SSA DD'!$E$1:$M$1,'SSA DD'!$E$1:$M$22)=D907)),1,0)),0)</f>
        <v>0</v>
      </c>
      <c r="AO907" t="s">
        <v>396</v>
      </c>
      <c r="AP907" s="25" t="s">
        <v>397</v>
      </c>
      <c r="AQ907" s="160" t="s">
        <v>398</v>
      </c>
    </row>
    <row r="908" spans="1:43" ht="30" customHeight="1" x14ac:dyDescent="0.45">
      <c r="A908" s="395">
        <v>896</v>
      </c>
      <c r="B908" s="155"/>
      <c r="C908" s="154"/>
      <c r="D908" s="154"/>
      <c r="E908" s="361"/>
      <c r="F908" s="362"/>
      <c r="G908" s="362"/>
      <c r="H908" s="368"/>
      <c r="I908" s="367" t="str">
        <f t="shared" si="159"/>
        <v/>
      </c>
      <c r="J908" s="365"/>
      <c r="K908" s="365"/>
      <c r="L908" s="365"/>
      <c r="O908" s="25" t="str">
        <f>IF(AND(SUM($U908:$Z908)&lt;&gt;0,SUM($U908:$Z908)&lt;&gt;6), IF($B908&lt;&gt;'SOC priorities'!$E$11,$AG908,$AH908),"")</f>
        <v/>
      </c>
      <c r="P908" s="25" t="str">
        <f>IF(AND(SUM(U908:AA908)&lt;&gt;0,SUM(U908:AA908)&lt;&gt;7),IF(B908='SOC priorities'!$E$11,IF(ISBLANK(H908),$AI908,""),""),"")</f>
        <v/>
      </c>
      <c r="Q908" s="25" t="str">
        <f t="shared" si="160"/>
        <v/>
      </c>
      <c r="R908" s="25" t="str">
        <f t="shared" si="157"/>
        <v/>
      </c>
      <c r="S908" s="25" t="str">
        <f t="shared" si="158"/>
        <v/>
      </c>
      <c r="U908" s="159">
        <f t="shared" si="161"/>
        <v>0</v>
      </c>
      <c r="V908" s="25">
        <f t="shared" si="162"/>
        <v>0</v>
      </c>
      <c r="W908" s="25">
        <f t="shared" si="163"/>
        <v>0</v>
      </c>
      <c r="X908" s="25">
        <f t="shared" si="164"/>
        <v>0</v>
      </c>
      <c r="Y908" s="25">
        <f t="shared" si="165"/>
        <v>0</v>
      </c>
      <c r="Z908" s="25">
        <f t="shared" si="166"/>
        <v>0</v>
      </c>
      <c r="AA908" s="25">
        <f t="shared" si="167"/>
        <v>0</v>
      </c>
      <c r="AC908" s="25">
        <f t="shared" si="168"/>
        <v>0</v>
      </c>
      <c r="AG908" s="25" t="s">
        <v>393</v>
      </c>
      <c r="AH908" s="25" t="s">
        <v>394</v>
      </c>
      <c r="AI908" s="160" t="s">
        <v>395</v>
      </c>
      <c r="AK908" s="25">
        <f>IF(COUNTIFS('SOC priorities'!$E$4:$E$12,$B908)&lt;&gt;1,1,0)</f>
        <v>1</v>
      </c>
      <c r="AL908" s="25" cm="1">
        <f t="array" ref="AL908">_xlfn.IFNA(IF(ISBLANK(C908),0,_xlfn.IFNA(IF(NOT(OR(_xlfn.XLOOKUP(VLOOKUP(B908,'SOC priorities'!$E$4:$F$12,2),'SOC priorities'!$H$1:$P$1,'SOC priorities'!$H$1:$P$413)=C908)),1,0),1)),1)</f>
        <v>0</v>
      </c>
      <c r="AM908" s="25" cm="1">
        <f t="array" ref="AM908">_xlfn.IFNA(IF(ISBLANK(D908),0,IF(NOT(OR(_xlfn.XLOOKUP(VLOOKUP(B908,'SSA DD'!$E$32:$F$40,2),'SSA DD'!$E$1:$M$1,'SSA DD'!$E$1:$M$22)=D908)),1,0)),0)</f>
        <v>0</v>
      </c>
      <c r="AO908" t="s">
        <v>396</v>
      </c>
      <c r="AP908" s="25" t="s">
        <v>397</v>
      </c>
      <c r="AQ908" s="160" t="s">
        <v>398</v>
      </c>
    </row>
    <row r="909" spans="1:43" ht="30" customHeight="1" x14ac:dyDescent="0.45">
      <c r="A909" s="395">
        <v>897</v>
      </c>
      <c r="B909" s="155"/>
      <c r="C909" s="154"/>
      <c r="D909" s="154"/>
      <c r="E909" s="361"/>
      <c r="F909" s="362"/>
      <c r="G909" s="362"/>
      <c r="H909" s="368"/>
      <c r="I909" s="367" t="str">
        <f t="shared" si="159"/>
        <v/>
      </c>
      <c r="J909" s="365"/>
      <c r="K909" s="365"/>
      <c r="L909" s="365"/>
      <c r="O909" s="25" t="str">
        <f>IF(AND(SUM($U909:$Z909)&lt;&gt;0,SUM($U909:$Z909)&lt;&gt;6), IF($B909&lt;&gt;'SOC priorities'!$E$11,$AG909,$AH909),"")</f>
        <v/>
      </c>
      <c r="P909" s="25" t="str">
        <f>IF(AND(SUM(U909:AA909)&lt;&gt;0,SUM(U909:AA909)&lt;&gt;7),IF(B909='SOC priorities'!$E$11,IF(ISBLANK(H909),$AI909,""),""),"")</f>
        <v/>
      </c>
      <c r="Q909" s="25" t="str">
        <f t="shared" si="160"/>
        <v/>
      </c>
      <c r="R909" s="25" t="str">
        <f t="shared" ref="R909:R972" si="169">IF(AL909=1,AP909,"")</f>
        <v/>
      </c>
      <c r="S909" s="25" t="str">
        <f t="shared" ref="S909:S972" si="170">IF(AM909=1,AQ909,"")</f>
        <v/>
      </c>
      <c r="U909" s="159">
        <f t="shared" si="161"/>
        <v>0</v>
      </c>
      <c r="V909" s="25">
        <f t="shared" si="162"/>
        <v>0</v>
      </c>
      <c r="W909" s="25">
        <f t="shared" si="163"/>
        <v>0</v>
      </c>
      <c r="X909" s="25">
        <f t="shared" si="164"/>
        <v>0</v>
      </c>
      <c r="Y909" s="25">
        <f t="shared" si="165"/>
        <v>0</v>
      </c>
      <c r="Z909" s="25">
        <f t="shared" si="166"/>
        <v>0</v>
      </c>
      <c r="AA909" s="25">
        <f t="shared" si="167"/>
        <v>0</v>
      </c>
      <c r="AC909" s="25">
        <f t="shared" si="168"/>
        <v>0</v>
      </c>
      <c r="AG909" s="25" t="s">
        <v>393</v>
      </c>
      <c r="AH909" s="25" t="s">
        <v>394</v>
      </c>
      <c r="AI909" s="160" t="s">
        <v>395</v>
      </c>
      <c r="AK909" s="25">
        <f>IF(COUNTIFS('SOC priorities'!$E$4:$E$12,$B909)&lt;&gt;1,1,0)</f>
        <v>1</v>
      </c>
      <c r="AL909" s="25" cm="1">
        <f t="array" ref="AL909">_xlfn.IFNA(IF(ISBLANK(C909),0,_xlfn.IFNA(IF(NOT(OR(_xlfn.XLOOKUP(VLOOKUP(B909,'SOC priorities'!$E$4:$F$12,2),'SOC priorities'!$H$1:$P$1,'SOC priorities'!$H$1:$P$413)=C909)),1,0),1)),1)</f>
        <v>0</v>
      </c>
      <c r="AM909" s="25" cm="1">
        <f t="array" ref="AM909">_xlfn.IFNA(IF(ISBLANK(D909),0,IF(NOT(OR(_xlfn.XLOOKUP(VLOOKUP(B909,'SSA DD'!$E$32:$F$40,2),'SSA DD'!$E$1:$M$1,'SSA DD'!$E$1:$M$22)=D909)),1,0)),0)</f>
        <v>0</v>
      </c>
      <c r="AO909" t="s">
        <v>396</v>
      </c>
      <c r="AP909" s="25" t="s">
        <v>397</v>
      </c>
      <c r="AQ909" s="160" t="s">
        <v>398</v>
      </c>
    </row>
    <row r="910" spans="1:43" ht="30" customHeight="1" x14ac:dyDescent="0.45">
      <c r="A910" s="395">
        <v>898</v>
      </c>
      <c r="B910" s="155"/>
      <c r="C910" s="154"/>
      <c r="D910" s="154"/>
      <c r="E910" s="361"/>
      <c r="F910" s="362"/>
      <c r="G910" s="362"/>
      <c r="H910" s="368"/>
      <c r="I910" s="367" t="str">
        <f t="shared" ref="I910:I973" si="171">O910&amp;P910&amp;Q910&amp;R910&amp;S910</f>
        <v/>
      </c>
      <c r="J910" s="365"/>
      <c r="K910" s="365"/>
      <c r="L910" s="365"/>
      <c r="O910" s="25" t="str">
        <f>IF(AND(SUM($U910:$Z910)&lt;&gt;0,SUM($U910:$Z910)&lt;&gt;6), IF($B910&lt;&gt;'SOC priorities'!$E$11,$AG910,$AH910),"")</f>
        <v/>
      </c>
      <c r="P910" s="25" t="str">
        <f>IF(AND(SUM(U910:AA910)&lt;&gt;0,SUM(U910:AA910)&lt;&gt;7),IF(B910='SOC priorities'!$E$11,IF(ISBLANK(H910),$AI910,""),""),"")</f>
        <v/>
      </c>
      <c r="Q910" s="25" t="str">
        <f t="shared" ref="Q910:Q973" si="172">IF(U910*AK910=1,AO910,"")</f>
        <v/>
      </c>
      <c r="R910" s="25" t="str">
        <f t="shared" si="169"/>
        <v/>
      </c>
      <c r="S910" s="25" t="str">
        <f t="shared" si="170"/>
        <v/>
      </c>
      <c r="U910" s="159">
        <f t="shared" ref="U910:U973" si="173">IF(ISBLANK(B910),0,1)</f>
        <v>0</v>
      </c>
      <c r="V910" s="25">
        <f t="shared" ref="V910:V973" si="174">IF(ISBLANK(C910),0,1)</f>
        <v>0</v>
      </c>
      <c r="W910" s="25">
        <f t="shared" ref="W910:W973" si="175">IF(ISBLANK(D910),0,1)</f>
        <v>0</v>
      </c>
      <c r="X910" s="25">
        <f t="shared" ref="X910:X973" si="176">IF(ISBLANK(E910),0,1)</f>
        <v>0</v>
      </c>
      <c r="Y910" s="25">
        <f t="shared" ref="Y910:Y973" si="177">IF(ISBLANK(F910),0,1)</f>
        <v>0</v>
      </c>
      <c r="Z910" s="25">
        <f t="shared" ref="Z910:Z973" si="178">IF(ISBLANK(G910),0,1)</f>
        <v>0</v>
      </c>
      <c r="AA910" s="25">
        <f t="shared" ref="AA910:AA973" si="179">IF(ISBLANK(H910),0,1)</f>
        <v>0</v>
      </c>
      <c r="AC910" s="25">
        <f t="shared" ref="AC910:AC973" si="180">IF(SUM($U$13:$Z$13)&lt;&gt;0,1,0)</f>
        <v>0</v>
      </c>
      <c r="AG910" s="25" t="s">
        <v>393</v>
      </c>
      <c r="AH910" s="25" t="s">
        <v>394</v>
      </c>
      <c r="AI910" s="160" t="s">
        <v>395</v>
      </c>
      <c r="AK910" s="25">
        <f>IF(COUNTIFS('SOC priorities'!$E$4:$E$12,$B910)&lt;&gt;1,1,0)</f>
        <v>1</v>
      </c>
      <c r="AL910" s="25" cm="1">
        <f t="array" ref="AL910">_xlfn.IFNA(IF(ISBLANK(C910),0,_xlfn.IFNA(IF(NOT(OR(_xlfn.XLOOKUP(VLOOKUP(B910,'SOC priorities'!$E$4:$F$12,2),'SOC priorities'!$H$1:$P$1,'SOC priorities'!$H$1:$P$413)=C910)),1,0),1)),1)</f>
        <v>0</v>
      </c>
      <c r="AM910" s="25" cm="1">
        <f t="array" ref="AM910">_xlfn.IFNA(IF(ISBLANK(D910),0,IF(NOT(OR(_xlfn.XLOOKUP(VLOOKUP(B910,'SSA DD'!$E$32:$F$40,2),'SSA DD'!$E$1:$M$1,'SSA DD'!$E$1:$M$22)=D910)),1,0)),0)</f>
        <v>0</v>
      </c>
      <c r="AO910" t="s">
        <v>396</v>
      </c>
      <c r="AP910" s="25" t="s">
        <v>397</v>
      </c>
      <c r="AQ910" s="160" t="s">
        <v>398</v>
      </c>
    </row>
    <row r="911" spans="1:43" ht="30" customHeight="1" x14ac:dyDescent="0.45">
      <c r="A911" s="395">
        <v>899</v>
      </c>
      <c r="B911" s="155"/>
      <c r="C911" s="154"/>
      <c r="D911" s="154"/>
      <c r="E911" s="361"/>
      <c r="F911" s="362"/>
      <c r="G911" s="362"/>
      <c r="H911" s="368"/>
      <c r="I911" s="367" t="str">
        <f t="shared" si="171"/>
        <v/>
      </c>
      <c r="J911" s="365"/>
      <c r="K911" s="365"/>
      <c r="L911" s="365"/>
      <c r="O911" s="25" t="str">
        <f>IF(AND(SUM($U911:$Z911)&lt;&gt;0,SUM($U911:$Z911)&lt;&gt;6), IF($B911&lt;&gt;'SOC priorities'!$E$11,$AG911,$AH911),"")</f>
        <v/>
      </c>
      <c r="P911" s="25" t="str">
        <f>IF(AND(SUM(U911:AA911)&lt;&gt;0,SUM(U911:AA911)&lt;&gt;7),IF(B911='SOC priorities'!$E$11,IF(ISBLANK(H911),$AI911,""),""),"")</f>
        <v/>
      </c>
      <c r="Q911" s="25" t="str">
        <f t="shared" si="172"/>
        <v/>
      </c>
      <c r="R911" s="25" t="str">
        <f t="shared" si="169"/>
        <v/>
      </c>
      <c r="S911" s="25" t="str">
        <f t="shared" si="170"/>
        <v/>
      </c>
      <c r="U911" s="159">
        <f t="shared" si="173"/>
        <v>0</v>
      </c>
      <c r="V911" s="25">
        <f t="shared" si="174"/>
        <v>0</v>
      </c>
      <c r="W911" s="25">
        <f t="shared" si="175"/>
        <v>0</v>
      </c>
      <c r="X911" s="25">
        <f t="shared" si="176"/>
        <v>0</v>
      </c>
      <c r="Y911" s="25">
        <f t="shared" si="177"/>
        <v>0</v>
      </c>
      <c r="Z911" s="25">
        <f t="shared" si="178"/>
        <v>0</v>
      </c>
      <c r="AA911" s="25">
        <f t="shared" si="179"/>
        <v>0</v>
      </c>
      <c r="AC911" s="25">
        <f t="shared" si="180"/>
        <v>0</v>
      </c>
      <c r="AG911" s="25" t="s">
        <v>393</v>
      </c>
      <c r="AH911" s="25" t="s">
        <v>394</v>
      </c>
      <c r="AI911" s="160" t="s">
        <v>395</v>
      </c>
      <c r="AK911" s="25">
        <f>IF(COUNTIFS('SOC priorities'!$E$4:$E$12,$B911)&lt;&gt;1,1,0)</f>
        <v>1</v>
      </c>
      <c r="AL911" s="25" cm="1">
        <f t="array" ref="AL911">_xlfn.IFNA(IF(ISBLANK(C911),0,_xlfn.IFNA(IF(NOT(OR(_xlfn.XLOOKUP(VLOOKUP(B911,'SOC priorities'!$E$4:$F$12,2),'SOC priorities'!$H$1:$P$1,'SOC priorities'!$H$1:$P$413)=C911)),1,0),1)),1)</f>
        <v>0</v>
      </c>
      <c r="AM911" s="25" cm="1">
        <f t="array" ref="AM911">_xlfn.IFNA(IF(ISBLANK(D911),0,IF(NOT(OR(_xlfn.XLOOKUP(VLOOKUP(B911,'SSA DD'!$E$32:$F$40,2),'SSA DD'!$E$1:$M$1,'SSA DD'!$E$1:$M$22)=D911)),1,0)),0)</f>
        <v>0</v>
      </c>
      <c r="AO911" t="s">
        <v>396</v>
      </c>
      <c r="AP911" s="25" t="s">
        <v>397</v>
      </c>
      <c r="AQ911" s="160" t="s">
        <v>398</v>
      </c>
    </row>
    <row r="912" spans="1:43" ht="30" customHeight="1" x14ac:dyDescent="0.45">
      <c r="A912" s="395">
        <v>900</v>
      </c>
      <c r="B912" s="155"/>
      <c r="C912" s="154"/>
      <c r="D912" s="154"/>
      <c r="E912" s="361"/>
      <c r="F912" s="362"/>
      <c r="G912" s="362"/>
      <c r="H912" s="368"/>
      <c r="I912" s="367" t="str">
        <f t="shared" si="171"/>
        <v/>
      </c>
      <c r="J912" s="365"/>
      <c r="K912" s="365"/>
      <c r="L912" s="365"/>
      <c r="O912" s="25" t="str">
        <f>IF(AND(SUM($U912:$Z912)&lt;&gt;0,SUM($U912:$Z912)&lt;&gt;6), IF($B912&lt;&gt;'SOC priorities'!$E$11,$AG912,$AH912),"")</f>
        <v/>
      </c>
      <c r="P912" s="25" t="str">
        <f>IF(AND(SUM(U912:AA912)&lt;&gt;0,SUM(U912:AA912)&lt;&gt;7),IF(B912='SOC priorities'!$E$11,IF(ISBLANK(H912),$AI912,""),""),"")</f>
        <v/>
      </c>
      <c r="Q912" s="25" t="str">
        <f t="shared" si="172"/>
        <v/>
      </c>
      <c r="R912" s="25" t="str">
        <f t="shared" si="169"/>
        <v/>
      </c>
      <c r="S912" s="25" t="str">
        <f t="shared" si="170"/>
        <v/>
      </c>
      <c r="U912" s="159">
        <f t="shared" si="173"/>
        <v>0</v>
      </c>
      <c r="V912" s="25">
        <f t="shared" si="174"/>
        <v>0</v>
      </c>
      <c r="W912" s="25">
        <f t="shared" si="175"/>
        <v>0</v>
      </c>
      <c r="X912" s="25">
        <f t="shared" si="176"/>
        <v>0</v>
      </c>
      <c r="Y912" s="25">
        <f t="shared" si="177"/>
        <v>0</v>
      </c>
      <c r="Z912" s="25">
        <f t="shared" si="178"/>
        <v>0</v>
      </c>
      <c r="AA912" s="25">
        <f t="shared" si="179"/>
        <v>0</v>
      </c>
      <c r="AC912" s="25">
        <f t="shared" si="180"/>
        <v>0</v>
      </c>
      <c r="AG912" s="25" t="s">
        <v>393</v>
      </c>
      <c r="AH912" s="25" t="s">
        <v>394</v>
      </c>
      <c r="AI912" s="160" t="s">
        <v>395</v>
      </c>
      <c r="AK912" s="25">
        <f>IF(COUNTIFS('SOC priorities'!$E$4:$E$12,$B912)&lt;&gt;1,1,0)</f>
        <v>1</v>
      </c>
      <c r="AL912" s="25" cm="1">
        <f t="array" ref="AL912">_xlfn.IFNA(IF(ISBLANK(C912),0,_xlfn.IFNA(IF(NOT(OR(_xlfn.XLOOKUP(VLOOKUP(B912,'SOC priorities'!$E$4:$F$12,2),'SOC priorities'!$H$1:$P$1,'SOC priorities'!$H$1:$P$413)=C912)),1,0),1)),1)</f>
        <v>0</v>
      </c>
      <c r="AM912" s="25" cm="1">
        <f t="array" ref="AM912">_xlfn.IFNA(IF(ISBLANK(D912),0,IF(NOT(OR(_xlfn.XLOOKUP(VLOOKUP(B912,'SSA DD'!$E$32:$F$40,2),'SSA DD'!$E$1:$M$1,'SSA DD'!$E$1:$M$22)=D912)),1,0)),0)</f>
        <v>0</v>
      </c>
      <c r="AO912" t="s">
        <v>396</v>
      </c>
      <c r="AP912" s="25" t="s">
        <v>397</v>
      </c>
      <c r="AQ912" s="160" t="s">
        <v>398</v>
      </c>
    </row>
    <row r="913" spans="1:43" ht="30" customHeight="1" x14ac:dyDescent="0.45">
      <c r="A913" s="395">
        <v>901</v>
      </c>
      <c r="B913" s="155"/>
      <c r="C913" s="154"/>
      <c r="D913" s="154"/>
      <c r="E913" s="361"/>
      <c r="F913" s="362"/>
      <c r="G913" s="362"/>
      <c r="H913" s="368"/>
      <c r="I913" s="367" t="str">
        <f t="shared" si="171"/>
        <v/>
      </c>
      <c r="J913" s="365"/>
      <c r="K913" s="365"/>
      <c r="L913" s="365"/>
      <c r="O913" s="25" t="str">
        <f>IF(AND(SUM($U913:$Z913)&lt;&gt;0,SUM($U913:$Z913)&lt;&gt;6), IF($B913&lt;&gt;'SOC priorities'!$E$11,$AG913,$AH913),"")</f>
        <v/>
      </c>
      <c r="P913" s="25" t="str">
        <f>IF(AND(SUM(U913:AA913)&lt;&gt;0,SUM(U913:AA913)&lt;&gt;7),IF(B913='SOC priorities'!$E$11,IF(ISBLANK(H913),$AI913,""),""),"")</f>
        <v/>
      </c>
      <c r="Q913" s="25" t="str">
        <f t="shared" si="172"/>
        <v/>
      </c>
      <c r="R913" s="25" t="str">
        <f t="shared" si="169"/>
        <v/>
      </c>
      <c r="S913" s="25" t="str">
        <f t="shared" si="170"/>
        <v/>
      </c>
      <c r="U913" s="159">
        <f t="shared" si="173"/>
        <v>0</v>
      </c>
      <c r="V913" s="25">
        <f t="shared" si="174"/>
        <v>0</v>
      </c>
      <c r="W913" s="25">
        <f t="shared" si="175"/>
        <v>0</v>
      </c>
      <c r="X913" s="25">
        <f t="shared" si="176"/>
        <v>0</v>
      </c>
      <c r="Y913" s="25">
        <f t="shared" si="177"/>
        <v>0</v>
      </c>
      <c r="Z913" s="25">
        <f t="shared" si="178"/>
        <v>0</v>
      </c>
      <c r="AA913" s="25">
        <f t="shared" si="179"/>
        <v>0</v>
      </c>
      <c r="AC913" s="25">
        <f t="shared" si="180"/>
        <v>0</v>
      </c>
      <c r="AG913" s="25" t="s">
        <v>393</v>
      </c>
      <c r="AH913" s="25" t="s">
        <v>394</v>
      </c>
      <c r="AI913" s="160" t="s">
        <v>395</v>
      </c>
      <c r="AK913" s="25">
        <f>IF(COUNTIFS('SOC priorities'!$E$4:$E$12,$B913)&lt;&gt;1,1,0)</f>
        <v>1</v>
      </c>
      <c r="AL913" s="25" cm="1">
        <f t="array" ref="AL913">_xlfn.IFNA(IF(ISBLANK(C913),0,_xlfn.IFNA(IF(NOT(OR(_xlfn.XLOOKUP(VLOOKUP(B913,'SOC priorities'!$E$4:$F$12,2),'SOC priorities'!$H$1:$P$1,'SOC priorities'!$H$1:$P$413)=C913)),1,0),1)),1)</f>
        <v>0</v>
      </c>
      <c r="AM913" s="25" cm="1">
        <f t="array" ref="AM913">_xlfn.IFNA(IF(ISBLANK(D913),0,IF(NOT(OR(_xlfn.XLOOKUP(VLOOKUP(B913,'SSA DD'!$E$32:$F$40,2),'SSA DD'!$E$1:$M$1,'SSA DD'!$E$1:$M$22)=D913)),1,0)),0)</f>
        <v>0</v>
      </c>
      <c r="AO913" t="s">
        <v>396</v>
      </c>
      <c r="AP913" s="25" t="s">
        <v>397</v>
      </c>
      <c r="AQ913" s="160" t="s">
        <v>398</v>
      </c>
    </row>
    <row r="914" spans="1:43" ht="30" customHeight="1" x14ac:dyDescent="0.45">
      <c r="A914" s="395">
        <v>902</v>
      </c>
      <c r="B914" s="155"/>
      <c r="C914" s="154"/>
      <c r="D914" s="154"/>
      <c r="E914" s="361"/>
      <c r="F914" s="362"/>
      <c r="G914" s="362"/>
      <c r="H914" s="368"/>
      <c r="I914" s="367" t="str">
        <f t="shared" si="171"/>
        <v/>
      </c>
      <c r="J914" s="365"/>
      <c r="K914" s="365"/>
      <c r="L914" s="365"/>
      <c r="O914" s="25" t="str">
        <f>IF(AND(SUM($U914:$Z914)&lt;&gt;0,SUM($U914:$Z914)&lt;&gt;6), IF($B914&lt;&gt;'SOC priorities'!$E$11,$AG914,$AH914),"")</f>
        <v/>
      </c>
      <c r="P914" s="25" t="str">
        <f>IF(AND(SUM(U914:AA914)&lt;&gt;0,SUM(U914:AA914)&lt;&gt;7),IF(B914='SOC priorities'!$E$11,IF(ISBLANK(H914),$AI914,""),""),"")</f>
        <v/>
      </c>
      <c r="Q914" s="25" t="str">
        <f t="shared" si="172"/>
        <v/>
      </c>
      <c r="R914" s="25" t="str">
        <f t="shared" si="169"/>
        <v/>
      </c>
      <c r="S914" s="25" t="str">
        <f t="shared" si="170"/>
        <v/>
      </c>
      <c r="U914" s="159">
        <f t="shared" si="173"/>
        <v>0</v>
      </c>
      <c r="V914" s="25">
        <f t="shared" si="174"/>
        <v>0</v>
      </c>
      <c r="W914" s="25">
        <f t="shared" si="175"/>
        <v>0</v>
      </c>
      <c r="X914" s="25">
        <f t="shared" si="176"/>
        <v>0</v>
      </c>
      <c r="Y914" s="25">
        <f t="shared" si="177"/>
        <v>0</v>
      </c>
      <c r="Z914" s="25">
        <f t="shared" si="178"/>
        <v>0</v>
      </c>
      <c r="AA914" s="25">
        <f t="shared" si="179"/>
        <v>0</v>
      </c>
      <c r="AC914" s="25">
        <f t="shared" si="180"/>
        <v>0</v>
      </c>
      <c r="AG914" s="25" t="s">
        <v>393</v>
      </c>
      <c r="AH914" s="25" t="s">
        <v>394</v>
      </c>
      <c r="AI914" s="160" t="s">
        <v>395</v>
      </c>
      <c r="AK914" s="25">
        <f>IF(COUNTIFS('SOC priorities'!$E$4:$E$12,$B914)&lt;&gt;1,1,0)</f>
        <v>1</v>
      </c>
      <c r="AL914" s="25" cm="1">
        <f t="array" ref="AL914">_xlfn.IFNA(IF(ISBLANK(C914),0,_xlfn.IFNA(IF(NOT(OR(_xlfn.XLOOKUP(VLOOKUP(B914,'SOC priorities'!$E$4:$F$12,2),'SOC priorities'!$H$1:$P$1,'SOC priorities'!$H$1:$P$413)=C914)),1,0),1)),1)</f>
        <v>0</v>
      </c>
      <c r="AM914" s="25" cm="1">
        <f t="array" ref="AM914">_xlfn.IFNA(IF(ISBLANK(D914),0,IF(NOT(OR(_xlfn.XLOOKUP(VLOOKUP(B914,'SSA DD'!$E$32:$F$40,2),'SSA DD'!$E$1:$M$1,'SSA DD'!$E$1:$M$22)=D914)),1,0)),0)</f>
        <v>0</v>
      </c>
      <c r="AO914" t="s">
        <v>396</v>
      </c>
      <c r="AP914" s="25" t="s">
        <v>397</v>
      </c>
      <c r="AQ914" s="160" t="s">
        <v>398</v>
      </c>
    </row>
    <row r="915" spans="1:43" ht="30" customHeight="1" x14ac:dyDescent="0.45">
      <c r="A915" s="395">
        <v>903</v>
      </c>
      <c r="B915" s="155"/>
      <c r="C915" s="154"/>
      <c r="D915" s="154"/>
      <c r="E915" s="361"/>
      <c r="F915" s="362"/>
      <c r="G915" s="362"/>
      <c r="H915" s="368"/>
      <c r="I915" s="367" t="str">
        <f t="shared" si="171"/>
        <v/>
      </c>
      <c r="J915" s="365"/>
      <c r="K915" s="365"/>
      <c r="L915" s="365"/>
      <c r="O915" s="25" t="str">
        <f>IF(AND(SUM($U915:$Z915)&lt;&gt;0,SUM($U915:$Z915)&lt;&gt;6), IF($B915&lt;&gt;'SOC priorities'!$E$11,$AG915,$AH915),"")</f>
        <v/>
      </c>
      <c r="P915" s="25" t="str">
        <f>IF(AND(SUM(U915:AA915)&lt;&gt;0,SUM(U915:AA915)&lt;&gt;7),IF(B915='SOC priorities'!$E$11,IF(ISBLANK(H915),$AI915,""),""),"")</f>
        <v/>
      </c>
      <c r="Q915" s="25" t="str">
        <f t="shared" si="172"/>
        <v/>
      </c>
      <c r="R915" s="25" t="str">
        <f t="shared" si="169"/>
        <v/>
      </c>
      <c r="S915" s="25" t="str">
        <f t="shared" si="170"/>
        <v/>
      </c>
      <c r="U915" s="159">
        <f t="shared" si="173"/>
        <v>0</v>
      </c>
      <c r="V915" s="25">
        <f t="shared" si="174"/>
        <v>0</v>
      </c>
      <c r="W915" s="25">
        <f t="shared" si="175"/>
        <v>0</v>
      </c>
      <c r="X915" s="25">
        <f t="shared" si="176"/>
        <v>0</v>
      </c>
      <c r="Y915" s="25">
        <f t="shared" si="177"/>
        <v>0</v>
      </c>
      <c r="Z915" s="25">
        <f t="shared" si="178"/>
        <v>0</v>
      </c>
      <c r="AA915" s="25">
        <f t="shared" si="179"/>
        <v>0</v>
      </c>
      <c r="AC915" s="25">
        <f t="shared" si="180"/>
        <v>0</v>
      </c>
      <c r="AG915" s="25" t="s">
        <v>393</v>
      </c>
      <c r="AH915" s="25" t="s">
        <v>394</v>
      </c>
      <c r="AI915" s="160" t="s">
        <v>395</v>
      </c>
      <c r="AK915" s="25">
        <f>IF(COUNTIFS('SOC priorities'!$E$4:$E$12,$B915)&lt;&gt;1,1,0)</f>
        <v>1</v>
      </c>
      <c r="AL915" s="25" cm="1">
        <f t="array" ref="AL915">_xlfn.IFNA(IF(ISBLANK(C915),0,_xlfn.IFNA(IF(NOT(OR(_xlfn.XLOOKUP(VLOOKUP(B915,'SOC priorities'!$E$4:$F$12,2),'SOC priorities'!$H$1:$P$1,'SOC priorities'!$H$1:$P$413)=C915)),1,0),1)),1)</f>
        <v>0</v>
      </c>
      <c r="AM915" s="25" cm="1">
        <f t="array" ref="AM915">_xlfn.IFNA(IF(ISBLANK(D915),0,IF(NOT(OR(_xlfn.XLOOKUP(VLOOKUP(B915,'SSA DD'!$E$32:$F$40,2),'SSA DD'!$E$1:$M$1,'SSA DD'!$E$1:$M$22)=D915)),1,0)),0)</f>
        <v>0</v>
      </c>
      <c r="AO915" t="s">
        <v>396</v>
      </c>
      <c r="AP915" s="25" t="s">
        <v>397</v>
      </c>
      <c r="AQ915" s="160" t="s">
        <v>398</v>
      </c>
    </row>
    <row r="916" spans="1:43" ht="30" customHeight="1" x14ac:dyDescent="0.45">
      <c r="A916" s="395">
        <v>904</v>
      </c>
      <c r="B916" s="155"/>
      <c r="C916" s="154"/>
      <c r="D916" s="154"/>
      <c r="E916" s="361"/>
      <c r="F916" s="362"/>
      <c r="G916" s="362"/>
      <c r="H916" s="368"/>
      <c r="I916" s="367" t="str">
        <f t="shared" si="171"/>
        <v/>
      </c>
      <c r="J916" s="365"/>
      <c r="K916" s="365"/>
      <c r="L916" s="365"/>
      <c r="O916" s="25" t="str">
        <f>IF(AND(SUM($U916:$Z916)&lt;&gt;0,SUM($U916:$Z916)&lt;&gt;6), IF($B916&lt;&gt;'SOC priorities'!$E$11,$AG916,$AH916),"")</f>
        <v/>
      </c>
      <c r="P916" s="25" t="str">
        <f>IF(AND(SUM(U916:AA916)&lt;&gt;0,SUM(U916:AA916)&lt;&gt;7),IF(B916='SOC priorities'!$E$11,IF(ISBLANK(H916),$AI916,""),""),"")</f>
        <v/>
      </c>
      <c r="Q916" s="25" t="str">
        <f t="shared" si="172"/>
        <v/>
      </c>
      <c r="R916" s="25" t="str">
        <f t="shared" si="169"/>
        <v/>
      </c>
      <c r="S916" s="25" t="str">
        <f t="shared" si="170"/>
        <v/>
      </c>
      <c r="U916" s="159">
        <f t="shared" si="173"/>
        <v>0</v>
      </c>
      <c r="V916" s="25">
        <f t="shared" si="174"/>
        <v>0</v>
      </c>
      <c r="W916" s="25">
        <f t="shared" si="175"/>
        <v>0</v>
      </c>
      <c r="X916" s="25">
        <f t="shared" si="176"/>
        <v>0</v>
      </c>
      <c r="Y916" s="25">
        <f t="shared" si="177"/>
        <v>0</v>
      </c>
      <c r="Z916" s="25">
        <f t="shared" si="178"/>
        <v>0</v>
      </c>
      <c r="AA916" s="25">
        <f t="shared" si="179"/>
        <v>0</v>
      </c>
      <c r="AC916" s="25">
        <f t="shared" si="180"/>
        <v>0</v>
      </c>
      <c r="AG916" s="25" t="s">
        <v>393</v>
      </c>
      <c r="AH916" s="25" t="s">
        <v>394</v>
      </c>
      <c r="AI916" s="160" t="s">
        <v>395</v>
      </c>
      <c r="AK916" s="25">
        <f>IF(COUNTIFS('SOC priorities'!$E$4:$E$12,$B916)&lt;&gt;1,1,0)</f>
        <v>1</v>
      </c>
      <c r="AL916" s="25" cm="1">
        <f t="array" ref="AL916">_xlfn.IFNA(IF(ISBLANK(C916),0,_xlfn.IFNA(IF(NOT(OR(_xlfn.XLOOKUP(VLOOKUP(B916,'SOC priorities'!$E$4:$F$12,2),'SOC priorities'!$H$1:$P$1,'SOC priorities'!$H$1:$P$413)=C916)),1,0),1)),1)</f>
        <v>0</v>
      </c>
      <c r="AM916" s="25" cm="1">
        <f t="array" ref="AM916">_xlfn.IFNA(IF(ISBLANK(D916),0,IF(NOT(OR(_xlfn.XLOOKUP(VLOOKUP(B916,'SSA DD'!$E$32:$F$40,2),'SSA DD'!$E$1:$M$1,'SSA DD'!$E$1:$M$22)=D916)),1,0)),0)</f>
        <v>0</v>
      </c>
      <c r="AO916" t="s">
        <v>396</v>
      </c>
      <c r="AP916" s="25" t="s">
        <v>397</v>
      </c>
      <c r="AQ916" s="160" t="s">
        <v>398</v>
      </c>
    </row>
    <row r="917" spans="1:43" ht="30" customHeight="1" x14ac:dyDescent="0.45">
      <c r="A917" s="395">
        <v>905</v>
      </c>
      <c r="B917" s="155"/>
      <c r="C917" s="154"/>
      <c r="D917" s="154"/>
      <c r="E917" s="361"/>
      <c r="F917" s="362"/>
      <c r="G917" s="362"/>
      <c r="H917" s="368"/>
      <c r="I917" s="367" t="str">
        <f t="shared" si="171"/>
        <v/>
      </c>
      <c r="J917" s="365"/>
      <c r="K917" s="365"/>
      <c r="L917" s="365"/>
      <c r="O917" s="25" t="str">
        <f>IF(AND(SUM($U917:$Z917)&lt;&gt;0,SUM($U917:$Z917)&lt;&gt;6), IF($B917&lt;&gt;'SOC priorities'!$E$11,$AG917,$AH917),"")</f>
        <v/>
      </c>
      <c r="P917" s="25" t="str">
        <f>IF(AND(SUM(U917:AA917)&lt;&gt;0,SUM(U917:AA917)&lt;&gt;7),IF(B917='SOC priorities'!$E$11,IF(ISBLANK(H917),$AI917,""),""),"")</f>
        <v/>
      </c>
      <c r="Q917" s="25" t="str">
        <f t="shared" si="172"/>
        <v/>
      </c>
      <c r="R917" s="25" t="str">
        <f t="shared" si="169"/>
        <v/>
      </c>
      <c r="S917" s="25" t="str">
        <f t="shared" si="170"/>
        <v/>
      </c>
      <c r="U917" s="159">
        <f t="shared" si="173"/>
        <v>0</v>
      </c>
      <c r="V917" s="25">
        <f t="shared" si="174"/>
        <v>0</v>
      </c>
      <c r="W917" s="25">
        <f t="shared" si="175"/>
        <v>0</v>
      </c>
      <c r="X917" s="25">
        <f t="shared" si="176"/>
        <v>0</v>
      </c>
      <c r="Y917" s="25">
        <f t="shared" si="177"/>
        <v>0</v>
      </c>
      <c r="Z917" s="25">
        <f t="shared" si="178"/>
        <v>0</v>
      </c>
      <c r="AA917" s="25">
        <f t="shared" si="179"/>
        <v>0</v>
      </c>
      <c r="AC917" s="25">
        <f t="shared" si="180"/>
        <v>0</v>
      </c>
      <c r="AG917" s="25" t="s">
        <v>393</v>
      </c>
      <c r="AH917" s="25" t="s">
        <v>394</v>
      </c>
      <c r="AI917" s="160" t="s">
        <v>395</v>
      </c>
      <c r="AK917" s="25">
        <f>IF(COUNTIFS('SOC priorities'!$E$4:$E$12,$B917)&lt;&gt;1,1,0)</f>
        <v>1</v>
      </c>
      <c r="AL917" s="25" cm="1">
        <f t="array" ref="AL917">_xlfn.IFNA(IF(ISBLANK(C917),0,_xlfn.IFNA(IF(NOT(OR(_xlfn.XLOOKUP(VLOOKUP(B917,'SOC priorities'!$E$4:$F$12,2),'SOC priorities'!$H$1:$P$1,'SOC priorities'!$H$1:$P$413)=C917)),1,0),1)),1)</f>
        <v>0</v>
      </c>
      <c r="AM917" s="25" cm="1">
        <f t="array" ref="AM917">_xlfn.IFNA(IF(ISBLANK(D917),0,IF(NOT(OR(_xlfn.XLOOKUP(VLOOKUP(B917,'SSA DD'!$E$32:$F$40,2),'SSA DD'!$E$1:$M$1,'SSA DD'!$E$1:$M$22)=D917)),1,0)),0)</f>
        <v>0</v>
      </c>
      <c r="AO917" t="s">
        <v>396</v>
      </c>
      <c r="AP917" s="25" t="s">
        <v>397</v>
      </c>
      <c r="AQ917" s="160" t="s">
        <v>398</v>
      </c>
    </row>
    <row r="918" spans="1:43" ht="30" customHeight="1" x14ac:dyDescent="0.45">
      <c r="A918" s="395">
        <v>906</v>
      </c>
      <c r="B918" s="155"/>
      <c r="C918" s="154"/>
      <c r="D918" s="154"/>
      <c r="E918" s="361"/>
      <c r="F918" s="362"/>
      <c r="G918" s="362"/>
      <c r="H918" s="368"/>
      <c r="I918" s="367" t="str">
        <f t="shared" si="171"/>
        <v/>
      </c>
      <c r="J918" s="365"/>
      <c r="K918" s="365"/>
      <c r="L918" s="365"/>
      <c r="O918" s="25" t="str">
        <f>IF(AND(SUM($U918:$Z918)&lt;&gt;0,SUM($U918:$Z918)&lt;&gt;6), IF($B918&lt;&gt;'SOC priorities'!$E$11,$AG918,$AH918),"")</f>
        <v/>
      </c>
      <c r="P918" s="25" t="str">
        <f>IF(AND(SUM(U918:AA918)&lt;&gt;0,SUM(U918:AA918)&lt;&gt;7),IF(B918='SOC priorities'!$E$11,IF(ISBLANK(H918),$AI918,""),""),"")</f>
        <v/>
      </c>
      <c r="Q918" s="25" t="str">
        <f t="shared" si="172"/>
        <v/>
      </c>
      <c r="R918" s="25" t="str">
        <f t="shared" si="169"/>
        <v/>
      </c>
      <c r="S918" s="25" t="str">
        <f t="shared" si="170"/>
        <v/>
      </c>
      <c r="U918" s="159">
        <f t="shared" si="173"/>
        <v>0</v>
      </c>
      <c r="V918" s="25">
        <f t="shared" si="174"/>
        <v>0</v>
      </c>
      <c r="W918" s="25">
        <f t="shared" si="175"/>
        <v>0</v>
      </c>
      <c r="X918" s="25">
        <f t="shared" si="176"/>
        <v>0</v>
      </c>
      <c r="Y918" s="25">
        <f t="shared" si="177"/>
        <v>0</v>
      </c>
      <c r="Z918" s="25">
        <f t="shared" si="178"/>
        <v>0</v>
      </c>
      <c r="AA918" s="25">
        <f t="shared" si="179"/>
        <v>0</v>
      </c>
      <c r="AC918" s="25">
        <f t="shared" si="180"/>
        <v>0</v>
      </c>
      <c r="AG918" s="25" t="s">
        <v>393</v>
      </c>
      <c r="AH918" s="25" t="s">
        <v>394</v>
      </c>
      <c r="AI918" s="160" t="s">
        <v>395</v>
      </c>
      <c r="AK918" s="25">
        <f>IF(COUNTIFS('SOC priorities'!$E$4:$E$12,$B918)&lt;&gt;1,1,0)</f>
        <v>1</v>
      </c>
      <c r="AL918" s="25" cm="1">
        <f t="array" ref="AL918">_xlfn.IFNA(IF(ISBLANK(C918),0,_xlfn.IFNA(IF(NOT(OR(_xlfn.XLOOKUP(VLOOKUP(B918,'SOC priorities'!$E$4:$F$12,2),'SOC priorities'!$H$1:$P$1,'SOC priorities'!$H$1:$P$413)=C918)),1,0),1)),1)</f>
        <v>0</v>
      </c>
      <c r="AM918" s="25" cm="1">
        <f t="array" ref="AM918">_xlfn.IFNA(IF(ISBLANK(D918),0,IF(NOT(OR(_xlfn.XLOOKUP(VLOOKUP(B918,'SSA DD'!$E$32:$F$40,2),'SSA DD'!$E$1:$M$1,'SSA DD'!$E$1:$M$22)=D918)),1,0)),0)</f>
        <v>0</v>
      </c>
      <c r="AO918" t="s">
        <v>396</v>
      </c>
      <c r="AP918" s="25" t="s">
        <v>397</v>
      </c>
      <c r="AQ918" s="160" t="s">
        <v>398</v>
      </c>
    </row>
    <row r="919" spans="1:43" ht="30" customHeight="1" x14ac:dyDescent="0.45">
      <c r="A919" s="395">
        <v>907</v>
      </c>
      <c r="B919" s="155"/>
      <c r="C919" s="154"/>
      <c r="D919" s="154"/>
      <c r="E919" s="361"/>
      <c r="F919" s="362"/>
      <c r="G919" s="362"/>
      <c r="H919" s="368"/>
      <c r="I919" s="367" t="str">
        <f t="shared" si="171"/>
        <v/>
      </c>
      <c r="J919" s="365"/>
      <c r="K919" s="365"/>
      <c r="L919" s="365"/>
      <c r="O919" s="25" t="str">
        <f>IF(AND(SUM($U919:$Z919)&lt;&gt;0,SUM($U919:$Z919)&lt;&gt;6), IF($B919&lt;&gt;'SOC priorities'!$E$11,$AG919,$AH919),"")</f>
        <v/>
      </c>
      <c r="P919" s="25" t="str">
        <f>IF(AND(SUM(U919:AA919)&lt;&gt;0,SUM(U919:AA919)&lt;&gt;7),IF(B919='SOC priorities'!$E$11,IF(ISBLANK(H919),$AI919,""),""),"")</f>
        <v/>
      </c>
      <c r="Q919" s="25" t="str">
        <f t="shared" si="172"/>
        <v/>
      </c>
      <c r="R919" s="25" t="str">
        <f t="shared" si="169"/>
        <v/>
      </c>
      <c r="S919" s="25" t="str">
        <f t="shared" si="170"/>
        <v/>
      </c>
      <c r="U919" s="159">
        <f t="shared" si="173"/>
        <v>0</v>
      </c>
      <c r="V919" s="25">
        <f t="shared" si="174"/>
        <v>0</v>
      </c>
      <c r="W919" s="25">
        <f t="shared" si="175"/>
        <v>0</v>
      </c>
      <c r="X919" s="25">
        <f t="shared" si="176"/>
        <v>0</v>
      </c>
      <c r="Y919" s="25">
        <f t="shared" si="177"/>
        <v>0</v>
      </c>
      <c r="Z919" s="25">
        <f t="shared" si="178"/>
        <v>0</v>
      </c>
      <c r="AA919" s="25">
        <f t="shared" si="179"/>
        <v>0</v>
      </c>
      <c r="AC919" s="25">
        <f t="shared" si="180"/>
        <v>0</v>
      </c>
      <c r="AG919" s="25" t="s">
        <v>393</v>
      </c>
      <c r="AH919" s="25" t="s">
        <v>394</v>
      </c>
      <c r="AI919" s="160" t="s">
        <v>395</v>
      </c>
      <c r="AK919" s="25">
        <f>IF(COUNTIFS('SOC priorities'!$E$4:$E$12,$B919)&lt;&gt;1,1,0)</f>
        <v>1</v>
      </c>
      <c r="AL919" s="25" cm="1">
        <f t="array" ref="AL919">_xlfn.IFNA(IF(ISBLANK(C919),0,_xlfn.IFNA(IF(NOT(OR(_xlfn.XLOOKUP(VLOOKUP(B919,'SOC priorities'!$E$4:$F$12,2),'SOC priorities'!$H$1:$P$1,'SOC priorities'!$H$1:$P$413)=C919)),1,0),1)),1)</f>
        <v>0</v>
      </c>
      <c r="AM919" s="25" cm="1">
        <f t="array" ref="AM919">_xlfn.IFNA(IF(ISBLANK(D919),0,IF(NOT(OR(_xlfn.XLOOKUP(VLOOKUP(B919,'SSA DD'!$E$32:$F$40,2),'SSA DD'!$E$1:$M$1,'SSA DD'!$E$1:$M$22)=D919)),1,0)),0)</f>
        <v>0</v>
      </c>
      <c r="AO919" t="s">
        <v>396</v>
      </c>
      <c r="AP919" s="25" t="s">
        <v>397</v>
      </c>
      <c r="AQ919" s="160" t="s">
        <v>398</v>
      </c>
    </row>
    <row r="920" spans="1:43" ht="30" customHeight="1" x14ac:dyDescent="0.45">
      <c r="A920" s="395">
        <v>908</v>
      </c>
      <c r="B920" s="155"/>
      <c r="C920" s="154"/>
      <c r="D920" s="154"/>
      <c r="E920" s="361"/>
      <c r="F920" s="362"/>
      <c r="G920" s="362"/>
      <c r="H920" s="368"/>
      <c r="I920" s="367" t="str">
        <f t="shared" si="171"/>
        <v/>
      </c>
      <c r="J920" s="365"/>
      <c r="K920" s="365"/>
      <c r="L920" s="365"/>
      <c r="O920" s="25" t="str">
        <f>IF(AND(SUM($U920:$Z920)&lt;&gt;0,SUM($U920:$Z920)&lt;&gt;6), IF($B920&lt;&gt;'SOC priorities'!$E$11,$AG920,$AH920),"")</f>
        <v/>
      </c>
      <c r="P920" s="25" t="str">
        <f>IF(AND(SUM(U920:AA920)&lt;&gt;0,SUM(U920:AA920)&lt;&gt;7),IF(B920='SOC priorities'!$E$11,IF(ISBLANK(H920),$AI920,""),""),"")</f>
        <v/>
      </c>
      <c r="Q920" s="25" t="str">
        <f t="shared" si="172"/>
        <v/>
      </c>
      <c r="R920" s="25" t="str">
        <f t="shared" si="169"/>
        <v/>
      </c>
      <c r="S920" s="25" t="str">
        <f t="shared" si="170"/>
        <v/>
      </c>
      <c r="U920" s="159">
        <f t="shared" si="173"/>
        <v>0</v>
      </c>
      <c r="V920" s="25">
        <f t="shared" si="174"/>
        <v>0</v>
      </c>
      <c r="W920" s="25">
        <f t="shared" si="175"/>
        <v>0</v>
      </c>
      <c r="X920" s="25">
        <f t="shared" si="176"/>
        <v>0</v>
      </c>
      <c r="Y920" s="25">
        <f t="shared" si="177"/>
        <v>0</v>
      </c>
      <c r="Z920" s="25">
        <f t="shared" si="178"/>
        <v>0</v>
      </c>
      <c r="AA920" s="25">
        <f t="shared" si="179"/>
        <v>0</v>
      </c>
      <c r="AC920" s="25">
        <f t="shared" si="180"/>
        <v>0</v>
      </c>
      <c r="AG920" s="25" t="s">
        <v>393</v>
      </c>
      <c r="AH920" s="25" t="s">
        <v>394</v>
      </c>
      <c r="AI920" s="160" t="s">
        <v>395</v>
      </c>
      <c r="AK920" s="25">
        <f>IF(COUNTIFS('SOC priorities'!$E$4:$E$12,$B920)&lt;&gt;1,1,0)</f>
        <v>1</v>
      </c>
      <c r="AL920" s="25" cm="1">
        <f t="array" ref="AL920">_xlfn.IFNA(IF(ISBLANK(C920),0,_xlfn.IFNA(IF(NOT(OR(_xlfn.XLOOKUP(VLOOKUP(B920,'SOC priorities'!$E$4:$F$12,2),'SOC priorities'!$H$1:$P$1,'SOC priorities'!$H$1:$P$413)=C920)),1,0),1)),1)</f>
        <v>0</v>
      </c>
      <c r="AM920" s="25" cm="1">
        <f t="array" ref="AM920">_xlfn.IFNA(IF(ISBLANK(D920),0,IF(NOT(OR(_xlfn.XLOOKUP(VLOOKUP(B920,'SSA DD'!$E$32:$F$40,2),'SSA DD'!$E$1:$M$1,'SSA DD'!$E$1:$M$22)=D920)),1,0)),0)</f>
        <v>0</v>
      </c>
      <c r="AO920" t="s">
        <v>396</v>
      </c>
      <c r="AP920" s="25" t="s">
        <v>397</v>
      </c>
      <c r="AQ920" s="160" t="s">
        <v>398</v>
      </c>
    </row>
    <row r="921" spans="1:43" ht="30" customHeight="1" x14ac:dyDescent="0.45">
      <c r="A921" s="395">
        <v>909</v>
      </c>
      <c r="B921" s="155"/>
      <c r="C921" s="154"/>
      <c r="D921" s="154"/>
      <c r="E921" s="361"/>
      <c r="F921" s="362"/>
      <c r="G921" s="362"/>
      <c r="H921" s="368"/>
      <c r="I921" s="367" t="str">
        <f t="shared" si="171"/>
        <v/>
      </c>
      <c r="J921" s="365"/>
      <c r="K921" s="365"/>
      <c r="L921" s="365"/>
      <c r="O921" s="25" t="str">
        <f>IF(AND(SUM($U921:$Z921)&lt;&gt;0,SUM($U921:$Z921)&lt;&gt;6), IF($B921&lt;&gt;'SOC priorities'!$E$11,$AG921,$AH921),"")</f>
        <v/>
      </c>
      <c r="P921" s="25" t="str">
        <f>IF(AND(SUM(U921:AA921)&lt;&gt;0,SUM(U921:AA921)&lt;&gt;7),IF(B921='SOC priorities'!$E$11,IF(ISBLANK(H921),$AI921,""),""),"")</f>
        <v/>
      </c>
      <c r="Q921" s="25" t="str">
        <f t="shared" si="172"/>
        <v/>
      </c>
      <c r="R921" s="25" t="str">
        <f t="shared" si="169"/>
        <v/>
      </c>
      <c r="S921" s="25" t="str">
        <f t="shared" si="170"/>
        <v/>
      </c>
      <c r="U921" s="159">
        <f t="shared" si="173"/>
        <v>0</v>
      </c>
      <c r="V921" s="25">
        <f t="shared" si="174"/>
        <v>0</v>
      </c>
      <c r="W921" s="25">
        <f t="shared" si="175"/>
        <v>0</v>
      </c>
      <c r="X921" s="25">
        <f t="shared" si="176"/>
        <v>0</v>
      </c>
      <c r="Y921" s="25">
        <f t="shared" si="177"/>
        <v>0</v>
      </c>
      <c r="Z921" s="25">
        <f t="shared" si="178"/>
        <v>0</v>
      </c>
      <c r="AA921" s="25">
        <f t="shared" si="179"/>
        <v>0</v>
      </c>
      <c r="AC921" s="25">
        <f t="shared" si="180"/>
        <v>0</v>
      </c>
      <c r="AG921" s="25" t="s">
        <v>393</v>
      </c>
      <c r="AH921" s="25" t="s">
        <v>394</v>
      </c>
      <c r="AI921" s="160" t="s">
        <v>395</v>
      </c>
      <c r="AK921" s="25">
        <f>IF(COUNTIFS('SOC priorities'!$E$4:$E$12,$B921)&lt;&gt;1,1,0)</f>
        <v>1</v>
      </c>
      <c r="AL921" s="25" cm="1">
        <f t="array" ref="AL921">_xlfn.IFNA(IF(ISBLANK(C921),0,_xlfn.IFNA(IF(NOT(OR(_xlfn.XLOOKUP(VLOOKUP(B921,'SOC priorities'!$E$4:$F$12,2),'SOC priorities'!$H$1:$P$1,'SOC priorities'!$H$1:$P$413)=C921)),1,0),1)),1)</f>
        <v>0</v>
      </c>
      <c r="AM921" s="25" cm="1">
        <f t="array" ref="AM921">_xlfn.IFNA(IF(ISBLANK(D921),0,IF(NOT(OR(_xlfn.XLOOKUP(VLOOKUP(B921,'SSA DD'!$E$32:$F$40,2),'SSA DD'!$E$1:$M$1,'SSA DD'!$E$1:$M$22)=D921)),1,0)),0)</f>
        <v>0</v>
      </c>
      <c r="AO921" t="s">
        <v>396</v>
      </c>
      <c r="AP921" s="25" t="s">
        <v>397</v>
      </c>
      <c r="AQ921" s="160" t="s">
        <v>398</v>
      </c>
    </row>
    <row r="922" spans="1:43" ht="30" customHeight="1" x14ac:dyDescent="0.45">
      <c r="A922" s="395">
        <v>910</v>
      </c>
      <c r="B922" s="155"/>
      <c r="C922" s="154"/>
      <c r="D922" s="154"/>
      <c r="E922" s="361"/>
      <c r="F922" s="362"/>
      <c r="G922" s="362"/>
      <c r="H922" s="368"/>
      <c r="I922" s="367" t="str">
        <f t="shared" si="171"/>
        <v/>
      </c>
      <c r="J922" s="365"/>
      <c r="K922" s="365"/>
      <c r="L922" s="365"/>
      <c r="O922" s="25" t="str">
        <f>IF(AND(SUM($U922:$Z922)&lt;&gt;0,SUM($U922:$Z922)&lt;&gt;6), IF($B922&lt;&gt;'SOC priorities'!$E$11,$AG922,$AH922),"")</f>
        <v/>
      </c>
      <c r="P922" s="25" t="str">
        <f>IF(AND(SUM(U922:AA922)&lt;&gt;0,SUM(U922:AA922)&lt;&gt;7),IF(B922='SOC priorities'!$E$11,IF(ISBLANK(H922),$AI922,""),""),"")</f>
        <v/>
      </c>
      <c r="Q922" s="25" t="str">
        <f t="shared" si="172"/>
        <v/>
      </c>
      <c r="R922" s="25" t="str">
        <f t="shared" si="169"/>
        <v/>
      </c>
      <c r="S922" s="25" t="str">
        <f t="shared" si="170"/>
        <v/>
      </c>
      <c r="U922" s="159">
        <f t="shared" si="173"/>
        <v>0</v>
      </c>
      <c r="V922" s="25">
        <f t="shared" si="174"/>
        <v>0</v>
      </c>
      <c r="W922" s="25">
        <f t="shared" si="175"/>
        <v>0</v>
      </c>
      <c r="X922" s="25">
        <f t="shared" si="176"/>
        <v>0</v>
      </c>
      <c r="Y922" s="25">
        <f t="shared" si="177"/>
        <v>0</v>
      </c>
      <c r="Z922" s="25">
        <f t="shared" si="178"/>
        <v>0</v>
      </c>
      <c r="AA922" s="25">
        <f t="shared" si="179"/>
        <v>0</v>
      </c>
      <c r="AC922" s="25">
        <f t="shared" si="180"/>
        <v>0</v>
      </c>
      <c r="AG922" s="25" t="s">
        <v>393</v>
      </c>
      <c r="AH922" s="25" t="s">
        <v>394</v>
      </c>
      <c r="AI922" s="160" t="s">
        <v>395</v>
      </c>
      <c r="AK922" s="25">
        <f>IF(COUNTIFS('SOC priorities'!$E$4:$E$12,$B922)&lt;&gt;1,1,0)</f>
        <v>1</v>
      </c>
      <c r="AL922" s="25" cm="1">
        <f t="array" ref="AL922">_xlfn.IFNA(IF(ISBLANK(C922),0,_xlfn.IFNA(IF(NOT(OR(_xlfn.XLOOKUP(VLOOKUP(B922,'SOC priorities'!$E$4:$F$12,2),'SOC priorities'!$H$1:$P$1,'SOC priorities'!$H$1:$P$413)=C922)),1,0),1)),1)</f>
        <v>0</v>
      </c>
      <c r="AM922" s="25" cm="1">
        <f t="array" ref="AM922">_xlfn.IFNA(IF(ISBLANK(D922),0,IF(NOT(OR(_xlfn.XLOOKUP(VLOOKUP(B922,'SSA DD'!$E$32:$F$40,2),'SSA DD'!$E$1:$M$1,'SSA DD'!$E$1:$M$22)=D922)),1,0)),0)</f>
        <v>0</v>
      </c>
      <c r="AO922" t="s">
        <v>396</v>
      </c>
      <c r="AP922" s="25" t="s">
        <v>397</v>
      </c>
      <c r="AQ922" s="160" t="s">
        <v>398</v>
      </c>
    </row>
    <row r="923" spans="1:43" ht="30" customHeight="1" x14ac:dyDescent="0.45">
      <c r="A923" s="395">
        <v>911</v>
      </c>
      <c r="B923" s="155"/>
      <c r="C923" s="154"/>
      <c r="D923" s="154"/>
      <c r="E923" s="361"/>
      <c r="F923" s="362"/>
      <c r="G923" s="362"/>
      <c r="H923" s="368"/>
      <c r="I923" s="367" t="str">
        <f t="shared" si="171"/>
        <v/>
      </c>
      <c r="J923" s="365"/>
      <c r="K923" s="365"/>
      <c r="L923" s="365"/>
      <c r="O923" s="25" t="str">
        <f>IF(AND(SUM($U923:$Z923)&lt;&gt;0,SUM($U923:$Z923)&lt;&gt;6), IF($B923&lt;&gt;'SOC priorities'!$E$11,$AG923,$AH923),"")</f>
        <v/>
      </c>
      <c r="P923" s="25" t="str">
        <f>IF(AND(SUM(U923:AA923)&lt;&gt;0,SUM(U923:AA923)&lt;&gt;7),IF(B923='SOC priorities'!$E$11,IF(ISBLANK(H923),$AI923,""),""),"")</f>
        <v/>
      </c>
      <c r="Q923" s="25" t="str">
        <f t="shared" si="172"/>
        <v/>
      </c>
      <c r="R923" s="25" t="str">
        <f t="shared" si="169"/>
        <v/>
      </c>
      <c r="S923" s="25" t="str">
        <f t="shared" si="170"/>
        <v/>
      </c>
      <c r="U923" s="159">
        <f t="shared" si="173"/>
        <v>0</v>
      </c>
      <c r="V923" s="25">
        <f t="shared" si="174"/>
        <v>0</v>
      </c>
      <c r="W923" s="25">
        <f t="shared" si="175"/>
        <v>0</v>
      </c>
      <c r="X923" s="25">
        <f t="shared" si="176"/>
        <v>0</v>
      </c>
      <c r="Y923" s="25">
        <f t="shared" si="177"/>
        <v>0</v>
      </c>
      <c r="Z923" s="25">
        <f t="shared" si="178"/>
        <v>0</v>
      </c>
      <c r="AA923" s="25">
        <f t="shared" si="179"/>
        <v>0</v>
      </c>
      <c r="AC923" s="25">
        <f t="shared" si="180"/>
        <v>0</v>
      </c>
      <c r="AG923" s="25" t="s">
        <v>393</v>
      </c>
      <c r="AH923" s="25" t="s">
        <v>394</v>
      </c>
      <c r="AI923" s="160" t="s">
        <v>395</v>
      </c>
      <c r="AK923" s="25">
        <f>IF(COUNTIFS('SOC priorities'!$E$4:$E$12,$B923)&lt;&gt;1,1,0)</f>
        <v>1</v>
      </c>
      <c r="AL923" s="25" cm="1">
        <f t="array" ref="AL923">_xlfn.IFNA(IF(ISBLANK(C923),0,_xlfn.IFNA(IF(NOT(OR(_xlfn.XLOOKUP(VLOOKUP(B923,'SOC priorities'!$E$4:$F$12,2),'SOC priorities'!$H$1:$P$1,'SOC priorities'!$H$1:$P$413)=C923)),1,0),1)),1)</f>
        <v>0</v>
      </c>
      <c r="AM923" s="25" cm="1">
        <f t="array" ref="AM923">_xlfn.IFNA(IF(ISBLANK(D923),0,IF(NOT(OR(_xlfn.XLOOKUP(VLOOKUP(B923,'SSA DD'!$E$32:$F$40,2),'SSA DD'!$E$1:$M$1,'SSA DD'!$E$1:$M$22)=D923)),1,0)),0)</f>
        <v>0</v>
      </c>
      <c r="AO923" t="s">
        <v>396</v>
      </c>
      <c r="AP923" s="25" t="s">
        <v>397</v>
      </c>
      <c r="AQ923" s="160" t="s">
        <v>398</v>
      </c>
    </row>
    <row r="924" spans="1:43" ht="30" customHeight="1" x14ac:dyDescent="0.45">
      <c r="A924" s="395">
        <v>912</v>
      </c>
      <c r="B924" s="155"/>
      <c r="C924" s="154"/>
      <c r="D924" s="154"/>
      <c r="E924" s="361"/>
      <c r="F924" s="362"/>
      <c r="G924" s="362"/>
      <c r="H924" s="368"/>
      <c r="I924" s="367" t="str">
        <f t="shared" si="171"/>
        <v/>
      </c>
      <c r="J924" s="365"/>
      <c r="K924" s="365"/>
      <c r="L924" s="365"/>
      <c r="O924" s="25" t="str">
        <f>IF(AND(SUM($U924:$Z924)&lt;&gt;0,SUM($U924:$Z924)&lt;&gt;6), IF($B924&lt;&gt;'SOC priorities'!$E$11,$AG924,$AH924),"")</f>
        <v/>
      </c>
      <c r="P924" s="25" t="str">
        <f>IF(AND(SUM(U924:AA924)&lt;&gt;0,SUM(U924:AA924)&lt;&gt;7),IF(B924='SOC priorities'!$E$11,IF(ISBLANK(H924),$AI924,""),""),"")</f>
        <v/>
      </c>
      <c r="Q924" s="25" t="str">
        <f t="shared" si="172"/>
        <v/>
      </c>
      <c r="R924" s="25" t="str">
        <f t="shared" si="169"/>
        <v/>
      </c>
      <c r="S924" s="25" t="str">
        <f t="shared" si="170"/>
        <v/>
      </c>
      <c r="U924" s="159">
        <f t="shared" si="173"/>
        <v>0</v>
      </c>
      <c r="V924" s="25">
        <f t="shared" si="174"/>
        <v>0</v>
      </c>
      <c r="W924" s="25">
        <f t="shared" si="175"/>
        <v>0</v>
      </c>
      <c r="X924" s="25">
        <f t="shared" si="176"/>
        <v>0</v>
      </c>
      <c r="Y924" s="25">
        <f t="shared" si="177"/>
        <v>0</v>
      </c>
      <c r="Z924" s="25">
        <f t="shared" si="178"/>
        <v>0</v>
      </c>
      <c r="AA924" s="25">
        <f t="shared" si="179"/>
        <v>0</v>
      </c>
      <c r="AC924" s="25">
        <f t="shared" si="180"/>
        <v>0</v>
      </c>
      <c r="AG924" s="25" t="s">
        <v>393</v>
      </c>
      <c r="AH924" s="25" t="s">
        <v>394</v>
      </c>
      <c r="AI924" s="160" t="s">
        <v>395</v>
      </c>
      <c r="AK924" s="25">
        <f>IF(COUNTIFS('SOC priorities'!$E$4:$E$12,$B924)&lt;&gt;1,1,0)</f>
        <v>1</v>
      </c>
      <c r="AL924" s="25" cm="1">
        <f t="array" ref="AL924">_xlfn.IFNA(IF(ISBLANK(C924),0,_xlfn.IFNA(IF(NOT(OR(_xlfn.XLOOKUP(VLOOKUP(B924,'SOC priorities'!$E$4:$F$12,2),'SOC priorities'!$H$1:$P$1,'SOC priorities'!$H$1:$P$413)=C924)),1,0),1)),1)</f>
        <v>0</v>
      </c>
      <c r="AM924" s="25" cm="1">
        <f t="array" ref="AM924">_xlfn.IFNA(IF(ISBLANK(D924),0,IF(NOT(OR(_xlfn.XLOOKUP(VLOOKUP(B924,'SSA DD'!$E$32:$F$40,2),'SSA DD'!$E$1:$M$1,'SSA DD'!$E$1:$M$22)=D924)),1,0)),0)</f>
        <v>0</v>
      </c>
      <c r="AO924" t="s">
        <v>396</v>
      </c>
      <c r="AP924" s="25" t="s">
        <v>397</v>
      </c>
      <c r="AQ924" s="160" t="s">
        <v>398</v>
      </c>
    </row>
    <row r="925" spans="1:43" ht="30" customHeight="1" x14ac:dyDescent="0.45">
      <c r="A925" s="395">
        <v>913</v>
      </c>
      <c r="B925" s="155"/>
      <c r="C925" s="154"/>
      <c r="D925" s="154"/>
      <c r="E925" s="361"/>
      <c r="F925" s="362"/>
      <c r="G925" s="362"/>
      <c r="H925" s="368"/>
      <c r="I925" s="367" t="str">
        <f t="shared" si="171"/>
        <v/>
      </c>
      <c r="J925" s="365"/>
      <c r="K925" s="365"/>
      <c r="L925" s="365"/>
      <c r="O925" s="25" t="str">
        <f>IF(AND(SUM($U925:$Z925)&lt;&gt;0,SUM($U925:$Z925)&lt;&gt;6), IF($B925&lt;&gt;'SOC priorities'!$E$11,$AG925,$AH925),"")</f>
        <v/>
      </c>
      <c r="P925" s="25" t="str">
        <f>IF(AND(SUM(U925:AA925)&lt;&gt;0,SUM(U925:AA925)&lt;&gt;7),IF(B925='SOC priorities'!$E$11,IF(ISBLANK(H925),$AI925,""),""),"")</f>
        <v/>
      </c>
      <c r="Q925" s="25" t="str">
        <f t="shared" si="172"/>
        <v/>
      </c>
      <c r="R925" s="25" t="str">
        <f t="shared" si="169"/>
        <v/>
      </c>
      <c r="S925" s="25" t="str">
        <f t="shared" si="170"/>
        <v/>
      </c>
      <c r="U925" s="159">
        <f t="shared" si="173"/>
        <v>0</v>
      </c>
      <c r="V925" s="25">
        <f t="shared" si="174"/>
        <v>0</v>
      </c>
      <c r="W925" s="25">
        <f t="shared" si="175"/>
        <v>0</v>
      </c>
      <c r="X925" s="25">
        <f t="shared" si="176"/>
        <v>0</v>
      </c>
      <c r="Y925" s="25">
        <f t="shared" si="177"/>
        <v>0</v>
      </c>
      <c r="Z925" s="25">
        <f t="shared" si="178"/>
        <v>0</v>
      </c>
      <c r="AA925" s="25">
        <f t="shared" si="179"/>
        <v>0</v>
      </c>
      <c r="AC925" s="25">
        <f t="shared" si="180"/>
        <v>0</v>
      </c>
      <c r="AG925" s="25" t="s">
        <v>393</v>
      </c>
      <c r="AH925" s="25" t="s">
        <v>394</v>
      </c>
      <c r="AI925" s="160" t="s">
        <v>395</v>
      </c>
      <c r="AK925" s="25">
        <f>IF(COUNTIFS('SOC priorities'!$E$4:$E$12,$B925)&lt;&gt;1,1,0)</f>
        <v>1</v>
      </c>
      <c r="AL925" s="25" cm="1">
        <f t="array" ref="AL925">_xlfn.IFNA(IF(ISBLANK(C925),0,_xlfn.IFNA(IF(NOT(OR(_xlfn.XLOOKUP(VLOOKUP(B925,'SOC priorities'!$E$4:$F$12,2),'SOC priorities'!$H$1:$P$1,'SOC priorities'!$H$1:$P$413)=C925)),1,0),1)),1)</f>
        <v>0</v>
      </c>
      <c r="AM925" s="25" cm="1">
        <f t="array" ref="AM925">_xlfn.IFNA(IF(ISBLANK(D925),0,IF(NOT(OR(_xlfn.XLOOKUP(VLOOKUP(B925,'SSA DD'!$E$32:$F$40,2),'SSA DD'!$E$1:$M$1,'SSA DD'!$E$1:$M$22)=D925)),1,0)),0)</f>
        <v>0</v>
      </c>
      <c r="AO925" t="s">
        <v>396</v>
      </c>
      <c r="AP925" s="25" t="s">
        <v>397</v>
      </c>
      <c r="AQ925" s="160" t="s">
        <v>398</v>
      </c>
    </row>
    <row r="926" spans="1:43" ht="30" customHeight="1" x14ac:dyDescent="0.45">
      <c r="A926" s="395">
        <v>914</v>
      </c>
      <c r="B926" s="155"/>
      <c r="C926" s="154"/>
      <c r="D926" s="154"/>
      <c r="E926" s="361"/>
      <c r="F926" s="362"/>
      <c r="G926" s="362"/>
      <c r="H926" s="368"/>
      <c r="I926" s="367" t="str">
        <f t="shared" si="171"/>
        <v/>
      </c>
      <c r="J926" s="365"/>
      <c r="K926" s="365"/>
      <c r="L926" s="365"/>
      <c r="O926" s="25" t="str">
        <f>IF(AND(SUM($U926:$Z926)&lt;&gt;0,SUM($U926:$Z926)&lt;&gt;6), IF($B926&lt;&gt;'SOC priorities'!$E$11,$AG926,$AH926),"")</f>
        <v/>
      </c>
      <c r="P926" s="25" t="str">
        <f>IF(AND(SUM(U926:AA926)&lt;&gt;0,SUM(U926:AA926)&lt;&gt;7),IF(B926='SOC priorities'!$E$11,IF(ISBLANK(H926),$AI926,""),""),"")</f>
        <v/>
      </c>
      <c r="Q926" s="25" t="str">
        <f t="shared" si="172"/>
        <v/>
      </c>
      <c r="R926" s="25" t="str">
        <f t="shared" si="169"/>
        <v/>
      </c>
      <c r="S926" s="25" t="str">
        <f t="shared" si="170"/>
        <v/>
      </c>
      <c r="U926" s="159">
        <f t="shared" si="173"/>
        <v>0</v>
      </c>
      <c r="V926" s="25">
        <f t="shared" si="174"/>
        <v>0</v>
      </c>
      <c r="W926" s="25">
        <f t="shared" si="175"/>
        <v>0</v>
      </c>
      <c r="X926" s="25">
        <f t="shared" si="176"/>
        <v>0</v>
      </c>
      <c r="Y926" s="25">
        <f t="shared" si="177"/>
        <v>0</v>
      </c>
      <c r="Z926" s="25">
        <f t="shared" si="178"/>
        <v>0</v>
      </c>
      <c r="AA926" s="25">
        <f t="shared" si="179"/>
        <v>0</v>
      </c>
      <c r="AC926" s="25">
        <f t="shared" si="180"/>
        <v>0</v>
      </c>
      <c r="AG926" s="25" t="s">
        <v>393</v>
      </c>
      <c r="AH926" s="25" t="s">
        <v>394</v>
      </c>
      <c r="AI926" s="160" t="s">
        <v>395</v>
      </c>
      <c r="AK926" s="25">
        <f>IF(COUNTIFS('SOC priorities'!$E$4:$E$12,$B926)&lt;&gt;1,1,0)</f>
        <v>1</v>
      </c>
      <c r="AL926" s="25" cm="1">
        <f t="array" ref="AL926">_xlfn.IFNA(IF(ISBLANK(C926),0,_xlfn.IFNA(IF(NOT(OR(_xlfn.XLOOKUP(VLOOKUP(B926,'SOC priorities'!$E$4:$F$12,2),'SOC priorities'!$H$1:$P$1,'SOC priorities'!$H$1:$P$413)=C926)),1,0),1)),1)</f>
        <v>0</v>
      </c>
      <c r="AM926" s="25" cm="1">
        <f t="array" ref="AM926">_xlfn.IFNA(IF(ISBLANK(D926),0,IF(NOT(OR(_xlfn.XLOOKUP(VLOOKUP(B926,'SSA DD'!$E$32:$F$40,2),'SSA DD'!$E$1:$M$1,'SSA DD'!$E$1:$M$22)=D926)),1,0)),0)</f>
        <v>0</v>
      </c>
      <c r="AO926" t="s">
        <v>396</v>
      </c>
      <c r="AP926" s="25" t="s">
        <v>397</v>
      </c>
      <c r="AQ926" s="160" t="s">
        <v>398</v>
      </c>
    </row>
    <row r="927" spans="1:43" ht="30" customHeight="1" x14ac:dyDescent="0.45">
      <c r="A927" s="395">
        <v>915</v>
      </c>
      <c r="B927" s="155"/>
      <c r="C927" s="154"/>
      <c r="D927" s="154"/>
      <c r="E927" s="361"/>
      <c r="F927" s="362"/>
      <c r="G927" s="362"/>
      <c r="H927" s="368"/>
      <c r="I927" s="367" t="str">
        <f t="shared" si="171"/>
        <v/>
      </c>
      <c r="J927" s="365"/>
      <c r="K927" s="365"/>
      <c r="L927" s="365"/>
      <c r="O927" s="25" t="str">
        <f>IF(AND(SUM($U927:$Z927)&lt;&gt;0,SUM($U927:$Z927)&lt;&gt;6), IF($B927&lt;&gt;'SOC priorities'!$E$11,$AG927,$AH927),"")</f>
        <v/>
      </c>
      <c r="P927" s="25" t="str">
        <f>IF(AND(SUM(U927:AA927)&lt;&gt;0,SUM(U927:AA927)&lt;&gt;7),IF(B927='SOC priorities'!$E$11,IF(ISBLANK(H927),$AI927,""),""),"")</f>
        <v/>
      </c>
      <c r="Q927" s="25" t="str">
        <f t="shared" si="172"/>
        <v/>
      </c>
      <c r="R927" s="25" t="str">
        <f t="shared" si="169"/>
        <v/>
      </c>
      <c r="S927" s="25" t="str">
        <f t="shared" si="170"/>
        <v/>
      </c>
      <c r="U927" s="159">
        <f t="shared" si="173"/>
        <v>0</v>
      </c>
      <c r="V927" s="25">
        <f t="shared" si="174"/>
        <v>0</v>
      </c>
      <c r="W927" s="25">
        <f t="shared" si="175"/>
        <v>0</v>
      </c>
      <c r="X927" s="25">
        <f t="shared" si="176"/>
        <v>0</v>
      </c>
      <c r="Y927" s="25">
        <f t="shared" si="177"/>
        <v>0</v>
      </c>
      <c r="Z927" s="25">
        <f t="shared" si="178"/>
        <v>0</v>
      </c>
      <c r="AA927" s="25">
        <f t="shared" si="179"/>
        <v>0</v>
      </c>
      <c r="AC927" s="25">
        <f t="shared" si="180"/>
        <v>0</v>
      </c>
      <c r="AG927" s="25" t="s">
        <v>393</v>
      </c>
      <c r="AH927" s="25" t="s">
        <v>394</v>
      </c>
      <c r="AI927" s="160" t="s">
        <v>395</v>
      </c>
      <c r="AK927" s="25">
        <f>IF(COUNTIFS('SOC priorities'!$E$4:$E$12,$B927)&lt;&gt;1,1,0)</f>
        <v>1</v>
      </c>
      <c r="AL927" s="25" cm="1">
        <f t="array" ref="AL927">_xlfn.IFNA(IF(ISBLANK(C927),0,_xlfn.IFNA(IF(NOT(OR(_xlfn.XLOOKUP(VLOOKUP(B927,'SOC priorities'!$E$4:$F$12,2),'SOC priorities'!$H$1:$P$1,'SOC priorities'!$H$1:$P$413)=C927)),1,0),1)),1)</f>
        <v>0</v>
      </c>
      <c r="AM927" s="25" cm="1">
        <f t="array" ref="AM927">_xlfn.IFNA(IF(ISBLANK(D927),0,IF(NOT(OR(_xlfn.XLOOKUP(VLOOKUP(B927,'SSA DD'!$E$32:$F$40,2),'SSA DD'!$E$1:$M$1,'SSA DD'!$E$1:$M$22)=D927)),1,0)),0)</f>
        <v>0</v>
      </c>
      <c r="AO927" t="s">
        <v>396</v>
      </c>
      <c r="AP927" s="25" t="s">
        <v>397</v>
      </c>
      <c r="AQ927" s="160" t="s">
        <v>398</v>
      </c>
    </row>
    <row r="928" spans="1:43" ht="30" customHeight="1" x14ac:dyDescent="0.45">
      <c r="A928" s="395">
        <v>916</v>
      </c>
      <c r="B928" s="155"/>
      <c r="C928" s="154"/>
      <c r="D928" s="154"/>
      <c r="E928" s="361"/>
      <c r="F928" s="362"/>
      <c r="G928" s="362"/>
      <c r="H928" s="368"/>
      <c r="I928" s="367" t="str">
        <f t="shared" si="171"/>
        <v/>
      </c>
      <c r="J928" s="365"/>
      <c r="K928" s="365"/>
      <c r="L928" s="365"/>
      <c r="O928" s="25" t="str">
        <f>IF(AND(SUM($U928:$Z928)&lt;&gt;0,SUM($U928:$Z928)&lt;&gt;6), IF($B928&lt;&gt;'SOC priorities'!$E$11,$AG928,$AH928),"")</f>
        <v/>
      </c>
      <c r="P928" s="25" t="str">
        <f>IF(AND(SUM(U928:AA928)&lt;&gt;0,SUM(U928:AA928)&lt;&gt;7),IF(B928='SOC priorities'!$E$11,IF(ISBLANK(H928),$AI928,""),""),"")</f>
        <v/>
      </c>
      <c r="Q928" s="25" t="str">
        <f t="shared" si="172"/>
        <v/>
      </c>
      <c r="R928" s="25" t="str">
        <f t="shared" si="169"/>
        <v/>
      </c>
      <c r="S928" s="25" t="str">
        <f t="shared" si="170"/>
        <v/>
      </c>
      <c r="U928" s="159">
        <f t="shared" si="173"/>
        <v>0</v>
      </c>
      <c r="V928" s="25">
        <f t="shared" si="174"/>
        <v>0</v>
      </c>
      <c r="W928" s="25">
        <f t="shared" si="175"/>
        <v>0</v>
      </c>
      <c r="X928" s="25">
        <f t="shared" si="176"/>
        <v>0</v>
      </c>
      <c r="Y928" s="25">
        <f t="shared" si="177"/>
        <v>0</v>
      </c>
      <c r="Z928" s="25">
        <f t="shared" si="178"/>
        <v>0</v>
      </c>
      <c r="AA928" s="25">
        <f t="shared" si="179"/>
        <v>0</v>
      </c>
      <c r="AC928" s="25">
        <f t="shared" si="180"/>
        <v>0</v>
      </c>
      <c r="AG928" s="25" t="s">
        <v>393</v>
      </c>
      <c r="AH928" s="25" t="s">
        <v>394</v>
      </c>
      <c r="AI928" s="160" t="s">
        <v>395</v>
      </c>
      <c r="AK928" s="25">
        <f>IF(COUNTIFS('SOC priorities'!$E$4:$E$12,$B928)&lt;&gt;1,1,0)</f>
        <v>1</v>
      </c>
      <c r="AL928" s="25" cm="1">
        <f t="array" ref="AL928">_xlfn.IFNA(IF(ISBLANK(C928),0,_xlfn.IFNA(IF(NOT(OR(_xlfn.XLOOKUP(VLOOKUP(B928,'SOC priorities'!$E$4:$F$12,2),'SOC priorities'!$H$1:$P$1,'SOC priorities'!$H$1:$P$413)=C928)),1,0),1)),1)</f>
        <v>0</v>
      </c>
      <c r="AM928" s="25" cm="1">
        <f t="array" ref="AM928">_xlfn.IFNA(IF(ISBLANK(D928),0,IF(NOT(OR(_xlfn.XLOOKUP(VLOOKUP(B928,'SSA DD'!$E$32:$F$40,2),'SSA DD'!$E$1:$M$1,'SSA DD'!$E$1:$M$22)=D928)),1,0)),0)</f>
        <v>0</v>
      </c>
      <c r="AO928" t="s">
        <v>396</v>
      </c>
      <c r="AP928" s="25" t="s">
        <v>397</v>
      </c>
      <c r="AQ928" s="160" t="s">
        <v>398</v>
      </c>
    </row>
    <row r="929" spans="1:43" ht="30" customHeight="1" x14ac:dyDescent="0.45">
      <c r="A929" s="395">
        <v>917</v>
      </c>
      <c r="B929" s="155"/>
      <c r="C929" s="154"/>
      <c r="D929" s="154"/>
      <c r="E929" s="361"/>
      <c r="F929" s="362"/>
      <c r="G929" s="362"/>
      <c r="H929" s="368"/>
      <c r="I929" s="367" t="str">
        <f t="shared" si="171"/>
        <v/>
      </c>
      <c r="J929" s="365"/>
      <c r="K929" s="365"/>
      <c r="L929" s="365"/>
      <c r="O929" s="25" t="str">
        <f>IF(AND(SUM($U929:$Z929)&lt;&gt;0,SUM($U929:$Z929)&lt;&gt;6), IF($B929&lt;&gt;'SOC priorities'!$E$11,$AG929,$AH929),"")</f>
        <v/>
      </c>
      <c r="P929" s="25" t="str">
        <f>IF(AND(SUM(U929:AA929)&lt;&gt;0,SUM(U929:AA929)&lt;&gt;7),IF(B929='SOC priorities'!$E$11,IF(ISBLANK(H929),$AI929,""),""),"")</f>
        <v/>
      </c>
      <c r="Q929" s="25" t="str">
        <f t="shared" si="172"/>
        <v/>
      </c>
      <c r="R929" s="25" t="str">
        <f t="shared" si="169"/>
        <v/>
      </c>
      <c r="S929" s="25" t="str">
        <f t="shared" si="170"/>
        <v/>
      </c>
      <c r="U929" s="159">
        <f t="shared" si="173"/>
        <v>0</v>
      </c>
      <c r="V929" s="25">
        <f t="shared" si="174"/>
        <v>0</v>
      </c>
      <c r="W929" s="25">
        <f t="shared" si="175"/>
        <v>0</v>
      </c>
      <c r="X929" s="25">
        <f t="shared" si="176"/>
        <v>0</v>
      </c>
      <c r="Y929" s="25">
        <f t="shared" si="177"/>
        <v>0</v>
      </c>
      <c r="Z929" s="25">
        <f t="shared" si="178"/>
        <v>0</v>
      </c>
      <c r="AA929" s="25">
        <f t="shared" si="179"/>
        <v>0</v>
      </c>
      <c r="AC929" s="25">
        <f t="shared" si="180"/>
        <v>0</v>
      </c>
      <c r="AG929" s="25" t="s">
        <v>393</v>
      </c>
      <c r="AH929" s="25" t="s">
        <v>394</v>
      </c>
      <c r="AI929" s="160" t="s">
        <v>395</v>
      </c>
      <c r="AK929" s="25">
        <f>IF(COUNTIFS('SOC priorities'!$E$4:$E$12,$B929)&lt;&gt;1,1,0)</f>
        <v>1</v>
      </c>
      <c r="AL929" s="25" cm="1">
        <f t="array" ref="AL929">_xlfn.IFNA(IF(ISBLANK(C929),0,_xlfn.IFNA(IF(NOT(OR(_xlfn.XLOOKUP(VLOOKUP(B929,'SOC priorities'!$E$4:$F$12,2),'SOC priorities'!$H$1:$P$1,'SOC priorities'!$H$1:$P$413)=C929)),1,0),1)),1)</f>
        <v>0</v>
      </c>
      <c r="AM929" s="25" cm="1">
        <f t="array" ref="AM929">_xlfn.IFNA(IF(ISBLANK(D929),0,IF(NOT(OR(_xlfn.XLOOKUP(VLOOKUP(B929,'SSA DD'!$E$32:$F$40,2),'SSA DD'!$E$1:$M$1,'SSA DD'!$E$1:$M$22)=D929)),1,0)),0)</f>
        <v>0</v>
      </c>
      <c r="AO929" t="s">
        <v>396</v>
      </c>
      <c r="AP929" s="25" t="s">
        <v>397</v>
      </c>
      <c r="AQ929" s="160" t="s">
        <v>398</v>
      </c>
    </row>
    <row r="930" spans="1:43" ht="30" customHeight="1" x14ac:dyDescent="0.45">
      <c r="A930" s="395">
        <v>918</v>
      </c>
      <c r="B930" s="155"/>
      <c r="C930" s="154"/>
      <c r="D930" s="154"/>
      <c r="E930" s="361"/>
      <c r="F930" s="362"/>
      <c r="G930" s="362"/>
      <c r="H930" s="368"/>
      <c r="I930" s="367" t="str">
        <f t="shared" si="171"/>
        <v/>
      </c>
      <c r="J930" s="365"/>
      <c r="K930" s="365"/>
      <c r="L930" s="365"/>
      <c r="O930" s="25" t="str">
        <f>IF(AND(SUM($U930:$Z930)&lt;&gt;0,SUM($U930:$Z930)&lt;&gt;6), IF($B930&lt;&gt;'SOC priorities'!$E$11,$AG930,$AH930),"")</f>
        <v/>
      </c>
      <c r="P930" s="25" t="str">
        <f>IF(AND(SUM(U930:AA930)&lt;&gt;0,SUM(U930:AA930)&lt;&gt;7),IF(B930='SOC priorities'!$E$11,IF(ISBLANK(H930),$AI930,""),""),"")</f>
        <v/>
      </c>
      <c r="Q930" s="25" t="str">
        <f t="shared" si="172"/>
        <v/>
      </c>
      <c r="R930" s="25" t="str">
        <f t="shared" si="169"/>
        <v/>
      </c>
      <c r="S930" s="25" t="str">
        <f t="shared" si="170"/>
        <v/>
      </c>
      <c r="U930" s="159">
        <f t="shared" si="173"/>
        <v>0</v>
      </c>
      <c r="V930" s="25">
        <f t="shared" si="174"/>
        <v>0</v>
      </c>
      <c r="W930" s="25">
        <f t="shared" si="175"/>
        <v>0</v>
      </c>
      <c r="X930" s="25">
        <f t="shared" si="176"/>
        <v>0</v>
      </c>
      <c r="Y930" s="25">
        <f t="shared" si="177"/>
        <v>0</v>
      </c>
      <c r="Z930" s="25">
        <f t="shared" si="178"/>
        <v>0</v>
      </c>
      <c r="AA930" s="25">
        <f t="shared" si="179"/>
        <v>0</v>
      </c>
      <c r="AC930" s="25">
        <f t="shared" si="180"/>
        <v>0</v>
      </c>
      <c r="AG930" s="25" t="s">
        <v>393</v>
      </c>
      <c r="AH930" s="25" t="s">
        <v>394</v>
      </c>
      <c r="AI930" s="160" t="s">
        <v>395</v>
      </c>
      <c r="AK930" s="25">
        <f>IF(COUNTIFS('SOC priorities'!$E$4:$E$12,$B930)&lt;&gt;1,1,0)</f>
        <v>1</v>
      </c>
      <c r="AL930" s="25" cm="1">
        <f t="array" ref="AL930">_xlfn.IFNA(IF(ISBLANK(C930),0,_xlfn.IFNA(IF(NOT(OR(_xlfn.XLOOKUP(VLOOKUP(B930,'SOC priorities'!$E$4:$F$12,2),'SOC priorities'!$H$1:$P$1,'SOC priorities'!$H$1:$P$413)=C930)),1,0),1)),1)</f>
        <v>0</v>
      </c>
      <c r="AM930" s="25" cm="1">
        <f t="array" ref="AM930">_xlfn.IFNA(IF(ISBLANK(D930),0,IF(NOT(OR(_xlfn.XLOOKUP(VLOOKUP(B930,'SSA DD'!$E$32:$F$40,2),'SSA DD'!$E$1:$M$1,'SSA DD'!$E$1:$M$22)=D930)),1,0)),0)</f>
        <v>0</v>
      </c>
      <c r="AO930" t="s">
        <v>396</v>
      </c>
      <c r="AP930" s="25" t="s">
        <v>397</v>
      </c>
      <c r="AQ930" s="160" t="s">
        <v>398</v>
      </c>
    </row>
    <row r="931" spans="1:43" ht="30" customHeight="1" x14ac:dyDescent="0.45">
      <c r="A931" s="395">
        <v>919</v>
      </c>
      <c r="B931" s="155"/>
      <c r="C931" s="154"/>
      <c r="D931" s="154"/>
      <c r="E931" s="361"/>
      <c r="F931" s="362"/>
      <c r="G931" s="362"/>
      <c r="H931" s="368"/>
      <c r="I931" s="367" t="str">
        <f t="shared" si="171"/>
        <v/>
      </c>
      <c r="J931" s="365"/>
      <c r="K931" s="365"/>
      <c r="L931" s="365"/>
      <c r="O931" s="25" t="str">
        <f>IF(AND(SUM($U931:$Z931)&lt;&gt;0,SUM($U931:$Z931)&lt;&gt;6), IF($B931&lt;&gt;'SOC priorities'!$E$11,$AG931,$AH931),"")</f>
        <v/>
      </c>
      <c r="P931" s="25" t="str">
        <f>IF(AND(SUM(U931:AA931)&lt;&gt;0,SUM(U931:AA931)&lt;&gt;7),IF(B931='SOC priorities'!$E$11,IF(ISBLANK(H931),$AI931,""),""),"")</f>
        <v/>
      </c>
      <c r="Q931" s="25" t="str">
        <f t="shared" si="172"/>
        <v/>
      </c>
      <c r="R931" s="25" t="str">
        <f t="shared" si="169"/>
        <v/>
      </c>
      <c r="S931" s="25" t="str">
        <f t="shared" si="170"/>
        <v/>
      </c>
      <c r="U931" s="159">
        <f t="shared" si="173"/>
        <v>0</v>
      </c>
      <c r="V931" s="25">
        <f t="shared" si="174"/>
        <v>0</v>
      </c>
      <c r="W931" s="25">
        <f t="shared" si="175"/>
        <v>0</v>
      </c>
      <c r="X931" s="25">
        <f t="shared" si="176"/>
        <v>0</v>
      </c>
      <c r="Y931" s="25">
        <f t="shared" si="177"/>
        <v>0</v>
      </c>
      <c r="Z931" s="25">
        <f t="shared" si="178"/>
        <v>0</v>
      </c>
      <c r="AA931" s="25">
        <f t="shared" si="179"/>
        <v>0</v>
      </c>
      <c r="AC931" s="25">
        <f t="shared" si="180"/>
        <v>0</v>
      </c>
      <c r="AG931" s="25" t="s">
        <v>393</v>
      </c>
      <c r="AH931" s="25" t="s">
        <v>394</v>
      </c>
      <c r="AI931" s="160" t="s">
        <v>395</v>
      </c>
      <c r="AK931" s="25">
        <f>IF(COUNTIFS('SOC priorities'!$E$4:$E$12,$B931)&lt;&gt;1,1,0)</f>
        <v>1</v>
      </c>
      <c r="AL931" s="25" cm="1">
        <f t="array" ref="AL931">_xlfn.IFNA(IF(ISBLANK(C931),0,_xlfn.IFNA(IF(NOT(OR(_xlfn.XLOOKUP(VLOOKUP(B931,'SOC priorities'!$E$4:$F$12,2),'SOC priorities'!$H$1:$P$1,'SOC priorities'!$H$1:$P$413)=C931)),1,0),1)),1)</f>
        <v>0</v>
      </c>
      <c r="AM931" s="25" cm="1">
        <f t="array" ref="AM931">_xlfn.IFNA(IF(ISBLANK(D931),0,IF(NOT(OR(_xlfn.XLOOKUP(VLOOKUP(B931,'SSA DD'!$E$32:$F$40,2),'SSA DD'!$E$1:$M$1,'SSA DD'!$E$1:$M$22)=D931)),1,0)),0)</f>
        <v>0</v>
      </c>
      <c r="AO931" t="s">
        <v>396</v>
      </c>
      <c r="AP931" s="25" t="s">
        <v>397</v>
      </c>
      <c r="AQ931" s="160" t="s">
        <v>398</v>
      </c>
    </row>
    <row r="932" spans="1:43" ht="30" customHeight="1" x14ac:dyDescent="0.45">
      <c r="A932" s="395">
        <v>920</v>
      </c>
      <c r="B932" s="155"/>
      <c r="C932" s="154"/>
      <c r="D932" s="154"/>
      <c r="E932" s="361"/>
      <c r="F932" s="362"/>
      <c r="G932" s="362"/>
      <c r="H932" s="368"/>
      <c r="I932" s="367" t="str">
        <f t="shared" si="171"/>
        <v/>
      </c>
      <c r="J932" s="365"/>
      <c r="K932" s="365"/>
      <c r="L932" s="365"/>
      <c r="O932" s="25" t="str">
        <f>IF(AND(SUM($U932:$Z932)&lt;&gt;0,SUM($U932:$Z932)&lt;&gt;6), IF($B932&lt;&gt;'SOC priorities'!$E$11,$AG932,$AH932),"")</f>
        <v/>
      </c>
      <c r="P932" s="25" t="str">
        <f>IF(AND(SUM(U932:AA932)&lt;&gt;0,SUM(U932:AA932)&lt;&gt;7),IF(B932='SOC priorities'!$E$11,IF(ISBLANK(H932),$AI932,""),""),"")</f>
        <v/>
      </c>
      <c r="Q932" s="25" t="str">
        <f t="shared" si="172"/>
        <v/>
      </c>
      <c r="R932" s="25" t="str">
        <f t="shared" si="169"/>
        <v/>
      </c>
      <c r="S932" s="25" t="str">
        <f t="shared" si="170"/>
        <v/>
      </c>
      <c r="U932" s="159">
        <f t="shared" si="173"/>
        <v>0</v>
      </c>
      <c r="V932" s="25">
        <f t="shared" si="174"/>
        <v>0</v>
      </c>
      <c r="W932" s="25">
        <f t="shared" si="175"/>
        <v>0</v>
      </c>
      <c r="X932" s="25">
        <f t="shared" si="176"/>
        <v>0</v>
      </c>
      <c r="Y932" s="25">
        <f t="shared" si="177"/>
        <v>0</v>
      </c>
      <c r="Z932" s="25">
        <f t="shared" si="178"/>
        <v>0</v>
      </c>
      <c r="AA932" s="25">
        <f t="shared" si="179"/>
        <v>0</v>
      </c>
      <c r="AC932" s="25">
        <f t="shared" si="180"/>
        <v>0</v>
      </c>
      <c r="AG932" s="25" t="s">
        <v>393</v>
      </c>
      <c r="AH932" s="25" t="s">
        <v>394</v>
      </c>
      <c r="AI932" s="160" t="s">
        <v>395</v>
      </c>
      <c r="AK932" s="25">
        <f>IF(COUNTIFS('SOC priorities'!$E$4:$E$12,$B932)&lt;&gt;1,1,0)</f>
        <v>1</v>
      </c>
      <c r="AL932" s="25" cm="1">
        <f t="array" ref="AL932">_xlfn.IFNA(IF(ISBLANK(C932),0,_xlfn.IFNA(IF(NOT(OR(_xlfn.XLOOKUP(VLOOKUP(B932,'SOC priorities'!$E$4:$F$12,2),'SOC priorities'!$H$1:$P$1,'SOC priorities'!$H$1:$P$413)=C932)),1,0),1)),1)</f>
        <v>0</v>
      </c>
      <c r="AM932" s="25" cm="1">
        <f t="array" ref="AM932">_xlfn.IFNA(IF(ISBLANK(D932),0,IF(NOT(OR(_xlfn.XLOOKUP(VLOOKUP(B932,'SSA DD'!$E$32:$F$40,2),'SSA DD'!$E$1:$M$1,'SSA DD'!$E$1:$M$22)=D932)),1,0)),0)</f>
        <v>0</v>
      </c>
      <c r="AO932" t="s">
        <v>396</v>
      </c>
      <c r="AP932" s="25" t="s">
        <v>397</v>
      </c>
      <c r="AQ932" s="160" t="s">
        <v>398</v>
      </c>
    </row>
    <row r="933" spans="1:43" ht="30" customHeight="1" x14ac:dyDescent="0.45">
      <c r="A933" s="395">
        <v>921</v>
      </c>
      <c r="B933" s="155"/>
      <c r="C933" s="154"/>
      <c r="D933" s="154"/>
      <c r="E933" s="361"/>
      <c r="F933" s="362"/>
      <c r="G933" s="362"/>
      <c r="H933" s="368"/>
      <c r="I933" s="367" t="str">
        <f t="shared" si="171"/>
        <v/>
      </c>
      <c r="J933" s="365"/>
      <c r="K933" s="365"/>
      <c r="L933" s="365"/>
      <c r="O933" s="25" t="str">
        <f>IF(AND(SUM($U933:$Z933)&lt;&gt;0,SUM($U933:$Z933)&lt;&gt;6), IF($B933&lt;&gt;'SOC priorities'!$E$11,$AG933,$AH933),"")</f>
        <v/>
      </c>
      <c r="P933" s="25" t="str">
        <f>IF(AND(SUM(U933:AA933)&lt;&gt;0,SUM(U933:AA933)&lt;&gt;7),IF(B933='SOC priorities'!$E$11,IF(ISBLANK(H933),$AI933,""),""),"")</f>
        <v/>
      </c>
      <c r="Q933" s="25" t="str">
        <f t="shared" si="172"/>
        <v/>
      </c>
      <c r="R933" s="25" t="str">
        <f t="shared" si="169"/>
        <v/>
      </c>
      <c r="S933" s="25" t="str">
        <f t="shared" si="170"/>
        <v/>
      </c>
      <c r="U933" s="159">
        <f t="shared" si="173"/>
        <v>0</v>
      </c>
      <c r="V933" s="25">
        <f t="shared" si="174"/>
        <v>0</v>
      </c>
      <c r="W933" s="25">
        <f t="shared" si="175"/>
        <v>0</v>
      </c>
      <c r="X933" s="25">
        <f t="shared" si="176"/>
        <v>0</v>
      </c>
      <c r="Y933" s="25">
        <f t="shared" si="177"/>
        <v>0</v>
      </c>
      <c r="Z933" s="25">
        <f t="shared" si="178"/>
        <v>0</v>
      </c>
      <c r="AA933" s="25">
        <f t="shared" si="179"/>
        <v>0</v>
      </c>
      <c r="AC933" s="25">
        <f t="shared" si="180"/>
        <v>0</v>
      </c>
      <c r="AG933" s="25" t="s">
        <v>393</v>
      </c>
      <c r="AH933" s="25" t="s">
        <v>394</v>
      </c>
      <c r="AI933" s="160" t="s">
        <v>395</v>
      </c>
      <c r="AK933" s="25">
        <f>IF(COUNTIFS('SOC priorities'!$E$4:$E$12,$B933)&lt;&gt;1,1,0)</f>
        <v>1</v>
      </c>
      <c r="AL933" s="25" cm="1">
        <f t="array" ref="AL933">_xlfn.IFNA(IF(ISBLANK(C933),0,_xlfn.IFNA(IF(NOT(OR(_xlfn.XLOOKUP(VLOOKUP(B933,'SOC priorities'!$E$4:$F$12,2),'SOC priorities'!$H$1:$P$1,'SOC priorities'!$H$1:$P$413)=C933)),1,0),1)),1)</f>
        <v>0</v>
      </c>
      <c r="AM933" s="25" cm="1">
        <f t="array" ref="AM933">_xlfn.IFNA(IF(ISBLANK(D933),0,IF(NOT(OR(_xlfn.XLOOKUP(VLOOKUP(B933,'SSA DD'!$E$32:$F$40,2),'SSA DD'!$E$1:$M$1,'SSA DD'!$E$1:$M$22)=D933)),1,0)),0)</f>
        <v>0</v>
      </c>
      <c r="AO933" t="s">
        <v>396</v>
      </c>
      <c r="AP933" s="25" t="s">
        <v>397</v>
      </c>
      <c r="AQ933" s="160" t="s">
        <v>398</v>
      </c>
    </row>
    <row r="934" spans="1:43" ht="30" customHeight="1" x14ac:dyDescent="0.45">
      <c r="A934" s="395">
        <v>922</v>
      </c>
      <c r="B934" s="155"/>
      <c r="C934" s="154"/>
      <c r="D934" s="154"/>
      <c r="E934" s="361"/>
      <c r="F934" s="362"/>
      <c r="G934" s="362"/>
      <c r="H934" s="368"/>
      <c r="I934" s="367" t="str">
        <f t="shared" si="171"/>
        <v/>
      </c>
      <c r="J934" s="365"/>
      <c r="K934" s="365"/>
      <c r="L934" s="365"/>
      <c r="O934" s="25" t="str">
        <f>IF(AND(SUM($U934:$Z934)&lt;&gt;0,SUM($U934:$Z934)&lt;&gt;6), IF($B934&lt;&gt;'SOC priorities'!$E$11,$AG934,$AH934),"")</f>
        <v/>
      </c>
      <c r="P934" s="25" t="str">
        <f>IF(AND(SUM(U934:AA934)&lt;&gt;0,SUM(U934:AA934)&lt;&gt;7),IF(B934='SOC priorities'!$E$11,IF(ISBLANK(H934),$AI934,""),""),"")</f>
        <v/>
      </c>
      <c r="Q934" s="25" t="str">
        <f t="shared" si="172"/>
        <v/>
      </c>
      <c r="R934" s="25" t="str">
        <f t="shared" si="169"/>
        <v/>
      </c>
      <c r="S934" s="25" t="str">
        <f t="shared" si="170"/>
        <v/>
      </c>
      <c r="U934" s="159">
        <f t="shared" si="173"/>
        <v>0</v>
      </c>
      <c r="V934" s="25">
        <f t="shared" si="174"/>
        <v>0</v>
      </c>
      <c r="W934" s="25">
        <f t="shared" si="175"/>
        <v>0</v>
      </c>
      <c r="X934" s="25">
        <f t="shared" si="176"/>
        <v>0</v>
      </c>
      <c r="Y934" s="25">
        <f t="shared" si="177"/>
        <v>0</v>
      </c>
      <c r="Z934" s="25">
        <f t="shared" si="178"/>
        <v>0</v>
      </c>
      <c r="AA934" s="25">
        <f t="shared" si="179"/>
        <v>0</v>
      </c>
      <c r="AC934" s="25">
        <f t="shared" si="180"/>
        <v>0</v>
      </c>
      <c r="AG934" s="25" t="s">
        <v>393</v>
      </c>
      <c r="AH934" s="25" t="s">
        <v>394</v>
      </c>
      <c r="AI934" s="160" t="s">
        <v>395</v>
      </c>
      <c r="AK934" s="25">
        <f>IF(COUNTIFS('SOC priorities'!$E$4:$E$12,$B934)&lt;&gt;1,1,0)</f>
        <v>1</v>
      </c>
      <c r="AL934" s="25" cm="1">
        <f t="array" ref="AL934">_xlfn.IFNA(IF(ISBLANK(C934),0,_xlfn.IFNA(IF(NOT(OR(_xlfn.XLOOKUP(VLOOKUP(B934,'SOC priorities'!$E$4:$F$12,2),'SOC priorities'!$H$1:$P$1,'SOC priorities'!$H$1:$P$413)=C934)),1,0),1)),1)</f>
        <v>0</v>
      </c>
      <c r="AM934" s="25" cm="1">
        <f t="array" ref="AM934">_xlfn.IFNA(IF(ISBLANK(D934),0,IF(NOT(OR(_xlfn.XLOOKUP(VLOOKUP(B934,'SSA DD'!$E$32:$F$40,2),'SSA DD'!$E$1:$M$1,'SSA DD'!$E$1:$M$22)=D934)),1,0)),0)</f>
        <v>0</v>
      </c>
      <c r="AO934" t="s">
        <v>396</v>
      </c>
      <c r="AP934" s="25" t="s">
        <v>397</v>
      </c>
      <c r="AQ934" s="160" t="s">
        <v>398</v>
      </c>
    </row>
    <row r="935" spans="1:43" ht="30" customHeight="1" x14ac:dyDescent="0.45">
      <c r="A935" s="395">
        <v>923</v>
      </c>
      <c r="B935" s="155"/>
      <c r="C935" s="154"/>
      <c r="D935" s="154"/>
      <c r="E935" s="361"/>
      <c r="F935" s="362"/>
      <c r="G935" s="362"/>
      <c r="H935" s="368"/>
      <c r="I935" s="367" t="str">
        <f t="shared" si="171"/>
        <v/>
      </c>
      <c r="J935" s="365"/>
      <c r="K935" s="365"/>
      <c r="L935" s="365"/>
      <c r="O935" s="25" t="str">
        <f>IF(AND(SUM($U935:$Z935)&lt;&gt;0,SUM($U935:$Z935)&lt;&gt;6), IF($B935&lt;&gt;'SOC priorities'!$E$11,$AG935,$AH935),"")</f>
        <v/>
      </c>
      <c r="P935" s="25" t="str">
        <f>IF(AND(SUM(U935:AA935)&lt;&gt;0,SUM(U935:AA935)&lt;&gt;7),IF(B935='SOC priorities'!$E$11,IF(ISBLANK(H935),$AI935,""),""),"")</f>
        <v/>
      </c>
      <c r="Q935" s="25" t="str">
        <f t="shared" si="172"/>
        <v/>
      </c>
      <c r="R935" s="25" t="str">
        <f t="shared" si="169"/>
        <v/>
      </c>
      <c r="S935" s="25" t="str">
        <f t="shared" si="170"/>
        <v/>
      </c>
      <c r="U935" s="159">
        <f t="shared" si="173"/>
        <v>0</v>
      </c>
      <c r="V935" s="25">
        <f t="shared" si="174"/>
        <v>0</v>
      </c>
      <c r="W935" s="25">
        <f t="shared" si="175"/>
        <v>0</v>
      </c>
      <c r="X935" s="25">
        <f t="shared" si="176"/>
        <v>0</v>
      </c>
      <c r="Y935" s="25">
        <f t="shared" si="177"/>
        <v>0</v>
      </c>
      <c r="Z935" s="25">
        <f t="shared" si="178"/>
        <v>0</v>
      </c>
      <c r="AA935" s="25">
        <f t="shared" si="179"/>
        <v>0</v>
      </c>
      <c r="AC935" s="25">
        <f t="shared" si="180"/>
        <v>0</v>
      </c>
      <c r="AG935" s="25" t="s">
        <v>393</v>
      </c>
      <c r="AH935" s="25" t="s">
        <v>394</v>
      </c>
      <c r="AI935" s="160" t="s">
        <v>395</v>
      </c>
      <c r="AK935" s="25">
        <f>IF(COUNTIFS('SOC priorities'!$E$4:$E$12,$B935)&lt;&gt;1,1,0)</f>
        <v>1</v>
      </c>
      <c r="AL935" s="25" cm="1">
        <f t="array" ref="AL935">_xlfn.IFNA(IF(ISBLANK(C935),0,_xlfn.IFNA(IF(NOT(OR(_xlfn.XLOOKUP(VLOOKUP(B935,'SOC priorities'!$E$4:$F$12,2),'SOC priorities'!$H$1:$P$1,'SOC priorities'!$H$1:$P$413)=C935)),1,0),1)),1)</f>
        <v>0</v>
      </c>
      <c r="AM935" s="25" cm="1">
        <f t="array" ref="AM935">_xlfn.IFNA(IF(ISBLANK(D935),0,IF(NOT(OR(_xlfn.XLOOKUP(VLOOKUP(B935,'SSA DD'!$E$32:$F$40,2),'SSA DD'!$E$1:$M$1,'SSA DD'!$E$1:$M$22)=D935)),1,0)),0)</f>
        <v>0</v>
      </c>
      <c r="AO935" t="s">
        <v>396</v>
      </c>
      <c r="AP935" s="25" t="s">
        <v>397</v>
      </c>
      <c r="AQ935" s="160" t="s">
        <v>398</v>
      </c>
    </row>
    <row r="936" spans="1:43" ht="30" customHeight="1" x14ac:dyDescent="0.45">
      <c r="A936" s="395">
        <v>924</v>
      </c>
      <c r="B936" s="155"/>
      <c r="C936" s="154"/>
      <c r="D936" s="154"/>
      <c r="E936" s="361"/>
      <c r="F936" s="362"/>
      <c r="G936" s="362"/>
      <c r="H936" s="368"/>
      <c r="I936" s="367" t="str">
        <f t="shared" si="171"/>
        <v/>
      </c>
      <c r="J936" s="365"/>
      <c r="K936" s="365"/>
      <c r="L936" s="365"/>
      <c r="O936" s="25" t="str">
        <f>IF(AND(SUM($U936:$Z936)&lt;&gt;0,SUM($U936:$Z936)&lt;&gt;6), IF($B936&lt;&gt;'SOC priorities'!$E$11,$AG936,$AH936),"")</f>
        <v/>
      </c>
      <c r="P936" s="25" t="str">
        <f>IF(AND(SUM(U936:AA936)&lt;&gt;0,SUM(U936:AA936)&lt;&gt;7),IF(B936='SOC priorities'!$E$11,IF(ISBLANK(H936),$AI936,""),""),"")</f>
        <v/>
      </c>
      <c r="Q936" s="25" t="str">
        <f t="shared" si="172"/>
        <v/>
      </c>
      <c r="R936" s="25" t="str">
        <f t="shared" si="169"/>
        <v/>
      </c>
      <c r="S936" s="25" t="str">
        <f t="shared" si="170"/>
        <v/>
      </c>
      <c r="U936" s="159">
        <f t="shared" si="173"/>
        <v>0</v>
      </c>
      <c r="V936" s="25">
        <f t="shared" si="174"/>
        <v>0</v>
      </c>
      <c r="W936" s="25">
        <f t="shared" si="175"/>
        <v>0</v>
      </c>
      <c r="X936" s="25">
        <f t="shared" si="176"/>
        <v>0</v>
      </c>
      <c r="Y936" s="25">
        <f t="shared" si="177"/>
        <v>0</v>
      </c>
      <c r="Z936" s="25">
        <f t="shared" si="178"/>
        <v>0</v>
      </c>
      <c r="AA936" s="25">
        <f t="shared" si="179"/>
        <v>0</v>
      </c>
      <c r="AC936" s="25">
        <f t="shared" si="180"/>
        <v>0</v>
      </c>
      <c r="AG936" s="25" t="s">
        <v>393</v>
      </c>
      <c r="AH936" s="25" t="s">
        <v>394</v>
      </c>
      <c r="AI936" s="160" t="s">
        <v>395</v>
      </c>
      <c r="AK936" s="25">
        <f>IF(COUNTIFS('SOC priorities'!$E$4:$E$12,$B936)&lt;&gt;1,1,0)</f>
        <v>1</v>
      </c>
      <c r="AL936" s="25" cm="1">
        <f t="array" ref="AL936">_xlfn.IFNA(IF(ISBLANK(C936),0,_xlfn.IFNA(IF(NOT(OR(_xlfn.XLOOKUP(VLOOKUP(B936,'SOC priorities'!$E$4:$F$12,2),'SOC priorities'!$H$1:$P$1,'SOC priorities'!$H$1:$P$413)=C936)),1,0),1)),1)</f>
        <v>0</v>
      </c>
      <c r="AM936" s="25" cm="1">
        <f t="array" ref="AM936">_xlfn.IFNA(IF(ISBLANK(D936),0,IF(NOT(OR(_xlfn.XLOOKUP(VLOOKUP(B936,'SSA DD'!$E$32:$F$40,2),'SSA DD'!$E$1:$M$1,'SSA DD'!$E$1:$M$22)=D936)),1,0)),0)</f>
        <v>0</v>
      </c>
      <c r="AO936" t="s">
        <v>396</v>
      </c>
      <c r="AP936" s="25" t="s">
        <v>397</v>
      </c>
      <c r="AQ936" s="160" t="s">
        <v>398</v>
      </c>
    </row>
    <row r="937" spans="1:43" ht="30" customHeight="1" x14ac:dyDescent="0.45">
      <c r="A937" s="395">
        <v>925</v>
      </c>
      <c r="B937" s="155"/>
      <c r="C937" s="154"/>
      <c r="D937" s="154"/>
      <c r="E937" s="361"/>
      <c r="F937" s="362"/>
      <c r="G937" s="362"/>
      <c r="H937" s="368"/>
      <c r="I937" s="367" t="str">
        <f t="shared" si="171"/>
        <v/>
      </c>
      <c r="J937" s="365"/>
      <c r="K937" s="365"/>
      <c r="L937" s="365"/>
      <c r="O937" s="25" t="str">
        <f>IF(AND(SUM($U937:$Z937)&lt;&gt;0,SUM($U937:$Z937)&lt;&gt;6), IF($B937&lt;&gt;'SOC priorities'!$E$11,$AG937,$AH937),"")</f>
        <v/>
      </c>
      <c r="P937" s="25" t="str">
        <f>IF(AND(SUM(U937:AA937)&lt;&gt;0,SUM(U937:AA937)&lt;&gt;7),IF(B937='SOC priorities'!$E$11,IF(ISBLANK(H937),$AI937,""),""),"")</f>
        <v/>
      </c>
      <c r="Q937" s="25" t="str">
        <f t="shared" si="172"/>
        <v/>
      </c>
      <c r="R937" s="25" t="str">
        <f t="shared" si="169"/>
        <v/>
      </c>
      <c r="S937" s="25" t="str">
        <f t="shared" si="170"/>
        <v/>
      </c>
      <c r="U937" s="159">
        <f t="shared" si="173"/>
        <v>0</v>
      </c>
      <c r="V937" s="25">
        <f t="shared" si="174"/>
        <v>0</v>
      </c>
      <c r="W937" s="25">
        <f t="shared" si="175"/>
        <v>0</v>
      </c>
      <c r="X937" s="25">
        <f t="shared" si="176"/>
        <v>0</v>
      </c>
      <c r="Y937" s="25">
        <f t="shared" si="177"/>
        <v>0</v>
      </c>
      <c r="Z937" s="25">
        <f t="shared" si="178"/>
        <v>0</v>
      </c>
      <c r="AA937" s="25">
        <f t="shared" si="179"/>
        <v>0</v>
      </c>
      <c r="AC937" s="25">
        <f t="shared" si="180"/>
        <v>0</v>
      </c>
      <c r="AG937" s="25" t="s">
        <v>393</v>
      </c>
      <c r="AH937" s="25" t="s">
        <v>394</v>
      </c>
      <c r="AI937" s="160" t="s">
        <v>395</v>
      </c>
      <c r="AK937" s="25">
        <f>IF(COUNTIFS('SOC priorities'!$E$4:$E$12,$B937)&lt;&gt;1,1,0)</f>
        <v>1</v>
      </c>
      <c r="AL937" s="25" cm="1">
        <f t="array" ref="AL937">_xlfn.IFNA(IF(ISBLANK(C937),0,_xlfn.IFNA(IF(NOT(OR(_xlfn.XLOOKUP(VLOOKUP(B937,'SOC priorities'!$E$4:$F$12,2),'SOC priorities'!$H$1:$P$1,'SOC priorities'!$H$1:$P$413)=C937)),1,0),1)),1)</f>
        <v>0</v>
      </c>
      <c r="AM937" s="25" cm="1">
        <f t="array" ref="AM937">_xlfn.IFNA(IF(ISBLANK(D937),0,IF(NOT(OR(_xlfn.XLOOKUP(VLOOKUP(B937,'SSA DD'!$E$32:$F$40,2),'SSA DD'!$E$1:$M$1,'SSA DD'!$E$1:$M$22)=D937)),1,0)),0)</f>
        <v>0</v>
      </c>
      <c r="AO937" t="s">
        <v>396</v>
      </c>
      <c r="AP937" s="25" t="s">
        <v>397</v>
      </c>
      <c r="AQ937" s="160" t="s">
        <v>398</v>
      </c>
    </row>
    <row r="938" spans="1:43" ht="30" customHeight="1" x14ac:dyDescent="0.45">
      <c r="A938" s="395">
        <v>926</v>
      </c>
      <c r="B938" s="155"/>
      <c r="C938" s="154"/>
      <c r="D938" s="154"/>
      <c r="E938" s="361"/>
      <c r="F938" s="362"/>
      <c r="G938" s="362"/>
      <c r="H938" s="368"/>
      <c r="I938" s="367" t="str">
        <f t="shared" si="171"/>
        <v/>
      </c>
      <c r="J938" s="365"/>
      <c r="K938" s="365"/>
      <c r="L938" s="365"/>
      <c r="O938" s="25" t="str">
        <f>IF(AND(SUM($U938:$Z938)&lt;&gt;0,SUM($U938:$Z938)&lt;&gt;6), IF($B938&lt;&gt;'SOC priorities'!$E$11,$AG938,$AH938),"")</f>
        <v/>
      </c>
      <c r="P938" s="25" t="str">
        <f>IF(AND(SUM(U938:AA938)&lt;&gt;0,SUM(U938:AA938)&lt;&gt;7),IF(B938='SOC priorities'!$E$11,IF(ISBLANK(H938),$AI938,""),""),"")</f>
        <v/>
      </c>
      <c r="Q938" s="25" t="str">
        <f t="shared" si="172"/>
        <v/>
      </c>
      <c r="R938" s="25" t="str">
        <f t="shared" si="169"/>
        <v/>
      </c>
      <c r="S938" s="25" t="str">
        <f t="shared" si="170"/>
        <v/>
      </c>
      <c r="U938" s="159">
        <f t="shared" si="173"/>
        <v>0</v>
      </c>
      <c r="V938" s="25">
        <f t="shared" si="174"/>
        <v>0</v>
      </c>
      <c r="W938" s="25">
        <f t="shared" si="175"/>
        <v>0</v>
      </c>
      <c r="X938" s="25">
        <f t="shared" si="176"/>
        <v>0</v>
      </c>
      <c r="Y938" s="25">
        <f t="shared" si="177"/>
        <v>0</v>
      </c>
      <c r="Z938" s="25">
        <f t="shared" si="178"/>
        <v>0</v>
      </c>
      <c r="AA938" s="25">
        <f t="shared" si="179"/>
        <v>0</v>
      </c>
      <c r="AC938" s="25">
        <f t="shared" si="180"/>
        <v>0</v>
      </c>
      <c r="AG938" s="25" t="s">
        <v>393</v>
      </c>
      <c r="AH938" s="25" t="s">
        <v>394</v>
      </c>
      <c r="AI938" s="160" t="s">
        <v>395</v>
      </c>
      <c r="AK938" s="25">
        <f>IF(COUNTIFS('SOC priorities'!$E$4:$E$12,$B938)&lt;&gt;1,1,0)</f>
        <v>1</v>
      </c>
      <c r="AL938" s="25" cm="1">
        <f t="array" ref="AL938">_xlfn.IFNA(IF(ISBLANK(C938),0,_xlfn.IFNA(IF(NOT(OR(_xlfn.XLOOKUP(VLOOKUP(B938,'SOC priorities'!$E$4:$F$12,2),'SOC priorities'!$H$1:$P$1,'SOC priorities'!$H$1:$P$413)=C938)),1,0),1)),1)</f>
        <v>0</v>
      </c>
      <c r="AM938" s="25" cm="1">
        <f t="array" ref="AM938">_xlfn.IFNA(IF(ISBLANK(D938),0,IF(NOT(OR(_xlfn.XLOOKUP(VLOOKUP(B938,'SSA DD'!$E$32:$F$40,2),'SSA DD'!$E$1:$M$1,'SSA DD'!$E$1:$M$22)=D938)),1,0)),0)</f>
        <v>0</v>
      </c>
      <c r="AO938" t="s">
        <v>396</v>
      </c>
      <c r="AP938" s="25" t="s">
        <v>397</v>
      </c>
      <c r="AQ938" s="160" t="s">
        <v>398</v>
      </c>
    </row>
    <row r="939" spans="1:43" ht="30" customHeight="1" x14ac:dyDescent="0.45">
      <c r="A939" s="395">
        <v>927</v>
      </c>
      <c r="B939" s="155"/>
      <c r="C939" s="154"/>
      <c r="D939" s="154"/>
      <c r="E939" s="361"/>
      <c r="F939" s="362"/>
      <c r="G939" s="362"/>
      <c r="H939" s="368"/>
      <c r="I939" s="367" t="str">
        <f t="shared" si="171"/>
        <v/>
      </c>
      <c r="J939" s="365"/>
      <c r="K939" s="365"/>
      <c r="L939" s="365"/>
      <c r="O939" s="25" t="str">
        <f>IF(AND(SUM($U939:$Z939)&lt;&gt;0,SUM($U939:$Z939)&lt;&gt;6), IF($B939&lt;&gt;'SOC priorities'!$E$11,$AG939,$AH939),"")</f>
        <v/>
      </c>
      <c r="P939" s="25" t="str">
        <f>IF(AND(SUM(U939:AA939)&lt;&gt;0,SUM(U939:AA939)&lt;&gt;7),IF(B939='SOC priorities'!$E$11,IF(ISBLANK(H939),$AI939,""),""),"")</f>
        <v/>
      </c>
      <c r="Q939" s="25" t="str">
        <f t="shared" si="172"/>
        <v/>
      </c>
      <c r="R939" s="25" t="str">
        <f t="shared" si="169"/>
        <v/>
      </c>
      <c r="S939" s="25" t="str">
        <f t="shared" si="170"/>
        <v/>
      </c>
      <c r="U939" s="159">
        <f t="shared" si="173"/>
        <v>0</v>
      </c>
      <c r="V939" s="25">
        <f t="shared" si="174"/>
        <v>0</v>
      </c>
      <c r="W939" s="25">
        <f t="shared" si="175"/>
        <v>0</v>
      </c>
      <c r="X939" s="25">
        <f t="shared" si="176"/>
        <v>0</v>
      </c>
      <c r="Y939" s="25">
        <f t="shared" si="177"/>
        <v>0</v>
      </c>
      <c r="Z939" s="25">
        <f t="shared" si="178"/>
        <v>0</v>
      </c>
      <c r="AA939" s="25">
        <f t="shared" si="179"/>
        <v>0</v>
      </c>
      <c r="AC939" s="25">
        <f t="shared" si="180"/>
        <v>0</v>
      </c>
      <c r="AG939" s="25" t="s">
        <v>393</v>
      </c>
      <c r="AH939" s="25" t="s">
        <v>394</v>
      </c>
      <c r="AI939" s="160" t="s">
        <v>395</v>
      </c>
      <c r="AK939" s="25">
        <f>IF(COUNTIFS('SOC priorities'!$E$4:$E$12,$B939)&lt;&gt;1,1,0)</f>
        <v>1</v>
      </c>
      <c r="AL939" s="25" cm="1">
        <f t="array" ref="AL939">_xlfn.IFNA(IF(ISBLANK(C939),0,_xlfn.IFNA(IF(NOT(OR(_xlfn.XLOOKUP(VLOOKUP(B939,'SOC priorities'!$E$4:$F$12,2),'SOC priorities'!$H$1:$P$1,'SOC priorities'!$H$1:$P$413)=C939)),1,0),1)),1)</f>
        <v>0</v>
      </c>
      <c r="AM939" s="25" cm="1">
        <f t="array" ref="AM939">_xlfn.IFNA(IF(ISBLANK(D939),0,IF(NOT(OR(_xlfn.XLOOKUP(VLOOKUP(B939,'SSA DD'!$E$32:$F$40,2),'SSA DD'!$E$1:$M$1,'SSA DD'!$E$1:$M$22)=D939)),1,0)),0)</f>
        <v>0</v>
      </c>
      <c r="AO939" t="s">
        <v>396</v>
      </c>
      <c r="AP939" s="25" t="s">
        <v>397</v>
      </c>
      <c r="AQ939" s="160" t="s">
        <v>398</v>
      </c>
    </row>
    <row r="940" spans="1:43" ht="30" customHeight="1" x14ac:dyDescent="0.45">
      <c r="A940" s="395">
        <v>928</v>
      </c>
      <c r="B940" s="155"/>
      <c r="C940" s="154"/>
      <c r="D940" s="154"/>
      <c r="E940" s="361"/>
      <c r="F940" s="362"/>
      <c r="G940" s="362"/>
      <c r="H940" s="368"/>
      <c r="I940" s="367" t="str">
        <f t="shared" si="171"/>
        <v/>
      </c>
      <c r="J940" s="365"/>
      <c r="K940" s="365"/>
      <c r="L940" s="365"/>
      <c r="O940" s="25" t="str">
        <f>IF(AND(SUM($U940:$Z940)&lt;&gt;0,SUM($U940:$Z940)&lt;&gt;6), IF($B940&lt;&gt;'SOC priorities'!$E$11,$AG940,$AH940),"")</f>
        <v/>
      </c>
      <c r="P940" s="25" t="str">
        <f>IF(AND(SUM(U940:AA940)&lt;&gt;0,SUM(U940:AA940)&lt;&gt;7),IF(B940='SOC priorities'!$E$11,IF(ISBLANK(H940),$AI940,""),""),"")</f>
        <v/>
      </c>
      <c r="Q940" s="25" t="str">
        <f t="shared" si="172"/>
        <v/>
      </c>
      <c r="R940" s="25" t="str">
        <f t="shared" si="169"/>
        <v/>
      </c>
      <c r="S940" s="25" t="str">
        <f t="shared" si="170"/>
        <v/>
      </c>
      <c r="U940" s="159">
        <f t="shared" si="173"/>
        <v>0</v>
      </c>
      <c r="V940" s="25">
        <f t="shared" si="174"/>
        <v>0</v>
      </c>
      <c r="W940" s="25">
        <f t="shared" si="175"/>
        <v>0</v>
      </c>
      <c r="X940" s="25">
        <f t="shared" si="176"/>
        <v>0</v>
      </c>
      <c r="Y940" s="25">
        <f t="shared" si="177"/>
        <v>0</v>
      </c>
      <c r="Z940" s="25">
        <f t="shared" si="178"/>
        <v>0</v>
      </c>
      <c r="AA940" s="25">
        <f t="shared" si="179"/>
        <v>0</v>
      </c>
      <c r="AC940" s="25">
        <f t="shared" si="180"/>
        <v>0</v>
      </c>
      <c r="AG940" s="25" t="s">
        <v>393</v>
      </c>
      <c r="AH940" s="25" t="s">
        <v>394</v>
      </c>
      <c r="AI940" s="160" t="s">
        <v>395</v>
      </c>
      <c r="AK940" s="25">
        <f>IF(COUNTIFS('SOC priorities'!$E$4:$E$12,$B940)&lt;&gt;1,1,0)</f>
        <v>1</v>
      </c>
      <c r="AL940" s="25" cm="1">
        <f t="array" ref="AL940">_xlfn.IFNA(IF(ISBLANK(C940),0,_xlfn.IFNA(IF(NOT(OR(_xlfn.XLOOKUP(VLOOKUP(B940,'SOC priorities'!$E$4:$F$12,2),'SOC priorities'!$H$1:$P$1,'SOC priorities'!$H$1:$P$413)=C940)),1,0),1)),1)</f>
        <v>0</v>
      </c>
      <c r="AM940" s="25" cm="1">
        <f t="array" ref="AM940">_xlfn.IFNA(IF(ISBLANK(D940),0,IF(NOT(OR(_xlfn.XLOOKUP(VLOOKUP(B940,'SSA DD'!$E$32:$F$40,2),'SSA DD'!$E$1:$M$1,'SSA DD'!$E$1:$M$22)=D940)),1,0)),0)</f>
        <v>0</v>
      </c>
      <c r="AO940" t="s">
        <v>396</v>
      </c>
      <c r="AP940" s="25" t="s">
        <v>397</v>
      </c>
      <c r="AQ940" s="160" t="s">
        <v>398</v>
      </c>
    </row>
    <row r="941" spans="1:43" ht="30" customHeight="1" x14ac:dyDescent="0.45">
      <c r="A941" s="395">
        <v>929</v>
      </c>
      <c r="B941" s="155"/>
      <c r="C941" s="154"/>
      <c r="D941" s="154"/>
      <c r="E941" s="361"/>
      <c r="F941" s="362"/>
      <c r="G941" s="362"/>
      <c r="H941" s="368"/>
      <c r="I941" s="367" t="str">
        <f t="shared" si="171"/>
        <v/>
      </c>
      <c r="J941" s="365"/>
      <c r="K941" s="365"/>
      <c r="L941" s="365"/>
      <c r="O941" s="25" t="str">
        <f>IF(AND(SUM($U941:$Z941)&lt;&gt;0,SUM($U941:$Z941)&lt;&gt;6), IF($B941&lt;&gt;'SOC priorities'!$E$11,$AG941,$AH941),"")</f>
        <v/>
      </c>
      <c r="P941" s="25" t="str">
        <f>IF(AND(SUM(U941:AA941)&lt;&gt;0,SUM(U941:AA941)&lt;&gt;7),IF(B941='SOC priorities'!$E$11,IF(ISBLANK(H941),$AI941,""),""),"")</f>
        <v/>
      </c>
      <c r="Q941" s="25" t="str">
        <f t="shared" si="172"/>
        <v/>
      </c>
      <c r="R941" s="25" t="str">
        <f t="shared" si="169"/>
        <v/>
      </c>
      <c r="S941" s="25" t="str">
        <f t="shared" si="170"/>
        <v/>
      </c>
      <c r="U941" s="159">
        <f t="shared" si="173"/>
        <v>0</v>
      </c>
      <c r="V941" s="25">
        <f t="shared" si="174"/>
        <v>0</v>
      </c>
      <c r="W941" s="25">
        <f t="shared" si="175"/>
        <v>0</v>
      </c>
      <c r="X941" s="25">
        <f t="shared" si="176"/>
        <v>0</v>
      </c>
      <c r="Y941" s="25">
        <f t="shared" si="177"/>
        <v>0</v>
      </c>
      <c r="Z941" s="25">
        <f t="shared" si="178"/>
        <v>0</v>
      </c>
      <c r="AA941" s="25">
        <f t="shared" si="179"/>
        <v>0</v>
      </c>
      <c r="AC941" s="25">
        <f t="shared" si="180"/>
        <v>0</v>
      </c>
      <c r="AG941" s="25" t="s">
        <v>393</v>
      </c>
      <c r="AH941" s="25" t="s">
        <v>394</v>
      </c>
      <c r="AI941" s="160" t="s">
        <v>395</v>
      </c>
      <c r="AK941" s="25">
        <f>IF(COUNTIFS('SOC priorities'!$E$4:$E$12,$B941)&lt;&gt;1,1,0)</f>
        <v>1</v>
      </c>
      <c r="AL941" s="25" cm="1">
        <f t="array" ref="AL941">_xlfn.IFNA(IF(ISBLANK(C941),0,_xlfn.IFNA(IF(NOT(OR(_xlfn.XLOOKUP(VLOOKUP(B941,'SOC priorities'!$E$4:$F$12,2),'SOC priorities'!$H$1:$P$1,'SOC priorities'!$H$1:$P$413)=C941)),1,0),1)),1)</f>
        <v>0</v>
      </c>
      <c r="AM941" s="25" cm="1">
        <f t="array" ref="AM941">_xlfn.IFNA(IF(ISBLANK(D941),0,IF(NOT(OR(_xlfn.XLOOKUP(VLOOKUP(B941,'SSA DD'!$E$32:$F$40,2),'SSA DD'!$E$1:$M$1,'SSA DD'!$E$1:$M$22)=D941)),1,0)),0)</f>
        <v>0</v>
      </c>
      <c r="AO941" t="s">
        <v>396</v>
      </c>
      <c r="AP941" s="25" t="s">
        <v>397</v>
      </c>
      <c r="AQ941" s="160" t="s">
        <v>398</v>
      </c>
    </row>
    <row r="942" spans="1:43" ht="30" customHeight="1" x14ac:dyDescent="0.45">
      <c r="A942" s="395">
        <v>930</v>
      </c>
      <c r="B942" s="155"/>
      <c r="C942" s="154"/>
      <c r="D942" s="154"/>
      <c r="E942" s="361"/>
      <c r="F942" s="362"/>
      <c r="G942" s="362"/>
      <c r="H942" s="368"/>
      <c r="I942" s="367" t="str">
        <f t="shared" si="171"/>
        <v/>
      </c>
      <c r="J942" s="365"/>
      <c r="K942" s="365"/>
      <c r="L942" s="365"/>
      <c r="O942" s="25" t="str">
        <f>IF(AND(SUM($U942:$Z942)&lt;&gt;0,SUM($U942:$Z942)&lt;&gt;6), IF($B942&lt;&gt;'SOC priorities'!$E$11,$AG942,$AH942),"")</f>
        <v/>
      </c>
      <c r="P942" s="25" t="str">
        <f>IF(AND(SUM(U942:AA942)&lt;&gt;0,SUM(U942:AA942)&lt;&gt;7),IF(B942='SOC priorities'!$E$11,IF(ISBLANK(H942),$AI942,""),""),"")</f>
        <v/>
      </c>
      <c r="Q942" s="25" t="str">
        <f t="shared" si="172"/>
        <v/>
      </c>
      <c r="R942" s="25" t="str">
        <f t="shared" si="169"/>
        <v/>
      </c>
      <c r="S942" s="25" t="str">
        <f t="shared" si="170"/>
        <v/>
      </c>
      <c r="U942" s="159">
        <f t="shared" si="173"/>
        <v>0</v>
      </c>
      <c r="V942" s="25">
        <f t="shared" si="174"/>
        <v>0</v>
      </c>
      <c r="W942" s="25">
        <f t="shared" si="175"/>
        <v>0</v>
      </c>
      <c r="X942" s="25">
        <f t="shared" si="176"/>
        <v>0</v>
      </c>
      <c r="Y942" s="25">
        <f t="shared" si="177"/>
        <v>0</v>
      </c>
      <c r="Z942" s="25">
        <f t="shared" si="178"/>
        <v>0</v>
      </c>
      <c r="AA942" s="25">
        <f t="shared" si="179"/>
        <v>0</v>
      </c>
      <c r="AC942" s="25">
        <f t="shared" si="180"/>
        <v>0</v>
      </c>
      <c r="AG942" s="25" t="s">
        <v>393</v>
      </c>
      <c r="AH942" s="25" t="s">
        <v>394</v>
      </c>
      <c r="AI942" s="160" t="s">
        <v>395</v>
      </c>
      <c r="AK942" s="25">
        <f>IF(COUNTIFS('SOC priorities'!$E$4:$E$12,$B942)&lt;&gt;1,1,0)</f>
        <v>1</v>
      </c>
      <c r="AL942" s="25" cm="1">
        <f t="array" ref="AL942">_xlfn.IFNA(IF(ISBLANK(C942),0,_xlfn.IFNA(IF(NOT(OR(_xlfn.XLOOKUP(VLOOKUP(B942,'SOC priorities'!$E$4:$F$12,2),'SOC priorities'!$H$1:$P$1,'SOC priorities'!$H$1:$P$413)=C942)),1,0),1)),1)</f>
        <v>0</v>
      </c>
      <c r="AM942" s="25" cm="1">
        <f t="array" ref="AM942">_xlfn.IFNA(IF(ISBLANK(D942),0,IF(NOT(OR(_xlfn.XLOOKUP(VLOOKUP(B942,'SSA DD'!$E$32:$F$40,2),'SSA DD'!$E$1:$M$1,'SSA DD'!$E$1:$M$22)=D942)),1,0)),0)</f>
        <v>0</v>
      </c>
      <c r="AO942" t="s">
        <v>396</v>
      </c>
      <c r="AP942" s="25" t="s">
        <v>397</v>
      </c>
      <c r="AQ942" s="160" t="s">
        <v>398</v>
      </c>
    </row>
    <row r="943" spans="1:43" ht="30" customHeight="1" x14ac:dyDescent="0.45">
      <c r="A943" s="395">
        <v>931</v>
      </c>
      <c r="B943" s="155"/>
      <c r="C943" s="154"/>
      <c r="D943" s="154"/>
      <c r="E943" s="361"/>
      <c r="F943" s="362"/>
      <c r="G943" s="362"/>
      <c r="H943" s="368"/>
      <c r="I943" s="367" t="str">
        <f t="shared" si="171"/>
        <v/>
      </c>
      <c r="J943" s="365"/>
      <c r="K943" s="365"/>
      <c r="L943" s="365"/>
      <c r="O943" s="25" t="str">
        <f>IF(AND(SUM($U943:$Z943)&lt;&gt;0,SUM($U943:$Z943)&lt;&gt;6), IF($B943&lt;&gt;'SOC priorities'!$E$11,$AG943,$AH943),"")</f>
        <v/>
      </c>
      <c r="P943" s="25" t="str">
        <f>IF(AND(SUM(U943:AA943)&lt;&gt;0,SUM(U943:AA943)&lt;&gt;7),IF(B943='SOC priorities'!$E$11,IF(ISBLANK(H943),$AI943,""),""),"")</f>
        <v/>
      </c>
      <c r="Q943" s="25" t="str">
        <f t="shared" si="172"/>
        <v/>
      </c>
      <c r="R943" s="25" t="str">
        <f t="shared" si="169"/>
        <v/>
      </c>
      <c r="S943" s="25" t="str">
        <f t="shared" si="170"/>
        <v/>
      </c>
      <c r="U943" s="159">
        <f t="shared" si="173"/>
        <v>0</v>
      </c>
      <c r="V943" s="25">
        <f t="shared" si="174"/>
        <v>0</v>
      </c>
      <c r="W943" s="25">
        <f t="shared" si="175"/>
        <v>0</v>
      </c>
      <c r="X943" s="25">
        <f t="shared" si="176"/>
        <v>0</v>
      </c>
      <c r="Y943" s="25">
        <f t="shared" si="177"/>
        <v>0</v>
      </c>
      <c r="Z943" s="25">
        <f t="shared" si="178"/>
        <v>0</v>
      </c>
      <c r="AA943" s="25">
        <f t="shared" si="179"/>
        <v>0</v>
      </c>
      <c r="AC943" s="25">
        <f t="shared" si="180"/>
        <v>0</v>
      </c>
      <c r="AG943" s="25" t="s">
        <v>393</v>
      </c>
      <c r="AH943" s="25" t="s">
        <v>394</v>
      </c>
      <c r="AI943" s="160" t="s">
        <v>395</v>
      </c>
      <c r="AK943" s="25">
        <f>IF(COUNTIFS('SOC priorities'!$E$4:$E$12,$B943)&lt;&gt;1,1,0)</f>
        <v>1</v>
      </c>
      <c r="AL943" s="25" cm="1">
        <f t="array" ref="AL943">_xlfn.IFNA(IF(ISBLANK(C943),0,_xlfn.IFNA(IF(NOT(OR(_xlfn.XLOOKUP(VLOOKUP(B943,'SOC priorities'!$E$4:$F$12,2),'SOC priorities'!$H$1:$P$1,'SOC priorities'!$H$1:$P$413)=C943)),1,0),1)),1)</f>
        <v>0</v>
      </c>
      <c r="AM943" s="25" cm="1">
        <f t="array" ref="AM943">_xlfn.IFNA(IF(ISBLANK(D943),0,IF(NOT(OR(_xlfn.XLOOKUP(VLOOKUP(B943,'SSA DD'!$E$32:$F$40,2),'SSA DD'!$E$1:$M$1,'SSA DD'!$E$1:$M$22)=D943)),1,0)),0)</f>
        <v>0</v>
      </c>
      <c r="AO943" t="s">
        <v>396</v>
      </c>
      <c r="AP943" s="25" t="s">
        <v>397</v>
      </c>
      <c r="AQ943" s="160" t="s">
        <v>398</v>
      </c>
    </row>
    <row r="944" spans="1:43" ht="30" customHeight="1" x14ac:dyDescent="0.45">
      <c r="A944" s="395">
        <v>932</v>
      </c>
      <c r="B944" s="155"/>
      <c r="C944" s="154"/>
      <c r="D944" s="154"/>
      <c r="E944" s="361"/>
      <c r="F944" s="362"/>
      <c r="G944" s="362"/>
      <c r="H944" s="368"/>
      <c r="I944" s="367" t="str">
        <f t="shared" si="171"/>
        <v/>
      </c>
      <c r="J944" s="365"/>
      <c r="K944" s="365"/>
      <c r="L944" s="365"/>
      <c r="O944" s="25" t="str">
        <f>IF(AND(SUM($U944:$Z944)&lt;&gt;0,SUM($U944:$Z944)&lt;&gt;6), IF($B944&lt;&gt;'SOC priorities'!$E$11,$AG944,$AH944),"")</f>
        <v/>
      </c>
      <c r="P944" s="25" t="str">
        <f>IF(AND(SUM(U944:AA944)&lt;&gt;0,SUM(U944:AA944)&lt;&gt;7),IF(B944='SOC priorities'!$E$11,IF(ISBLANK(H944),$AI944,""),""),"")</f>
        <v/>
      </c>
      <c r="Q944" s="25" t="str">
        <f t="shared" si="172"/>
        <v/>
      </c>
      <c r="R944" s="25" t="str">
        <f t="shared" si="169"/>
        <v/>
      </c>
      <c r="S944" s="25" t="str">
        <f t="shared" si="170"/>
        <v/>
      </c>
      <c r="U944" s="159">
        <f t="shared" si="173"/>
        <v>0</v>
      </c>
      <c r="V944" s="25">
        <f t="shared" si="174"/>
        <v>0</v>
      </c>
      <c r="W944" s="25">
        <f t="shared" si="175"/>
        <v>0</v>
      </c>
      <c r="X944" s="25">
        <f t="shared" si="176"/>
        <v>0</v>
      </c>
      <c r="Y944" s="25">
        <f t="shared" si="177"/>
        <v>0</v>
      </c>
      <c r="Z944" s="25">
        <f t="shared" si="178"/>
        <v>0</v>
      </c>
      <c r="AA944" s="25">
        <f t="shared" si="179"/>
        <v>0</v>
      </c>
      <c r="AC944" s="25">
        <f t="shared" si="180"/>
        <v>0</v>
      </c>
      <c r="AG944" s="25" t="s">
        <v>393</v>
      </c>
      <c r="AH944" s="25" t="s">
        <v>394</v>
      </c>
      <c r="AI944" s="160" t="s">
        <v>395</v>
      </c>
      <c r="AK944" s="25">
        <f>IF(COUNTIFS('SOC priorities'!$E$4:$E$12,$B944)&lt;&gt;1,1,0)</f>
        <v>1</v>
      </c>
      <c r="AL944" s="25" cm="1">
        <f t="array" ref="AL944">_xlfn.IFNA(IF(ISBLANK(C944),0,_xlfn.IFNA(IF(NOT(OR(_xlfn.XLOOKUP(VLOOKUP(B944,'SOC priorities'!$E$4:$F$12,2),'SOC priorities'!$H$1:$P$1,'SOC priorities'!$H$1:$P$413)=C944)),1,0),1)),1)</f>
        <v>0</v>
      </c>
      <c r="AM944" s="25" cm="1">
        <f t="array" ref="AM944">_xlfn.IFNA(IF(ISBLANK(D944),0,IF(NOT(OR(_xlfn.XLOOKUP(VLOOKUP(B944,'SSA DD'!$E$32:$F$40,2),'SSA DD'!$E$1:$M$1,'SSA DD'!$E$1:$M$22)=D944)),1,0)),0)</f>
        <v>0</v>
      </c>
      <c r="AO944" t="s">
        <v>396</v>
      </c>
      <c r="AP944" s="25" t="s">
        <v>397</v>
      </c>
      <c r="AQ944" s="160" t="s">
        <v>398</v>
      </c>
    </row>
    <row r="945" spans="1:43" ht="30" customHeight="1" x14ac:dyDescent="0.45">
      <c r="A945" s="395">
        <v>933</v>
      </c>
      <c r="B945" s="155"/>
      <c r="C945" s="154"/>
      <c r="D945" s="154"/>
      <c r="E945" s="361"/>
      <c r="F945" s="362"/>
      <c r="G945" s="362"/>
      <c r="H945" s="368"/>
      <c r="I945" s="367" t="str">
        <f t="shared" si="171"/>
        <v/>
      </c>
      <c r="J945" s="365"/>
      <c r="K945" s="365"/>
      <c r="L945" s="365"/>
      <c r="O945" s="25" t="str">
        <f>IF(AND(SUM($U945:$Z945)&lt;&gt;0,SUM($U945:$Z945)&lt;&gt;6), IF($B945&lt;&gt;'SOC priorities'!$E$11,$AG945,$AH945),"")</f>
        <v/>
      </c>
      <c r="P945" s="25" t="str">
        <f>IF(AND(SUM(U945:AA945)&lt;&gt;0,SUM(U945:AA945)&lt;&gt;7),IF(B945='SOC priorities'!$E$11,IF(ISBLANK(H945),$AI945,""),""),"")</f>
        <v/>
      </c>
      <c r="Q945" s="25" t="str">
        <f t="shared" si="172"/>
        <v/>
      </c>
      <c r="R945" s="25" t="str">
        <f t="shared" si="169"/>
        <v/>
      </c>
      <c r="S945" s="25" t="str">
        <f t="shared" si="170"/>
        <v/>
      </c>
      <c r="U945" s="159">
        <f t="shared" si="173"/>
        <v>0</v>
      </c>
      <c r="V945" s="25">
        <f t="shared" si="174"/>
        <v>0</v>
      </c>
      <c r="W945" s="25">
        <f t="shared" si="175"/>
        <v>0</v>
      </c>
      <c r="X945" s="25">
        <f t="shared" si="176"/>
        <v>0</v>
      </c>
      <c r="Y945" s="25">
        <f t="shared" si="177"/>
        <v>0</v>
      </c>
      <c r="Z945" s="25">
        <f t="shared" si="178"/>
        <v>0</v>
      </c>
      <c r="AA945" s="25">
        <f t="shared" si="179"/>
        <v>0</v>
      </c>
      <c r="AC945" s="25">
        <f t="shared" si="180"/>
        <v>0</v>
      </c>
      <c r="AG945" s="25" t="s">
        <v>393</v>
      </c>
      <c r="AH945" s="25" t="s">
        <v>394</v>
      </c>
      <c r="AI945" s="160" t="s">
        <v>395</v>
      </c>
      <c r="AK945" s="25">
        <f>IF(COUNTIFS('SOC priorities'!$E$4:$E$12,$B945)&lt;&gt;1,1,0)</f>
        <v>1</v>
      </c>
      <c r="AL945" s="25" cm="1">
        <f t="array" ref="AL945">_xlfn.IFNA(IF(ISBLANK(C945),0,_xlfn.IFNA(IF(NOT(OR(_xlfn.XLOOKUP(VLOOKUP(B945,'SOC priorities'!$E$4:$F$12,2),'SOC priorities'!$H$1:$P$1,'SOC priorities'!$H$1:$P$413)=C945)),1,0),1)),1)</f>
        <v>0</v>
      </c>
      <c r="AM945" s="25" cm="1">
        <f t="array" ref="AM945">_xlfn.IFNA(IF(ISBLANK(D945),0,IF(NOT(OR(_xlfn.XLOOKUP(VLOOKUP(B945,'SSA DD'!$E$32:$F$40,2),'SSA DD'!$E$1:$M$1,'SSA DD'!$E$1:$M$22)=D945)),1,0)),0)</f>
        <v>0</v>
      </c>
      <c r="AO945" t="s">
        <v>396</v>
      </c>
      <c r="AP945" s="25" t="s">
        <v>397</v>
      </c>
      <c r="AQ945" s="160" t="s">
        <v>398</v>
      </c>
    </row>
    <row r="946" spans="1:43" ht="30" customHeight="1" x14ac:dyDescent="0.45">
      <c r="A946" s="395">
        <v>934</v>
      </c>
      <c r="B946" s="155"/>
      <c r="C946" s="154"/>
      <c r="D946" s="154"/>
      <c r="E946" s="361"/>
      <c r="F946" s="362"/>
      <c r="G946" s="362"/>
      <c r="H946" s="368"/>
      <c r="I946" s="367" t="str">
        <f t="shared" si="171"/>
        <v/>
      </c>
      <c r="J946" s="365"/>
      <c r="K946" s="365"/>
      <c r="L946" s="365"/>
      <c r="O946" s="25" t="str">
        <f>IF(AND(SUM($U946:$Z946)&lt;&gt;0,SUM($U946:$Z946)&lt;&gt;6), IF($B946&lt;&gt;'SOC priorities'!$E$11,$AG946,$AH946),"")</f>
        <v/>
      </c>
      <c r="P946" s="25" t="str">
        <f>IF(AND(SUM(U946:AA946)&lt;&gt;0,SUM(U946:AA946)&lt;&gt;7),IF(B946='SOC priorities'!$E$11,IF(ISBLANK(H946),$AI946,""),""),"")</f>
        <v/>
      </c>
      <c r="Q946" s="25" t="str">
        <f t="shared" si="172"/>
        <v/>
      </c>
      <c r="R946" s="25" t="str">
        <f t="shared" si="169"/>
        <v/>
      </c>
      <c r="S946" s="25" t="str">
        <f t="shared" si="170"/>
        <v/>
      </c>
      <c r="U946" s="159">
        <f t="shared" si="173"/>
        <v>0</v>
      </c>
      <c r="V946" s="25">
        <f t="shared" si="174"/>
        <v>0</v>
      </c>
      <c r="W946" s="25">
        <f t="shared" si="175"/>
        <v>0</v>
      </c>
      <c r="X946" s="25">
        <f t="shared" si="176"/>
        <v>0</v>
      </c>
      <c r="Y946" s="25">
        <f t="shared" si="177"/>
        <v>0</v>
      </c>
      <c r="Z946" s="25">
        <f t="shared" si="178"/>
        <v>0</v>
      </c>
      <c r="AA946" s="25">
        <f t="shared" si="179"/>
        <v>0</v>
      </c>
      <c r="AC946" s="25">
        <f t="shared" si="180"/>
        <v>0</v>
      </c>
      <c r="AG946" s="25" t="s">
        <v>393</v>
      </c>
      <c r="AH946" s="25" t="s">
        <v>394</v>
      </c>
      <c r="AI946" s="160" t="s">
        <v>395</v>
      </c>
      <c r="AK946" s="25">
        <f>IF(COUNTIFS('SOC priorities'!$E$4:$E$12,$B946)&lt;&gt;1,1,0)</f>
        <v>1</v>
      </c>
      <c r="AL946" s="25" cm="1">
        <f t="array" ref="AL946">_xlfn.IFNA(IF(ISBLANK(C946),0,_xlfn.IFNA(IF(NOT(OR(_xlfn.XLOOKUP(VLOOKUP(B946,'SOC priorities'!$E$4:$F$12,2),'SOC priorities'!$H$1:$P$1,'SOC priorities'!$H$1:$P$413)=C946)),1,0),1)),1)</f>
        <v>0</v>
      </c>
      <c r="AM946" s="25" cm="1">
        <f t="array" ref="AM946">_xlfn.IFNA(IF(ISBLANK(D946),0,IF(NOT(OR(_xlfn.XLOOKUP(VLOOKUP(B946,'SSA DD'!$E$32:$F$40,2),'SSA DD'!$E$1:$M$1,'SSA DD'!$E$1:$M$22)=D946)),1,0)),0)</f>
        <v>0</v>
      </c>
      <c r="AO946" t="s">
        <v>396</v>
      </c>
      <c r="AP946" s="25" t="s">
        <v>397</v>
      </c>
      <c r="AQ946" s="160" t="s">
        <v>398</v>
      </c>
    </row>
    <row r="947" spans="1:43" ht="30" customHeight="1" x14ac:dyDescent="0.45">
      <c r="A947" s="395">
        <v>935</v>
      </c>
      <c r="B947" s="155"/>
      <c r="C947" s="154"/>
      <c r="D947" s="154"/>
      <c r="E947" s="361"/>
      <c r="F947" s="362"/>
      <c r="G947" s="362"/>
      <c r="H947" s="368"/>
      <c r="I947" s="367" t="str">
        <f t="shared" si="171"/>
        <v/>
      </c>
      <c r="J947" s="365"/>
      <c r="K947" s="365"/>
      <c r="L947" s="365"/>
      <c r="O947" s="25" t="str">
        <f>IF(AND(SUM($U947:$Z947)&lt;&gt;0,SUM($U947:$Z947)&lt;&gt;6), IF($B947&lt;&gt;'SOC priorities'!$E$11,$AG947,$AH947),"")</f>
        <v/>
      </c>
      <c r="P947" s="25" t="str">
        <f>IF(AND(SUM(U947:AA947)&lt;&gt;0,SUM(U947:AA947)&lt;&gt;7),IF(B947='SOC priorities'!$E$11,IF(ISBLANK(H947),$AI947,""),""),"")</f>
        <v/>
      </c>
      <c r="Q947" s="25" t="str">
        <f t="shared" si="172"/>
        <v/>
      </c>
      <c r="R947" s="25" t="str">
        <f t="shared" si="169"/>
        <v/>
      </c>
      <c r="S947" s="25" t="str">
        <f t="shared" si="170"/>
        <v/>
      </c>
      <c r="U947" s="159">
        <f t="shared" si="173"/>
        <v>0</v>
      </c>
      <c r="V947" s="25">
        <f t="shared" si="174"/>
        <v>0</v>
      </c>
      <c r="W947" s="25">
        <f t="shared" si="175"/>
        <v>0</v>
      </c>
      <c r="X947" s="25">
        <f t="shared" si="176"/>
        <v>0</v>
      </c>
      <c r="Y947" s="25">
        <f t="shared" si="177"/>
        <v>0</v>
      </c>
      <c r="Z947" s="25">
        <f t="shared" si="178"/>
        <v>0</v>
      </c>
      <c r="AA947" s="25">
        <f t="shared" si="179"/>
        <v>0</v>
      </c>
      <c r="AC947" s="25">
        <f t="shared" si="180"/>
        <v>0</v>
      </c>
      <c r="AG947" s="25" t="s">
        <v>393</v>
      </c>
      <c r="AH947" s="25" t="s">
        <v>394</v>
      </c>
      <c r="AI947" s="160" t="s">
        <v>395</v>
      </c>
      <c r="AK947" s="25">
        <f>IF(COUNTIFS('SOC priorities'!$E$4:$E$12,$B947)&lt;&gt;1,1,0)</f>
        <v>1</v>
      </c>
      <c r="AL947" s="25" cm="1">
        <f t="array" ref="AL947">_xlfn.IFNA(IF(ISBLANK(C947),0,_xlfn.IFNA(IF(NOT(OR(_xlfn.XLOOKUP(VLOOKUP(B947,'SOC priorities'!$E$4:$F$12,2),'SOC priorities'!$H$1:$P$1,'SOC priorities'!$H$1:$P$413)=C947)),1,0),1)),1)</f>
        <v>0</v>
      </c>
      <c r="AM947" s="25" cm="1">
        <f t="array" ref="AM947">_xlfn.IFNA(IF(ISBLANK(D947),0,IF(NOT(OR(_xlfn.XLOOKUP(VLOOKUP(B947,'SSA DD'!$E$32:$F$40,2),'SSA DD'!$E$1:$M$1,'SSA DD'!$E$1:$M$22)=D947)),1,0)),0)</f>
        <v>0</v>
      </c>
      <c r="AO947" t="s">
        <v>396</v>
      </c>
      <c r="AP947" s="25" t="s">
        <v>397</v>
      </c>
      <c r="AQ947" s="160" t="s">
        <v>398</v>
      </c>
    </row>
    <row r="948" spans="1:43" ht="30" customHeight="1" x14ac:dyDescent="0.45">
      <c r="A948" s="395">
        <v>936</v>
      </c>
      <c r="B948" s="155"/>
      <c r="C948" s="154"/>
      <c r="D948" s="154"/>
      <c r="E948" s="361"/>
      <c r="F948" s="362"/>
      <c r="G948" s="362"/>
      <c r="H948" s="368"/>
      <c r="I948" s="367" t="str">
        <f t="shared" si="171"/>
        <v/>
      </c>
      <c r="J948" s="365"/>
      <c r="K948" s="365"/>
      <c r="L948" s="365"/>
      <c r="O948" s="25" t="str">
        <f>IF(AND(SUM($U948:$Z948)&lt;&gt;0,SUM($U948:$Z948)&lt;&gt;6), IF($B948&lt;&gt;'SOC priorities'!$E$11,$AG948,$AH948),"")</f>
        <v/>
      </c>
      <c r="P948" s="25" t="str">
        <f>IF(AND(SUM(U948:AA948)&lt;&gt;0,SUM(U948:AA948)&lt;&gt;7),IF(B948='SOC priorities'!$E$11,IF(ISBLANK(H948),$AI948,""),""),"")</f>
        <v/>
      </c>
      <c r="Q948" s="25" t="str">
        <f t="shared" si="172"/>
        <v/>
      </c>
      <c r="R948" s="25" t="str">
        <f t="shared" si="169"/>
        <v/>
      </c>
      <c r="S948" s="25" t="str">
        <f t="shared" si="170"/>
        <v/>
      </c>
      <c r="U948" s="159">
        <f t="shared" si="173"/>
        <v>0</v>
      </c>
      <c r="V948" s="25">
        <f t="shared" si="174"/>
        <v>0</v>
      </c>
      <c r="W948" s="25">
        <f t="shared" si="175"/>
        <v>0</v>
      </c>
      <c r="X948" s="25">
        <f t="shared" si="176"/>
        <v>0</v>
      </c>
      <c r="Y948" s="25">
        <f t="shared" si="177"/>
        <v>0</v>
      </c>
      <c r="Z948" s="25">
        <f t="shared" si="178"/>
        <v>0</v>
      </c>
      <c r="AA948" s="25">
        <f t="shared" si="179"/>
        <v>0</v>
      </c>
      <c r="AC948" s="25">
        <f t="shared" si="180"/>
        <v>0</v>
      </c>
      <c r="AG948" s="25" t="s">
        <v>393</v>
      </c>
      <c r="AH948" s="25" t="s">
        <v>394</v>
      </c>
      <c r="AI948" s="160" t="s">
        <v>395</v>
      </c>
      <c r="AK948" s="25">
        <f>IF(COUNTIFS('SOC priorities'!$E$4:$E$12,$B948)&lt;&gt;1,1,0)</f>
        <v>1</v>
      </c>
      <c r="AL948" s="25" cm="1">
        <f t="array" ref="AL948">_xlfn.IFNA(IF(ISBLANK(C948),0,_xlfn.IFNA(IF(NOT(OR(_xlfn.XLOOKUP(VLOOKUP(B948,'SOC priorities'!$E$4:$F$12,2),'SOC priorities'!$H$1:$P$1,'SOC priorities'!$H$1:$P$413)=C948)),1,0),1)),1)</f>
        <v>0</v>
      </c>
      <c r="AM948" s="25" cm="1">
        <f t="array" ref="AM948">_xlfn.IFNA(IF(ISBLANK(D948),0,IF(NOT(OR(_xlfn.XLOOKUP(VLOOKUP(B948,'SSA DD'!$E$32:$F$40,2),'SSA DD'!$E$1:$M$1,'SSA DD'!$E$1:$M$22)=D948)),1,0)),0)</f>
        <v>0</v>
      </c>
      <c r="AO948" t="s">
        <v>396</v>
      </c>
      <c r="AP948" s="25" t="s">
        <v>397</v>
      </c>
      <c r="AQ948" s="160" t="s">
        <v>398</v>
      </c>
    </row>
    <row r="949" spans="1:43" ht="30" customHeight="1" x14ac:dyDescent="0.45">
      <c r="A949" s="395">
        <v>937</v>
      </c>
      <c r="B949" s="155"/>
      <c r="C949" s="154"/>
      <c r="D949" s="154"/>
      <c r="E949" s="361"/>
      <c r="F949" s="362"/>
      <c r="G949" s="362"/>
      <c r="H949" s="368"/>
      <c r="I949" s="367" t="str">
        <f t="shared" si="171"/>
        <v/>
      </c>
      <c r="J949" s="365"/>
      <c r="K949" s="365"/>
      <c r="L949" s="365"/>
      <c r="O949" s="25" t="str">
        <f>IF(AND(SUM($U949:$Z949)&lt;&gt;0,SUM($U949:$Z949)&lt;&gt;6), IF($B949&lt;&gt;'SOC priorities'!$E$11,$AG949,$AH949),"")</f>
        <v/>
      </c>
      <c r="P949" s="25" t="str">
        <f>IF(AND(SUM(U949:AA949)&lt;&gt;0,SUM(U949:AA949)&lt;&gt;7),IF(B949='SOC priorities'!$E$11,IF(ISBLANK(H949),$AI949,""),""),"")</f>
        <v/>
      </c>
      <c r="Q949" s="25" t="str">
        <f t="shared" si="172"/>
        <v/>
      </c>
      <c r="R949" s="25" t="str">
        <f t="shared" si="169"/>
        <v/>
      </c>
      <c r="S949" s="25" t="str">
        <f t="shared" si="170"/>
        <v/>
      </c>
      <c r="U949" s="159">
        <f t="shared" si="173"/>
        <v>0</v>
      </c>
      <c r="V949" s="25">
        <f t="shared" si="174"/>
        <v>0</v>
      </c>
      <c r="W949" s="25">
        <f t="shared" si="175"/>
        <v>0</v>
      </c>
      <c r="X949" s="25">
        <f t="shared" si="176"/>
        <v>0</v>
      </c>
      <c r="Y949" s="25">
        <f t="shared" si="177"/>
        <v>0</v>
      </c>
      <c r="Z949" s="25">
        <f t="shared" si="178"/>
        <v>0</v>
      </c>
      <c r="AA949" s="25">
        <f t="shared" si="179"/>
        <v>0</v>
      </c>
      <c r="AC949" s="25">
        <f t="shared" si="180"/>
        <v>0</v>
      </c>
      <c r="AG949" s="25" t="s">
        <v>393</v>
      </c>
      <c r="AH949" s="25" t="s">
        <v>394</v>
      </c>
      <c r="AI949" s="160" t="s">
        <v>395</v>
      </c>
      <c r="AK949" s="25">
        <f>IF(COUNTIFS('SOC priorities'!$E$4:$E$12,$B949)&lt;&gt;1,1,0)</f>
        <v>1</v>
      </c>
      <c r="AL949" s="25" cm="1">
        <f t="array" ref="AL949">_xlfn.IFNA(IF(ISBLANK(C949),0,_xlfn.IFNA(IF(NOT(OR(_xlfn.XLOOKUP(VLOOKUP(B949,'SOC priorities'!$E$4:$F$12,2),'SOC priorities'!$H$1:$P$1,'SOC priorities'!$H$1:$P$413)=C949)),1,0),1)),1)</f>
        <v>0</v>
      </c>
      <c r="AM949" s="25" cm="1">
        <f t="array" ref="AM949">_xlfn.IFNA(IF(ISBLANK(D949),0,IF(NOT(OR(_xlfn.XLOOKUP(VLOOKUP(B949,'SSA DD'!$E$32:$F$40,2),'SSA DD'!$E$1:$M$1,'SSA DD'!$E$1:$M$22)=D949)),1,0)),0)</f>
        <v>0</v>
      </c>
      <c r="AO949" t="s">
        <v>396</v>
      </c>
      <c r="AP949" s="25" t="s">
        <v>397</v>
      </c>
      <c r="AQ949" s="160" t="s">
        <v>398</v>
      </c>
    </row>
    <row r="950" spans="1:43" ht="30" customHeight="1" x14ac:dyDescent="0.45">
      <c r="A950" s="395">
        <v>938</v>
      </c>
      <c r="B950" s="155"/>
      <c r="C950" s="154"/>
      <c r="D950" s="154"/>
      <c r="E950" s="361"/>
      <c r="F950" s="362"/>
      <c r="G950" s="362"/>
      <c r="H950" s="368"/>
      <c r="I950" s="367" t="str">
        <f t="shared" si="171"/>
        <v/>
      </c>
      <c r="J950" s="365"/>
      <c r="K950" s="365"/>
      <c r="L950" s="365"/>
      <c r="O950" s="25" t="str">
        <f>IF(AND(SUM($U950:$Z950)&lt;&gt;0,SUM($U950:$Z950)&lt;&gt;6), IF($B950&lt;&gt;'SOC priorities'!$E$11,$AG950,$AH950),"")</f>
        <v/>
      </c>
      <c r="P950" s="25" t="str">
        <f>IF(AND(SUM(U950:AA950)&lt;&gt;0,SUM(U950:AA950)&lt;&gt;7),IF(B950='SOC priorities'!$E$11,IF(ISBLANK(H950),$AI950,""),""),"")</f>
        <v/>
      </c>
      <c r="Q950" s="25" t="str">
        <f t="shared" si="172"/>
        <v/>
      </c>
      <c r="R950" s="25" t="str">
        <f t="shared" si="169"/>
        <v/>
      </c>
      <c r="S950" s="25" t="str">
        <f t="shared" si="170"/>
        <v/>
      </c>
      <c r="U950" s="159">
        <f t="shared" si="173"/>
        <v>0</v>
      </c>
      <c r="V950" s="25">
        <f t="shared" si="174"/>
        <v>0</v>
      </c>
      <c r="W950" s="25">
        <f t="shared" si="175"/>
        <v>0</v>
      </c>
      <c r="X950" s="25">
        <f t="shared" si="176"/>
        <v>0</v>
      </c>
      <c r="Y950" s="25">
        <f t="shared" si="177"/>
        <v>0</v>
      </c>
      <c r="Z950" s="25">
        <f t="shared" si="178"/>
        <v>0</v>
      </c>
      <c r="AA950" s="25">
        <f t="shared" si="179"/>
        <v>0</v>
      </c>
      <c r="AC950" s="25">
        <f t="shared" si="180"/>
        <v>0</v>
      </c>
      <c r="AG950" s="25" t="s">
        <v>393</v>
      </c>
      <c r="AH950" s="25" t="s">
        <v>394</v>
      </c>
      <c r="AI950" s="160" t="s">
        <v>395</v>
      </c>
      <c r="AK950" s="25">
        <f>IF(COUNTIFS('SOC priorities'!$E$4:$E$12,$B950)&lt;&gt;1,1,0)</f>
        <v>1</v>
      </c>
      <c r="AL950" s="25" cm="1">
        <f t="array" ref="AL950">_xlfn.IFNA(IF(ISBLANK(C950),0,_xlfn.IFNA(IF(NOT(OR(_xlfn.XLOOKUP(VLOOKUP(B950,'SOC priorities'!$E$4:$F$12,2),'SOC priorities'!$H$1:$P$1,'SOC priorities'!$H$1:$P$413)=C950)),1,0),1)),1)</f>
        <v>0</v>
      </c>
      <c r="AM950" s="25" cm="1">
        <f t="array" ref="AM950">_xlfn.IFNA(IF(ISBLANK(D950),0,IF(NOT(OR(_xlfn.XLOOKUP(VLOOKUP(B950,'SSA DD'!$E$32:$F$40,2),'SSA DD'!$E$1:$M$1,'SSA DD'!$E$1:$M$22)=D950)),1,0)),0)</f>
        <v>0</v>
      </c>
      <c r="AO950" t="s">
        <v>396</v>
      </c>
      <c r="AP950" s="25" t="s">
        <v>397</v>
      </c>
      <c r="AQ950" s="160" t="s">
        <v>398</v>
      </c>
    </row>
    <row r="951" spans="1:43" ht="30" customHeight="1" x14ac:dyDescent="0.45">
      <c r="A951" s="395">
        <v>939</v>
      </c>
      <c r="B951" s="155"/>
      <c r="C951" s="154"/>
      <c r="D951" s="154"/>
      <c r="E951" s="361"/>
      <c r="F951" s="362"/>
      <c r="G951" s="362"/>
      <c r="H951" s="368"/>
      <c r="I951" s="367" t="str">
        <f t="shared" si="171"/>
        <v/>
      </c>
      <c r="J951" s="365"/>
      <c r="K951" s="365"/>
      <c r="L951" s="365"/>
      <c r="O951" s="25" t="str">
        <f>IF(AND(SUM($U951:$Z951)&lt;&gt;0,SUM($U951:$Z951)&lt;&gt;6), IF($B951&lt;&gt;'SOC priorities'!$E$11,$AG951,$AH951),"")</f>
        <v/>
      </c>
      <c r="P951" s="25" t="str">
        <f>IF(AND(SUM(U951:AA951)&lt;&gt;0,SUM(U951:AA951)&lt;&gt;7),IF(B951='SOC priorities'!$E$11,IF(ISBLANK(H951),$AI951,""),""),"")</f>
        <v/>
      </c>
      <c r="Q951" s="25" t="str">
        <f t="shared" si="172"/>
        <v/>
      </c>
      <c r="R951" s="25" t="str">
        <f t="shared" si="169"/>
        <v/>
      </c>
      <c r="S951" s="25" t="str">
        <f t="shared" si="170"/>
        <v/>
      </c>
      <c r="U951" s="159">
        <f t="shared" si="173"/>
        <v>0</v>
      </c>
      <c r="V951" s="25">
        <f t="shared" si="174"/>
        <v>0</v>
      </c>
      <c r="W951" s="25">
        <f t="shared" si="175"/>
        <v>0</v>
      </c>
      <c r="X951" s="25">
        <f t="shared" si="176"/>
        <v>0</v>
      </c>
      <c r="Y951" s="25">
        <f t="shared" si="177"/>
        <v>0</v>
      </c>
      <c r="Z951" s="25">
        <f t="shared" si="178"/>
        <v>0</v>
      </c>
      <c r="AA951" s="25">
        <f t="shared" si="179"/>
        <v>0</v>
      </c>
      <c r="AC951" s="25">
        <f t="shared" si="180"/>
        <v>0</v>
      </c>
      <c r="AG951" s="25" t="s">
        <v>393</v>
      </c>
      <c r="AH951" s="25" t="s">
        <v>394</v>
      </c>
      <c r="AI951" s="160" t="s">
        <v>395</v>
      </c>
      <c r="AK951" s="25">
        <f>IF(COUNTIFS('SOC priorities'!$E$4:$E$12,$B951)&lt;&gt;1,1,0)</f>
        <v>1</v>
      </c>
      <c r="AL951" s="25" cm="1">
        <f t="array" ref="AL951">_xlfn.IFNA(IF(ISBLANK(C951),0,_xlfn.IFNA(IF(NOT(OR(_xlfn.XLOOKUP(VLOOKUP(B951,'SOC priorities'!$E$4:$F$12,2),'SOC priorities'!$H$1:$P$1,'SOC priorities'!$H$1:$P$413)=C951)),1,0),1)),1)</f>
        <v>0</v>
      </c>
      <c r="AM951" s="25" cm="1">
        <f t="array" ref="AM951">_xlfn.IFNA(IF(ISBLANK(D951),0,IF(NOT(OR(_xlfn.XLOOKUP(VLOOKUP(B951,'SSA DD'!$E$32:$F$40,2),'SSA DD'!$E$1:$M$1,'SSA DD'!$E$1:$M$22)=D951)),1,0)),0)</f>
        <v>0</v>
      </c>
      <c r="AO951" t="s">
        <v>396</v>
      </c>
      <c r="AP951" s="25" t="s">
        <v>397</v>
      </c>
      <c r="AQ951" s="160" t="s">
        <v>398</v>
      </c>
    </row>
    <row r="952" spans="1:43" ht="30" customHeight="1" x14ac:dyDescent="0.45">
      <c r="A952" s="395">
        <v>940</v>
      </c>
      <c r="B952" s="155"/>
      <c r="C952" s="154"/>
      <c r="D952" s="154"/>
      <c r="E952" s="361"/>
      <c r="F952" s="362"/>
      <c r="G952" s="362"/>
      <c r="H952" s="368"/>
      <c r="I952" s="367" t="str">
        <f t="shared" si="171"/>
        <v/>
      </c>
      <c r="J952" s="365"/>
      <c r="K952" s="365"/>
      <c r="L952" s="365"/>
      <c r="O952" s="25" t="str">
        <f>IF(AND(SUM($U952:$Z952)&lt;&gt;0,SUM($U952:$Z952)&lt;&gt;6), IF($B952&lt;&gt;'SOC priorities'!$E$11,$AG952,$AH952),"")</f>
        <v/>
      </c>
      <c r="P952" s="25" t="str">
        <f>IF(AND(SUM(U952:AA952)&lt;&gt;0,SUM(U952:AA952)&lt;&gt;7),IF(B952='SOC priorities'!$E$11,IF(ISBLANK(H952),$AI952,""),""),"")</f>
        <v/>
      </c>
      <c r="Q952" s="25" t="str">
        <f t="shared" si="172"/>
        <v/>
      </c>
      <c r="R952" s="25" t="str">
        <f t="shared" si="169"/>
        <v/>
      </c>
      <c r="S952" s="25" t="str">
        <f t="shared" si="170"/>
        <v/>
      </c>
      <c r="U952" s="159">
        <f t="shared" si="173"/>
        <v>0</v>
      </c>
      <c r="V952" s="25">
        <f t="shared" si="174"/>
        <v>0</v>
      </c>
      <c r="W952" s="25">
        <f t="shared" si="175"/>
        <v>0</v>
      </c>
      <c r="X952" s="25">
        <f t="shared" si="176"/>
        <v>0</v>
      </c>
      <c r="Y952" s="25">
        <f t="shared" si="177"/>
        <v>0</v>
      </c>
      <c r="Z952" s="25">
        <f t="shared" si="178"/>
        <v>0</v>
      </c>
      <c r="AA952" s="25">
        <f t="shared" si="179"/>
        <v>0</v>
      </c>
      <c r="AC952" s="25">
        <f t="shared" si="180"/>
        <v>0</v>
      </c>
      <c r="AG952" s="25" t="s">
        <v>393</v>
      </c>
      <c r="AH952" s="25" t="s">
        <v>394</v>
      </c>
      <c r="AI952" s="160" t="s">
        <v>395</v>
      </c>
      <c r="AK952" s="25">
        <f>IF(COUNTIFS('SOC priorities'!$E$4:$E$12,$B952)&lt;&gt;1,1,0)</f>
        <v>1</v>
      </c>
      <c r="AL952" s="25" cm="1">
        <f t="array" ref="AL952">_xlfn.IFNA(IF(ISBLANK(C952),0,_xlfn.IFNA(IF(NOT(OR(_xlfn.XLOOKUP(VLOOKUP(B952,'SOC priorities'!$E$4:$F$12,2),'SOC priorities'!$H$1:$P$1,'SOC priorities'!$H$1:$P$413)=C952)),1,0),1)),1)</f>
        <v>0</v>
      </c>
      <c r="AM952" s="25" cm="1">
        <f t="array" ref="AM952">_xlfn.IFNA(IF(ISBLANK(D952),0,IF(NOT(OR(_xlfn.XLOOKUP(VLOOKUP(B952,'SSA DD'!$E$32:$F$40,2),'SSA DD'!$E$1:$M$1,'SSA DD'!$E$1:$M$22)=D952)),1,0)),0)</f>
        <v>0</v>
      </c>
      <c r="AO952" t="s">
        <v>396</v>
      </c>
      <c r="AP952" s="25" t="s">
        <v>397</v>
      </c>
      <c r="AQ952" s="160" t="s">
        <v>398</v>
      </c>
    </row>
    <row r="953" spans="1:43" ht="30" customHeight="1" x14ac:dyDescent="0.45">
      <c r="A953" s="395">
        <v>941</v>
      </c>
      <c r="B953" s="155"/>
      <c r="C953" s="154"/>
      <c r="D953" s="154"/>
      <c r="E953" s="361"/>
      <c r="F953" s="362"/>
      <c r="G953" s="362"/>
      <c r="H953" s="368"/>
      <c r="I953" s="367" t="str">
        <f t="shared" si="171"/>
        <v/>
      </c>
      <c r="J953" s="365"/>
      <c r="K953" s="365"/>
      <c r="L953" s="365"/>
      <c r="O953" s="25" t="str">
        <f>IF(AND(SUM($U953:$Z953)&lt;&gt;0,SUM($U953:$Z953)&lt;&gt;6), IF($B953&lt;&gt;'SOC priorities'!$E$11,$AG953,$AH953),"")</f>
        <v/>
      </c>
      <c r="P953" s="25" t="str">
        <f>IF(AND(SUM(U953:AA953)&lt;&gt;0,SUM(U953:AA953)&lt;&gt;7),IF(B953='SOC priorities'!$E$11,IF(ISBLANK(H953),$AI953,""),""),"")</f>
        <v/>
      </c>
      <c r="Q953" s="25" t="str">
        <f t="shared" si="172"/>
        <v/>
      </c>
      <c r="R953" s="25" t="str">
        <f t="shared" si="169"/>
        <v/>
      </c>
      <c r="S953" s="25" t="str">
        <f t="shared" si="170"/>
        <v/>
      </c>
      <c r="U953" s="159">
        <f t="shared" si="173"/>
        <v>0</v>
      </c>
      <c r="V953" s="25">
        <f t="shared" si="174"/>
        <v>0</v>
      </c>
      <c r="W953" s="25">
        <f t="shared" si="175"/>
        <v>0</v>
      </c>
      <c r="X953" s="25">
        <f t="shared" si="176"/>
        <v>0</v>
      </c>
      <c r="Y953" s="25">
        <f t="shared" si="177"/>
        <v>0</v>
      </c>
      <c r="Z953" s="25">
        <f t="shared" si="178"/>
        <v>0</v>
      </c>
      <c r="AA953" s="25">
        <f t="shared" si="179"/>
        <v>0</v>
      </c>
      <c r="AC953" s="25">
        <f t="shared" si="180"/>
        <v>0</v>
      </c>
      <c r="AG953" s="25" t="s">
        <v>393</v>
      </c>
      <c r="AH953" s="25" t="s">
        <v>394</v>
      </c>
      <c r="AI953" s="160" t="s">
        <v>395</v>
      </c>
      <c r="AK953" s="25">
        <f>IF(COUNTIFS('SOC priorities'!$E$4:$E$12,$B953)&lt;&gt;1,1,0)</f>
        <v>1</v>
      </c>
      <c r="AL953" s="25" cm="1">
        <f t="array" ref="AL953">_xlfn.IFNA(IF(ISBLANK(C953),0,_xlfn.IFNA(IF(NOT(OR(_xlfn.XLOOKUP(VLOOKUP(B953,'SOC priorities'!$E$4:$F$12,2),'SOC priorities'!$H$1:$P$1,'SOC priorities'!$H$1:$P$413)=C953)),1,0),1)),1)</f>
        <v>0</v>
      </c>
      <c r="AM953" s="25" cm="1">
        <f t="array" ref="AM953">_xlfn.IFNA(IF(ISBLANK(D953),0,IF(NOT(OR(_xlfn.XLOOKUP(VLOOKUP(B953,'SSA DD'!$E$32:$F$40,2),'SSA DD'!$E$1:$M$1,'SSA DD'!$E$1:$M$22)=D953)),1,0)),0)</f>
        <v>0</v>
      </c>
      <c r="AO953" t="s">
        <v>396</v>
      </c>
      <c r="AP953" s="25" t="s">
        <v>397</v>
      </c>
      <c r="AQ953" s="160" t="s">
        <v>398</v>
      </c>
    </row>
    <row r="954" spans="1:43" ht="30" customHeight="1" x14ac:dyDescent="0.45">
      <c r="A954" s="395">
        <v>942</v>
      </c>
      <c r="B954" s="155"/>
      <c r="C954" s="154"/>
      <c r="D954" s="154"/>
      <c r="E954" s="361"/>
      <c r="F954" s="362"/>
      <c r="G954" s="362"/>
      <c r="H954" s="368"/>
      <c r="I954" s="367" t="str">
        <f t="shared" si="171"/>
        <v/>
      </c>
      <c r="J954" s="365"/>
      <c r="K954" s="365"/>
      <c r="L954" s="365"/>
      <c r="O954" s="25" t="str">
        <f>IF(AND(SUM($U954:$Z954)&lt;&gt;0,SUM($U954:$Z954)&lt;&gt;6), IF($B954&lt;&gt;'SOC priorities'!$E$11,$AG954,$AH954),"")</f>
        <v/>
      </c>
      <c r="P954" s="25" t="str">
        <f>IF(AND(SUM(U954:AA954)&lt;&gt;0,SUM(U954:AA954)&lt;&gt;7),IF(B954='SOC priorities'!$E$11,IF(ISBLANK(H954),$AI954,""),""),"")</f>
        <v/>
      </c>
      <c r="Q954" s="25" t="str">
        <f t="shared" si="172"/>
        <v/>
      </c>
      <c r="R954" s="25" t="str">
        <f t="shared" si="169"/>
        <v/>
      </c>
      <c r="S954" s="25" t="str">
        <f t="shared" si="170"/>
        <v/>
      </c>
      <c r="U954" s="159">
        <f t="shared" si="173"/>
        <v>0</v>
      </c>
      <c r="V954" s="25">
        <f t="shared" si="174"/>
        <v>0</v>
      </c>
      <c r="W954" s="25">
        <f t="shared" si="175"/>
        <v>0</v>
      </c>
      <c r="X954" s="25">
        <f t="shared" si="176"/>
        <v>0</v>
      </c>
      <c r="Y954" s="25">
        <f t="shared" si="177"/>
        <v>0</v>
      </c>
      <c r="Z954" s="25">
        <f t="shared" si="178"/>
        <v>0</v>
      </c>
      <c r="AA954" s="25">
        <f t="shared" si="179"/>
        <v>0</v>
      </c>
      <c r="AC954" s="25">
        <f t="shared" si="180"/>
        <v>0</v>
      </c>
      <c r="AG954" s="25" t="s">
        <v>393</v>
      </c>
      <c r="AH954" s="25" t="s">
        <v>394</v>
      </c>
      <c r="AI954" s="160" t="s">
        <v>395</v>
      </c>
      <c r="AK954" s="25">
        <f>IF(COUNTIFS('SOC priorities'!$E$4:$E$12,$B954)&lt;&gt;1,1,0)</f>
        <v>1</v>
      </c>
      <c r="AL954" s="25" cm="1">
        <f t="array" ref="AL954">_xlfn.IFNA(IF(ISBLANK(C954),0,_xlfn.IFNA(IF(NOT(OR(_xlfn.XLOOKUP(VLOOKUP(B954,'SOC priorities'!$E$4:$F$12,2),'SOC priorities'!$H$1:$P$1,'SOC priorities'!$H$1:$P$413)=C954)),1,0),1)),1)</f>
        <v>0</v>
      </c>
      <c r="AM954" s="25" cm="1">
        <f t="array" ref="AM954">_xlfn.IFNA(IF(ISBLANK(D954),0,IF(NOT(OR(_xlfn.XLOOKUP(VLOOKUP(B954,'SSA DD'!$E$32:$F$40,2),'SSA DD'!$E$1:$M$1,'SSA DD'!$E$1:$M$22)=D954)),1,0)),0)</f>
        <v>0</v>
      </c>
      <c r="AO954" t="s">
        <v>396</v>
      </c>
      <c r="AP954" s="25" t="s">
        <v>397</v>
      </c>
      <c r="AQ954" s="160" t="s">
        <v>398</v>
      </c>
    </row>
    <row r="955" spans="1:43" ht="30" customHeight="1" x14ac:dyDescent="0.45">
      <c r="A955" s="395">
        <v>943</v>
      </c>
      <c r="B955" s="155"/>
      <c r="C955" s="154"/>
      <c r="D955" s="154"/>
      <c r="E955" s="361"/>
      <c r="F955" s="362"/>
      <c r="G955" s="362"/>
      <c r="H955" s="368"/>
      <c r="I955" s="367" t="str">
        <f t="shared" si="171"/>
        <v/>
      </c>
      <c r="J955" s="365"/>
      <c r="K955" s="365"/>
      <c r="L955" s="365"/>
      <c r="O955" s="25" t="str">
        <f>IF(AND(SUM($U955:$Z955)&lt;&gt;0,SUM($U955:$Z955)&lt;&gt;6), IF($B955&lt;&gt;'SOC priorities'!$E$11,$AG955,$AH955),"")</f>
        <v/>
      </c>
      <c r="P955" s="25" t="str">
        <f>IF(AND(SUM(U955:AA955)&lt;&gt;0,SUM(U955:AA955)&lt;&gt;7),IF(B955='SOC priorities'!$E$11,IF(ISBLANK(H955),$AI955,""),""),"")</f>
        <v/>
      </c>
      <c r="Q955" s="25" t="str">
        <f t="shared" si="172"/>
        <v/>
      </c>
      <c r="R955" s="25" t="str">
        <f t="shared" si="169"/>
        <v/>
      </c>
      <c r="S955" s="25" t="str">
        <f t="shared" si="170"/>
        <v/>
      </c>
      <c r="U955" s="159">
        <f t="shared" si="173"/>
        <v>0</v>
      </c>
      <c r="V955" s="25">
        <f t="shared" si="174"/>
        <v>0</v>
      </c>
      <c r="W955" s="25">
        <f t="shared" si="175"/>
        <v>0</v>
      </c>
      <c r="X955" s="25">
        <f t="shared" si="176"/>
        <v>0</v>
      </c>
      <c r="Y955" s="25">
        <f t="shared" si="177"/>
        <v>0</v>
      </c>
      <c r="Z955" s="25">
        <f t="shared" si="178"/>
        <v>0</v>
      </c>
      <c r="AA955" s="25">
        <f t="shared" si="179"/>
        <v>0</v>
      </c>
      <c r="AC955" s="25">
        <f t="shared" si="180"/>
        <v>0</v>
      </c>
      <c r="AG955" s="25" t="s">
        <v>393</v>
      </c>
      <c r="AH955" s="25" t="s">
        <v>394</v>
      </c>
      <c r="AI955" s="160" t="s">
        <v>395</v>
      </c>
      <c r="AK955" s="25">
        <f>IF(COUNTIFS('SOC priorities'!$E$4:$E$12,$B955)&lt;&gt;1,1,0)</f>
        <v>1</v>
      </c>
      <c r="AL955" s="25" cm="1">
        <f t="array" ref="AL955">_xlfn.IFNA(IF(ISBLANK(C955),0,_xlfn.IFNA(IF(NOT(OR(_xlfn.XLOOKUP(VLOOKUP(B955,'SOC priorities'!$E$4:$F$12,2),'SOC priorities'!$H$1:$P$1,'SOC priorities'!$H$1:$P$413)=C955)),1,0),1)),1)</f>
        <v>0</v>
      </c>
      <c r="AM955" s="25" cm="1">
        <f t="array" ref="AM955">_xlfn.IFNA(IF(ISBLANK(D955),0,IF(NOT(OR(_xlfn.XLOOKUP(VLOOKUP(B955,'SSA DD'!$E$32:$F$40,2),'SSA DD'!$E$1:$M$1,'SSA DD'!$E$1:$M$22)=D955)),1,0)),0)</f>
        <v>0</v>
      </c>
      <c r="AO955" t="s">
        <v>396</v>
      </c>
      <c r="AP955" s="25" t="s">
        <v>397</v>
      </c>
      <c r="AQ955" s="160" t="s">
        <v>398</v>
      </c>
    </row>
    <row r="956" spans="1:43" ht="30" customHeight="1" x14ac:dyDescent="0.45">
      <c r="A956" s="395">
        <v>944</v>
      </c>
      <c r="B956" s="155"/>
      <c r="C956" s="154"/>
      <c r="D956" s="154"/>
      <c r="E956" s="361"/>
      <c r="F956" s="362"/>
      <c r="G956" s="362"/>
      <c r="H956" s="368"/>
      <c r="I956" s="367" t="str">
        <f t="shared" si="171"/>
        <v/>
      </c>
      <c r="J956" s="365"/>
      <c r="K956" s="365"/>
      <c r="L956" s="365"/>
      <c r="O956" s="25" t="str">
        <f>IF(AND(SUM($U956:$Z956)&lt;&gt;0,SUM($U956:$Z956)&lt;&gt;6), IF($B956&lt;&gt;'SOC priorities'!$E$11,$AG956,$AH956),"")</f>
        <v/>
      </c>
      <c r="P956" s="25" t="str">
        <f>IF(AND(SUM(U956:AA956)&lt;&gt;0,SUM(U956:AA956)&lt;&gt;7),IF(B956='SOC priorities'!$E$11,IF(ISBLANK(H956),$AI956,""),""),"")</f>
        <v/>
      </c>
      <c r="Q956" s="25" t="str">
        <f t="shared" si="172"/>
        <v/>
      </c>
      <c r="R956" s="25" t="str">
        <f t="shared" si="169"/>
        <v/>
      </c>
      <c r="S956" s="25" t="str">
        <f t="shared" si="170"/>
        <v/>
      </c>
      <c r="U956" s="159">
        <f t="shared" si="173"/>
        <v>0</v>
      </c>
      <c r="V956" s="25">
        <f t="shared" si="174"/>
        <v>0</v>
      </c>
      <c r="W956" s="25">
        <f t="shared" si="175"/>
        <v>0</v>
      </c>
      <c r="X956" s="25">
        <f t="shared" si="176"/>
        <v>0</v>
      </c>
      <c r="Y956" s="25">
        <f t="shared" si="177"/>
        <v>0</v>
      </c>
      <c r="Z956" s="25">
        <f t="shared" si="178"/>
        <v>0</v>
      </c>
      <c r="AA956" s="25">
        <f t="shared" si="179"/>
        <v>0</v>
      </c>
      <c r="AC956" s="25">
        <f t="shared" si="180"/>
        <v>0</v>
      </c>
      <c r="AG956" s="25" t="s">
        <v>393</v>
      </c>
      <c r="AH956" s="25" t="s">
        <v>394</v>
      </c>
      <c r="AI956" s="160" t="s">
        <v>395</v>
      </c>
      <c r="AK956" s="25">
        <f>IF(COUNTIFS('SOC priorities'!$E$4:$E$12,$B956)&lt;&gt;1,1,0)</f>
        <v>1</v>
      </c>
      <c r="AL956" s="25" cm="1">
        <f t="array" ref="AL956">_xlfn.IFNA(IF(ISBLANK(C956),0,_xlfn.IFNA(IF(NOT(OR(_xlfn.XLOOKUP(VLOOKUP(B956,'SOC priorities'!$E$4:$F$12,2),'SOC priorities'!$H$1:$P$1,'SOC priorities'!$H$1:$P$413)=C956)),1,0),1)),1)</f>
        <v>0</v>
      </c>
      <c r="AM956" s="25" cm="1">
        <f t="array" ref="AM956">_xlfn.IFNA(IF(ISBLANK(D956),0,IF(NOT(OR(_xlfn.XLOOKUP(VLOOKUP(B956,'SSA DD'!$E$32:$F$40,2),'SSA DD'!$E$1:$M$1,'SSA DD'!$E$1:$M$22)=D956)),1,0)),0)</f>
        <v>0</v>
      </c>
      <c r="AO956" t="s">
        <v>396</v>
      </c>
      <c r="AP956" s="25" t="s">
        <v>397</v>
      </c>
      <c r="AQ956" s="160" t="s">
        <v>398</v>
      </c>
    </row>
    <row r="957" spans="1:43" ht="30" customHeight="1" x14ac:dyDescent="0.45">
      <c r="A957" s="395">
        <v>945</v>
      </c>
      <c r="B957" s="155"/>
      <c r="C957" s="154"/>
      <c r="D957" s="154"/>
      <c r="E957" s="361"/>
      <c r="F957" s="362"/>
      <c r="G957" s="362"/>
      <c r="H957" s="368"/>
      <c r="I957" s="367" t="str">
        <f t="shared" si="171"/>
        <v/>
      </c>
      <c r="J957" s="365"/>
      <c r="K957" s="365"/>
      <c r="L957" s="365"/>
      <c r="O957" s="25" t="str">
        <f>IF(AND(SUM($U957:$Z957)&lt;&gt;0,SUM($U957:$Z957)&lt;&gt;6), IF($B957&lt;&gt;'SOC priorities'!$E$11,$AG957,$AH957),"")</f>
        <v/>
      </c>
      <c r="P957" s="25" t="str">
        <f>IF(AND(SUM(U957:AA957)&lt;&gt;0,SUM(U957:AA957)&lt;&gt;7),IF(B957='SOC priorities'!$E$11,IF(ISBLANK(H957),$AI957,""),""),"")</f>
        <v/>
      </c>
      <c r="Q957" s="25" t="str">
        <f t="shared" si="172"/>
        <v/>
      </c>
      <c r="R957" s="25" t="str">
        <f t="shared" si="169"/>
        <v/>
      </c>
      <c r="S957" s="25" t="str">
        <f t="shared" si="170"/>
        <v/>
      </c>
      <c r="U957" s="159">
        <f t="shared" si="173"/>
        <v>0</v>
      </c>
      <c r="V957" s="25">
        <f t="shared" si="174"/>
        <v>0</v>
      </c>
      <c r="W957" s="25">
        <f t="shared" si="175"/>
        <v>0</v>
      </c>
      <c r="X957" s="25">
        <f t="shared" si="176"/>
        <v>0</v>
      </c>
      <c r="Y957" s="25">
        <f t="shared" si="177"/>
        <v>0</v>
      </c>
      <c r="Z957" s="25">
        <f t="shared" si="178"/>
        <v>0</v>
      </c>
      <c r="AA957" s="25">
        <f t="shared" si="179"/>
        <v>0</v>
      </c>
      <c r="AC957" s="25">
        <f t="shared" si="180"/>
        <v>0</v>
      </c>
      <c r="AG957" s="25" t="s">
        <v>393</v>
      </c>
      <c r="AH957" s="25" t="s">
        <v>394</v>
      </c>
      <c r="AI957" s="160" t="s">
        <v>395</v>
      </c>
      <c r="AK957" s="25">
        <f>IF(COUNTIFS('SOC priorities'!$E$4:$E$12,$B957)&lt;&gt;1,1,0)</f>
        <v>1</v>
      </c>
      <c r="AL957" s="25" cm="1">
        <f t="array" ref="AL957">_xlfn.IFNA(IF(ISBLANK(C957),0,_xlfn.IFNA(IF(NOT(OR(_xlfn.XLOOKUP(VLOOKUP(B957,'SOC priorities'!$E$4:$F$12,2),'SOC priorities'!$H$1:$P$1,'SOC priorities'!$H$1:$P$413)=C957)),1,0),1)),1)</f>
        <v>0</v>
      </c>
      <c r="AM957" s="25" cm="1">
        <f t="array" ref="AM957">_xlfn.IFNA(IF(ISBLANK(D957),0,IF(NOT(OR(_xlfn.XLOOKUP(VLOOKUP(B957,'SSA DD'!$E$32:$F$40,2),'SSA DD'!$E$1:$M$1,'SSA DD'!$E$1:$M$22)=D957)),1,0)),0)</f>
        <v>0</v>
      </c>
      <c r="AO957" t="s">
        <v>396</v>
      </c>
      <c r="AP957" s="25" t="s">
        <v>397</v>
      </c>
      <c r="AQ957" s="160" t="s">
        <v>398</v>
      </c>
    </row>
    <row r="958" spans="1:43" ht="30" customHeight="1" x14ac:dyDescent="0.45">
      <c r="A958" s="395">
        <v>946</v>
      </c>
      <c r="B958" s="155"/>
      <c r="C958" s="154"/>
      <c r="D958" s="154"/>
      <c r="E958" s="361"/>
      <c r="F958" s="362"/>
      <c r="G958" s="362"/>
      <c r="H958" s="368"/>
      <c r="I958" s="367" t="str">
        <f t="shared" si="171"/>
        <v/>
      </c>
      <c r="J958" s="365"/>
      <c r="K958" s="365"/>
      <c r="L958" s="365"/>
      <c r="O958" s="25" t="str">
        <f>IF(AND(SUM($U958:$Z958)&lt;&gt;0,SUM($U958:$Z958)&lt;&gt;6), IF($B958&lt;&gt;'SOC priorities'!$E$11,$AG958,$AH958),"")</f>
        <v/>
      </c>
      <c r="P958" s="25" t="str">
        <f>IF(AND(SUM(U958:AA958)&lt;&gt;0,SUM(U958:AA958)&lt;&gt;7),IF(B958='SOC priorities'!$E$11,IF(ISBLANK(H958),$AI958,""),""),"")</f>
        <v/>
      </c>
      <c r="Q958" s="25" t="str">
        <f t="shared" si="172"/>
        <v/>
      </c>
      <c r="R958" s="25" t="str">
        <f t="shared" si="169"/>
        <v/>
      </c>
      <c r="S958" s="25" t="str">
        <f t="shared" si="170"/>
        <v/>
      </c>
      <c r="U958" s="159">
        <f t="shared" si="173"/>
        <v>0</v>
      </c>
      <c r="V958" s="25">
        <f t="shared" si="174"/>
        <v>0</v>
      </c>
      <c r="W958" s="25">
        <f t="shared" si="175"/>
        <v>0</v>
      </c>
      <c r="X958" s="25">
        <f t="shared" si="176"/>
        <v>0</v>
      </c>
      <c r="Y958" s="25">
        <f t="shared" si="177"/>
        <v>0</v>
      </c>
      <c r="Z958" s="25">
        <f t="shared" si="178"/>
        <v>0</v>
      </c>
      <c r="AA958" s="25">
        <f t="shared" si="179"/>
        <v>0</v>
      </c>
      <c r="AC958" s="25">
        <f t="shared" si="180"/>
        <v>0</v>
      </c>
      <c r="AG958" s="25" t="s">
        <v>393</v>
      </c>
      <c r="AH958" s="25" t="s">
        <v>394</v>
      </c>
      <c r="AI958" s="160" t="s">
        <v>395</v>
      </c>
      <c r="AK958" s="25">
        <f>IF(COUNTIFS('SOC priorities'!$E$4:$E$12,$B958)&lt;&gt;1,1,0)</f>
        <v>1</v>
      </c>
      <c r="AL958" s="25" cm="1">
        <f t="array" ref="AL958">_xlfn.IFNA(IF(ISBLANK(C958),0,_xlfn.IFNA(IF(NOT(OR(_xlfn.XLOOKUP(VLOOKUP(B958,'SOC priorities'!$E$4:$F$12,2),'SOC priorities'!$H$1:$P$1,'SOC priorities'!$H$1:$P$413)=C958)),1,0),1)),1)</f>
        <v>0</v>
      </c>
      <c r="AM958" s="25" cm="1">
        <f t="array" ref="AM958">_xlfn.IFNA(IF(ISBLANK(D958),0,IF(NOT(OR(_xlfn.XLOOKUP(VLOOKUP(B958,'SSA DD'!$E$32:$F$40,2),'SSA DD'!$E$1:$M$1,'SSA DD'!$E$1:$M$22)=D958)),1,0)),0)</f>
        <v>0</v>
      </c>
      <c r="AO958" t="s">
        <v>396</v>
      </c>
      <c r="AP958" s="25" t="s">
        <v>397</v>
      </c>
      <c r="AQ958" s="160" t="s">
        <v>398</v>
      </c>
    </row>
    <row r="959" spans="1:43" ht="30" customHeight="1" x14ac:dyDescent="0.45">
      <c r="A959" s="395">
        <v>947</v>
      </c>
      <c r="B959" s="155"/>
      <c r="C959" s="154"/>
      <c r="D959" s="154"/>
      <c r="E959" s="361"/>
      <c r="F959" s="362"/>
      <c r="G959" s="362"/>
      <c r="H959" s="368"/>
      <c r="I959" s="367" t="str">
        <f t="shared" si="171"/>
        <v/>
      </c>
      <c r="J959" s="365"/>
      <c r="K959" s="365"/>
      <c r="L959" s="365"/>
      <c r="O959" s="25" t="str">
        <f>IF(AND(SUM($U959:$Z959)&lt;&gt;0,SUM($U959:$Z959)&lt;&gt;6), IF($B959&lt;&gt;'SOC priorities'!$E$11,$AG959,$AH959),"")</f>
        <v/>
      </c>
      <c r="P959" s="25" t="str">
        <f>IF(AND(SUM(U959:AA959)&lt;&gt;0,SUM(U959:AA959)&lt;&gt;7),IF(B959='SOC priorities'!$E$11,IF(ISBLANK(H959),$AI959,""),""),"")</f>
        <v/>
      </c>
      <c r="Q959" s="25" t="str">
        <f t="shared" si="172"/>
        <v/>
      </c>
      <c r="R959" s="25" t="str">
        <f t="shared" si="169"/>
        <v/>
      </c>
      <c r="S959" s="25" t="str">
        <f t="shared" si="170"/>
        <v/>
      </c>
      <c r="U959" s="159">
        <f t="shared" si="173"/>
        <v>0</v>
      </c>
      <c r="V959" s="25">
        <f t="shared" si="174"/>
        <v>0</v>
      </c>
      <c r="W959" s="25">
        <f t="shared" si="175"/>
        <v>0</v>
      </c>
      <c r="X959" s="25">
        <f t="shared" si="176"/>
        <v>0</v>
      </c>
      <c r="Y959" s="25">
        <f t="shared" si="177"/>
        <v>0</v>
      </c>
      <c r="Z959" s="25">
        <f t="shared" si="178"/>
        <v>0</v>
      </c>
      <c r="AA959" s="25">
        <f t="shared" si="179"/>
        <v>0</v>
      </c>
      <c r="AC959" s="25">
        <f t="shared" si="180"/>
        <v>0</v>
      </c>
      <c r="AG959" s="25" t="s">
        <v>393</v>
      </c>
      <c r="AH959" s="25" t="s">
        <v>394</v>
      </c>
      <c r="AI959" s="160" t="s">
        <v>395</v>
      </c>
      <c r="AK959" s="25">
        <f>IF(COUNTIFS('SOC priorities'!$E$4:$E$12,$B959)&lt;&gt;1,1,0)</f>
        <v>1</v>
      </c>
      <c r="AL959" s="25" cm="1">
        <f t="array" ref="AL959">_xlfn.IFNA(IF(ISBLANK(C959),0,_xlfn.IFNA(IF(NOT(OR(_xlfn.XLOOKUP(VLOOKUP(B959,'SOC priorities'!$E$4:$F$12,2),'SOC priorities'!$H$1:$P$1,'SOC priorities'!$H$1:$P$413)=C959)),1,0),1)),1)</f>
        <v>0</v>
      </c>
      <c r="AM959" s="25" cm="1">
        <f t="array" ref="AM959">_xlfn.IFNA(IF(ISBLANK(D959),0,IF(NOT(OR(_xlfn.XLOOKUP(VLOOKUP(B959,'SSA DD'!$E$32:$F$40,2),'SSA DD'!$E$1:$M$1,'SSA DD'!$E$1:$M$22)=D959)),1,0)),0)</f>
        <v>0</v>
      </c>
      <c r="AO959" t="s">
        <v>396</v>
      </c>
      <c r="AP959" s="25" t="s">
        <v>397</v>
      </c>
      <c r="AQ959" s="160" t="s">
        <v>398</v>
      </c>
    </row>
    <row r="960" spans="1:43" ht="30" customHeight="1" x14ac:dyDescent="0.45">
      <c r="A960" s="395">
        <v>948</v>
      </c>
      <c r="B960" s="155"/>
      <c r="C960" s="154"/>
      <c r="D960" s="154"/>
      <c r="E960" s="361"/>
      <c r="F960" s="362"/>
      <c r="G960" s="362"/>
      <c r="H960" s="368"/>
      <c r="I960" s="367" t="str">
        <f t="shared" si="171"/>
        <v/>
      </c>
      <c r="J960" s="365"/>
      <c r="K960" s="365"/>
      <c r="L960" s="365"/>
      <c r="O960" s="25" t="str">
        <f>IF(AND(SUM($U960:$Z960)&lt;&gt;0,SUM($U960:$Z960)&lt;&gt;6), IF($B960&lt;&gt;'SOC priorities'!$E$11,$AG960,$AH960),"")</f>
        <v/>
      </c>
      <c r="P960" s="25" t="str">
        <f>IF(AND(SUM(U960:AA960)&lt;&gt;0,SUM(U960:AA960)&lt;&gt;7),IF(B960='SOC priorities'!$E$11,IF(ISBLANK(H960),$AI960,""),""),"")</f>
        <v/>
      </c>
      <c r="Q960" s="25" t="str">
        <f t="shared" si="172"/>
        <v/>
      </c>
      <c r="R960" s="25" t="str">
        <f t="shared" si="169"/>
        <v/>
      </c>
      <c r="S960" s="25" t="str">
        <f t="shared" si="170"/>
        <v/>
      </c>
      <c r="U960" s="159">
        <f t="shared" si="173"/>
        <v>0</v>
      </c>
      <c r="V960" s="25">
        <f t="shared" si="174"/>
        <v>0</v>
      </c>
      <c r="W960" s="25">
        <f t="shared" si="175"/>
        <v>0</v>
      </c>
      <c r="X960" s="25">
        <f t="shared" si="176"/>
        <v>0</v>
      </c>
      <c r="Y960" s="25">
        <f t="shared" si="177"/>
        <v>0</v>
      </c>
      <c r="Z960" s="25">
        <f t="shared" si="178"/>
        <v>0</v>
      </c>
      <c r="AA960" s="25">
        <f t="shared" si="179"/>
        <v>0</v>
      </c>
      <c r="AC960" s="25">
        <f t="shared" si="180"/>
        <v>0</v>
      </c>
      <c r="AG960" s="25" t="s">
        <v>393</v>
      </c>
      <c r="AH960" s="25" t="s">
        <v>394</v>
      </c>
      <c r="AI960" s="160" t="s">
        <v>395</v>
      </c>
      <c r="AK960" s="25">
        <f>IF(COUNTIFS('SOC priorities'!$E$4:$E$12,$B960)&lt;&gt;1,1,0)</f>
        <v>1</v>
      </c>
      <c r="AL960" s="25" cm="1">
        <f t="array" ref="AL960">_xlfn.IFNA(IF(ISBLANK(C960),0,_xlfn.IFNA(IF(NOT(OR(_xlfn.XLOOKUP(VLOOKUP(B960,'SOC priorities'!$E$4:$F$12,2),'SOC priorities'!$H$1:$P$1,'SOC priorities'!$H$1:$P$413)=C960)),1,0),1)),1)</f>
        <v>0</v>
      </c>
      <c r="AM960" s="25" cm="1">
        <f t="array" ref="AM960">_xlfn.IFNA(IF(ISBLANK(D960),0,IF(NOT(OR(_xlfn.XLOOKUP(VLOOKUP(B960,'SSA DD'!$E$32:$F$40,2),'SSA DD'!$E$1:$M$1,'SSA DD'!$E$1:$M$22)=D960)),1,0)),0)</f>
        <v>0</v>
      </c>
      <c r="AO960" t="s">
        <v>396</v>
      </c>
      <c r="AP960" s="25" t="s">
        <v>397</v>
      </c>
      <c r="AQ960" s="160" t="s">
        <v>398</v>
      </c>
    </row>
    <row r="961" spans="1:43" ht="30" customHeight="1" x14ac:dyDescent="0.45">
      <c r="A961" s="395">
        <v>949</v>
      </c>
      <c r="B961" s="155"/>
      <c r="C961" s="154"/>
      <c r="D961" s="154"/>
      <c r="E961" s="361"/>
      <c r="F961" s="362"/>
      <c r="G961" s="362"/>
      <c r="H961" s="368"/>
      <c r="I961" s="367" t="str">
        <f t="shared" si="171"/>
        <v/>
      </c>
      <c r="J961" s="365"/>
      <c r="K961" s="365"/>
      <c r="L961" s="365"/>
      <c r="O961" s="25" t="str">
        <f>IF(AND(SUM($U961:$Z961)&lt;&gt;0,SUM($U961:$Z961)&lt;&gt;6), IF($B961&lt;&gt;'SOC priorities'!$E$11,$AG961,$AH961),"")</f>
        <v/>
      </c>
      <c r="P961" s="25" t="str">
        <f>IF(AND(SUM(U961:AA961)&lt;&gt;0,SUM(U961:AA961)&lt;&gt;7),IF(B961='SOC priorities'!$E$11,IF(ISBLANK(H961),$AI961,""),""),"")</f>
        <v/>
      </c>
      <c r="Q961" s="25" t="str">
        <f t="shared" si="172"/>
        <v/>
      </c>
      <c r="R961" s="25" t="str">
        <f t="shared" si="169"/>
        <v/>
      </c>
      <c r="S961" s="25" t="str">
        <f t="shared" si="170"/>
        <v/>
      </c>
      <c r="U961" s="159">
        <f t="shared" si="173"/>
        <v>0</v>
      </c>
      <c r="V961" s="25">
        <f t="shared" si="174"/>
        <v>0</v>
      </c>
      <c r="W961" s="25">
        <f t="shared" si="175"/>
        <v>0</v>
      </c>
      <c r="X961" s="25">
        <f t="shared" si="176"/>
        <v>0</v>
      </c>
      <c r="Y961" s="25">
        <f t="shared" si="177"/>
        <v>0</v>
      </c>
      <c r="Z961" s="25">
        <f t="shared" si="178"/>
        <v>0</v>
      </c>
      <c r="AA961" s="25">
        <f t="shared" si="179"/>
        <v>0</v>
      </c>
      <c r="AC961" s="25">
        <f t="shared" si="180"/>
        <v>0</v>
      </c>
      <c r="AG961" s="25" t="s">
        <v>393</v>
      </c>
      <c r="AH961" s="25" t="s">
        <v>394</v>
      </c>
      <c r="AI961" s="160" t="s">
        <v>395</v>
      </c>
      <c r="AK961" s="25">
        <f>IF(COUNTIFS('SOC priorities'!$E$4:$E$12,$B961)&lt;&gt;1,1,0)</f>
        <v>1</v>
      </c>
      <c r="AL961" s="25" cm="1">
        <f t="array" ref="AL961">_xlfn.IFNA(IF(ISBLANK(C961),0,_xlfn.IFNA(IF(NOT(OR(_xlfn.XLOOKUP(VLOOKUP(B961,'SOC priorities'!$E$4:$F$12,2),'SOC priorities'!$H$1:$P$1,'SOC priorities'!$H$1:$P$413)=C961)),1,0),1)),1)</f>
        <v>0</v>
      </c>
      <c r="AM961" s="25" cm="1">
        <f t="array" ref="AM961">_xlfn.IFNA(IF(ISBLANK(D961),0,IF(NOT(OR(_xlfn.XLOOKUP(VLOOKUP(B961,'SSA DD'!$E$32:$F$40,2),'SSA DD'!$E$1:$M$1,'SSA DD'!$E$1:$M$22)=D961)),1,0)),0)</f>
        <v>0</v>
      </c>
      <c r="AO961" t="s">
        <v>396</v>
      </c>
      <c r="AP961" s="25" t="s">
        <v>397</v>
      </c>
      <c r="AQ961" s="160" t="s">
        <v>398</v>
      </c>
    </row>
    <row r="962" spans="1:43" ht="30" customHeight="1" x14ac:dyDescent="0.45">
      <c r="A962" s="395">
        <v>950</v>
      </c>
      <c r="B962" s="155"/>
      <c r="C962" s="154"/>
      <c r="D962" s="154"/>
      <c r="E962" s="361"/>
      <c r="F962" s="362"/>
      <c r="G962" s="362"/>
      <c r="H962" s="368"/>
      <c r="I962" s="367" t="str">
        <f t="shared" si="171"/>
        <v/>
      </c>
      <c r="J962" s="365"/>
      <c r="K962" s="365"/>
      <c r="L962" s="365"/>
      <c r="O962" s="25" t="str">
        <f>IF(AND(SUM($U962:$Z962)&lt;&gt;0,SUM($U962:$Z962)&lt;&gt;6), IF($B962&lt;&gt;'SOC priorities'!$E$11,$AG962,$AH962),"")</f>
        <v/>
      </c>
      <c r="P962" s="25" t="str">
        <f>IF(AND(SUM(U962:AA962)&lt;&gt;0,SUM(U962:AA962)&lt;&gt;7),IF(B962='SOC priorities'!$E$11,IF(ISBLANK(H962),$AI962,""),""),"")</f>
        <v/>
      </c>
      <c r="Q962" s="25" t="str">
        <f t="shared" si="172"/>
        <v/>
      </c>
      <c r="R962" s="25" t="str">
        <f t="shared" si="169"/>
        <v/>
      </c>
      <c r="S962" s="25" t="str">
        <f t="shared" si="170"/>
        <v/>
      </c>
      <c r="U962" s="159">
        <f t="shared" si="173"/>
        <v>0</v>
      </c>
      <c r="V962" s="25">
        <f t="shared" si="174"/>
        <v>0</v>
      </c>
      <c r="W962" s="25">
        <f t="shared" si="175"/>
        <v>0</v>
      </c>
      <c r="X962" s="25">
        <f t="shared" si="176"/>
        <v>0</v>
      </c>
      <c r="Y962" s="25">
        <f t="shared" si="177"/>
        <v>0</v>
      </c>
      <c r="Z962" s="25">
        <f t="shared" si="178"/>
        <v>0</v>
      </c>
      <c r="AA962" s="25">
        <f t="shared" si="179"/>
        <v>0</v>
      </c>
      <c r="AC962" s="25">
        <f t="shared" si="180"/>
        <v>0</v>
      </c>
      <c r="AG962" s="25" t="s">
        <v>393</v>
      </c>
      <c r="AH962" s="25" t="s">
        <v>394</v>
      </c>
      <c r="AI962" s="160" t="s">
        <v>395</v>
      </c>
      <c r="AK962" s="25">
        <f>IF(COUNTIFS('SOC priorities'!$E$4:$E$12,$B962)&lt;&gt;1,1,0)</f>
        <v>1</v>
      </c>
      <c r="AL962" s="25" cm="1">
        <f t="array" ref="AL962">_xlfn.IFNA(IF(ISBLANK(C962),0,_xlfn.IFNA(IF(NOT(OR(_xlfn.XLOOKUP(VLOOKUP(B962,'SOC priorities'!$E$4:$F$12,2),'SOC priorities'!$H$1:$P$1,'SOC priorities'!$H$1:$P$413)=C962)),1,0),1)),1)</f>
        <v>0</v>
      </c>
      <c r="AM962" s="25" cm="1">
        <f t="array" ref="AM962">_xlfn.IFNA(IF(ISBLANK(D962),0,IF(NOT(OR(_xlfn.XLOOKUP(VLOOKUP(B962,'SSA DD'!$E$32:$F$40,2),'SSA DD'!$E$1:$M$1,'SSA DD'!$E$1:$M$22)=D962)),1,0)),0)</f>
        <v>0</v>
      </c>
      <c r="AO962" t="s">
        <v>396</v>
      </c>
      <c r="AP962" s="25" t="s">
        <v>397</v>
      </c>
      <c r="AQ962" s="160" t="s">
        <v>398</v>
      </c>
    </row>
    <row r="963" spans="1:43" ht="30" customHeight="1" x14ac:dyDescent="0.45">
      <c r="A963" s="395">
        <v>951</v>
      </c>
      <c r="B963" s="155"/>
      <c r="C963" s="154"/>
      <c r="D963" s="154"/>
      <c r="E963" s="361"/>
      <c r="F963" s="362"/>
      <c r="G963" s="362"/>
      <c r="H963" s="368"/>
      <c r="I963" s="367" t="str">
        <f t="shared" si="171"/>
        <v/>
      </c>
      <c r="J963" s="365"/>
      <c r="K963" s="365"/>
      <c r="L963" s="365"/>
      <c r="O963" s="25" t="str">
        <f>IF(AND(SUM($U963:$Z963)&lt;&gt;0,SUM($U963:$Z963)&lt;&gt;6), IF($B963&lt;&gt;'SOC priorities'!$E$11,$AG963,$AH963),"")</f>
        <v/>
      </c>
      <c r="P963" s="25" t="str">
        <f>IF(AND(SUM(U963:AA963)&lt;&gt;0,SUM(U963:AA963)&lt;&gt;7),IF(B963='SOC priorities'!$E$11,IF(ISBLANK(H963),$AI963,""),""),"")</f>
        <v/>
      </c>
      <c r="Q963" s="25" t="str">
        <f t="shared" si="172"/>
        <v/>
      </c>
      <c r="R963" s="25" t="str">
        <f t="shared" si="169"/>
        <v/>
      </c>
      <c r="S963" s="25" t="str">
        <f t="shared" si="170"/>
        <v/>
      </c>
      <c r="U963" s="159">
        <f t="shared" si="173"/>
        <v>0</v>
      </c>
      <c r="V963" s="25">
        <f t="shared" si="174"/>
        <v>0</v>
      </c>
      <c r="W963" s="25">
        <f t="shared" si="175"/>
        <v>0</v>
      </c>
      <c r="X963" s="25">
        <f t="shared" si="176"/>
        <v>0</v>
      </c>
      <c r="Y963" s="25">
        <f t="shared" si="177"/>
        <v>0</v>
      </c>
      <c r="Z963" s="25">
        <f t="shared" si="178"/>
        <v>0</v>
      </c>
      <c r="AA963" s="25">
        <f t="shared" si="179"/>
        <v>0</v>
      </c>
      <c r="AC963" s="25">
        <f t="shared" si="180"/>
        <v>0</v>
      </c>
      <c r="AG963" s="25" t="s">
        <v>393</v>
      </c>
      <c r="AH963" s="25" t="s">
        <v>394</v>
      </c>
      <c r="AI963" s="160" t="s">
        <v>395</v>
      </c>
      <c r="AK963" s="25">
        <f>IF(COUNTIFS('SOC priorities'!$E$4:$E$12,$B963)&lt;&gt;1,1,0)</f>
        <v>1</v>
      </c>
      <c r="AL963" s="25" cm="1">
        <f t="array" ref="AL963">_xlfn.IFNA(IF(ISBLANK(C963),0,_xlfn.IFNA(IF(NOT(OR(_xlfn.XLOOKUP(VLOOKUP(B963,'SOC priorities'!$E$4:$F$12,2),'SOC priorities'!$H$1:$P$1,'SOC priorities'!$H$1:$P$413)=C963)),1,0),1)),1)</f>
        <v>0</v>
      </c>
      <c r="AM963" s="25" cm="1">
        <f t="array" ref="AM963">_xlfn.IFNA(IF(ISBLANK(D963),0,IF(NOT(OR(_xlfn.XLOOKUP(VLOOKUP(B963,'SSA DD'!$E$32:$F$40,2),'SSA DD'!$E$1:$M$1,'SSA DD'!$E$1:$M$22)=D963)),1,0)),0)</f>
        <v>0</v>
      </c>
      <c r="AO963" t="s">
        <v>396</v>
      </c>
      <c r="AP963" s="25" t="s">
        <v>397</v>
      </c>
      <c r="AQ963" s="160" t="s">
        <v>398</v>
      </c>
    </row>
    <row r="964" spans="1:43" ht="30" customHeight="1" x14ac:dyDescent="0.45">
      <c r="A964" s="395">
        <v>952</v>
      </c>
      <c r="B964" s="155"/>
      <c r="C964" s="154"/>
      <c r="D964" s="154"/>
      <c r="E964" s="361"/>
      <c r="F964" s="362"/>
      <c r="G964" s="362"/>
      <c r="H964" s="368"/>
      <c r="I964" s="367" t="str">
        <f t="shared" si="171"/>
        <v/>
      </c>
      <c r="J964" s="365"/>
      <c r="K964" s="365"/>
      <c r="L964" s="365"/>
      <c r="O964" s="25" t="str">
        <f>IF(AND(SUM($U964:$Z964)&lt;&gt;0,SUM($U964:$Z964)&lt;&gt;6), IF($B964&lt;&gt;'SOC priorities'!$E$11,$AG964,$AH964),"")</f>
        <v/>
      </c>
      <c r="P964" s="25" t="str">
        <f>IF(AND(SUM(U964:AA964)&lt;&gt;0,SUM(U964:AA964)&lt;&gt;7),IF(B964='SOC priorities'!$E$11,IF(ISBLANK(H964),$AI964,""),""),"")</f>
        <v/>
      </c>
      <c r="Q964" s="25" t="str">
        <f t="shared" si="172"/>
        <v/>
      </c>
      <c r="R964" s="25" t="str">
        <f t="shared" si="169"/>
        <v/>
      </c>
      <c r="S964" s="25" t="str">
        <f t="shared" si="170"/>
        <v/>
      </c>
      <c r="U964" s="159">
        <f t="shared" si="173"/>
        <v>0</v>
      </c>
      <c r="V964" s="25">
        <f t="shared" si="174"/>
        <v>0</v>
      </c>
      <c r="W964" s="25">
        <f t="shared" si="175"/>
        <v>0</v>
      </c>
      <c r="X964" s="25">
        <f t="shared" si="176"/>
        <v>0</v>
      </c>
      <c r="Y964" s="25">
        <f t="shared" si="177"/>
        <v>0</v>
      </c>
      <c r="Z964" s="25">
        <f t="shared" si="178"/>
        <v>0</v>
      </c>
      <c r="AA964" s="25">
        <f t="shared" si="179"/>
        <v>0</v>
      </c>
      <c r="AC964" s="25">
        <f t="shared" si="180"/>
        <v>0</v>
      </c>
      <c r="AG964" s="25" t="s">
        <v>393</v>
      </c>
      <c r="AH964" s="25" t="s">
        <v>394</v>
      </c>
      <c r="AI964" s="160" t="s">
        <v>395</v>
      </c>
      <c r="AK964" s="25">
        <f>IF(COUNTIFS('SOC priorities'!$E$4:$E$12,$B964)&lt;&gt;1,1,0)</f>
        <v>1</v>
      </c>
      <c r="AL964" s="25" cm="1">
        <f t="array" ref="AL964">_xlfn.IFNA(IF(ISBLANK(C964),0,_xlfn.IFNA(IF(NOT(OR(_xlfn.XLOOKUP(VLOOKUP(B964,'SOC priorities'!$E$4:$F$12,2),'SOC priorities'!$H$1:$P$1,'SOC priorities'!$H$1:$P$413)=C964)),1,0),1)),1)</f>
        <v>0</v>
      </c>
      <c r="AM964" s="25" cm="1">
        <f t="array" ref="AM964">_xlfn.IFNA(IF(ISBLANK(D964),0,IF(NOT(OR(_xlfn.XLOOKUP(VLOOKUP(B964,'SSA DD'!$E$32:$F$40,2),'SSA DD'!$E$1:$M$1,'SSA DD'!$E$1:$M$22)=D964)),1,0)),0)</f>
        <v>0</v>
      </c>
      <c r="AO964" t="s">
        <v>396</v>
      </c>
      <c r="AP964" s="25" t="s">
        <v>397</v>
      </c>
      <c r="AQ964" s="160" t="s">
        <v>398</v>
      </c>
    </row>
    <row r="965" spans="1:43" ht="30" customHeight="1" x14ac:dyDescent="0.45">
      <c r="A965" s="395">
        <v>953</v>
      </c>
      <c r="B965" s="155"/>
      <c r="C965" s="154"/>
      <c r="D965" s="154"/>
      <c r="E965" s="361"/>
      <c r="F965" s="362"/>
      <c r="G965" s="362"/>
      <c r="H965" s="368"/>
      <c r="I965" s="367" t="str">
        <f t="shared" si="171"/>
        <v/>
      </c>
      <c r="J965" s="365"/>
      <c r="K965" s="365"/>
      <c r="L965" s="365"/>
      <c r="O965" s="25" t="str">
        <f>IF(AND(SUM($U965:$Z965)&lt;&gt;0,SUM($U965:$Z965)&lt;&gt;6), IF($B965&lt;&gt;'SOC priorities'!$E$11,$AG965,$AH965),"")</f>
        <v/>
      </c>
      <c r="P965" s="25" t="str">
        <f>IF(AND(SUM(U965:AA965)&lt;&gt;0,SUM(U965:AA965)&lt;&gt;7),IF(B965='SOC priorities'!$E$11,IF(ISBLANK(H965),$AI965,""),""),"")</f>
        <v/>
      </c>
      <c r="Q965" s="25" t="str">
        <f t="shared" si="172"/>
        <v/>
      </c>
      <c r="R965" s="25" t="str">
        <f t="shared" si="169"/>
        <v/>
      </c>
      <c r="S965" s="25" t="str">
        <f t="shared" si="170"/>
        <v/>
      </c>
      <c r="U965" s="159">
        <f t="shared" si="173"/>
        <v>0</v>
      </c>
      <c r="V965" s="25">
        <f t="shared" si="174"/>
        <v>0</v>
      </c>
      <c r="W965" s="25">
        <f t="shared" si="175"/>
        <v>0</v>
      </c>
      <c r="X965" s="25">
        <f t="shared" si="176"/>
        <v>0</v>
      </c>
      <c r="Y965" s="25">
        <f t="shared" si="177"/>
        <v>0</v>
      </c>
      <c r="Z965" s="25">
        <f t="shared" si="178"/>
        <v>0</v>
      </c>
      <c r="AA965" s="25">
        <f t="shared" si="179"/>
        <v>0</v>
      </c>
      <c r="AC965" s="25">
        <f t="shared" si="180"/>
        <v>0</v>
      </c>
      <c r="AG965" s="25" t="s">
        <v>393</v>
      </c>
      <c r="AH965" s="25" t="s">
        <v>394</v>
      </c>
      <c r="AI965" s="160" t="s">
        <v>395</v>
      </c>
      <c r="AK965" s="25">
        <f>IF(COUNTIFS('SOC priorities'!$E$4:$E$12,$B965)&lt;&gt;1,1,0)</f>
        <v>1</v>
      </c>
      <c r="AL965" s="25" cm="1">
        <f t="array" ref="AL965">_xlfn.IFNA(IF(ISBLANK(C965),0,_xlfn.IFNA(IF(NOT(OR(_xlfn.XLOOKUP(VLOOKUP(B965,'SOC priorities'!$E$4:$F$12,2),'SOC priorities'!$H$1:$P$1,'SOC priorities'!$H$1:$P$413)=C965)),1,0),1)),1)</f>
        <v>0</v>
      </c>
      <c r="AM965" s="25" cm="1">
        <f t="array" ref="AM965">_xlfn.IFNA(IF(ISBLANK(D965),0,IF(NOT(OR(_xlfn.XLOOKUP(VLOOKUP(B965,'SSA DD'!$E$32:$F$40,2),'SSA DD'!$E$1:$M$1,'SSA DD'!$E$1:$M$22)=D965)),1,0)),0)</f>
        <v>0</v>
      </c>
      <c r="AO965" t="s">
        <v>396</v>
      </c>
      <c r="AP965" s="25" t="s">
        <v>397</v>
      </c>
      <c r="AQ965" s="160" t="s">
        <v>398</v>
      </c>
    </row>
    <row r="966" spans="1:43" ht="30" customHeight="1" x14ac:dyDescent="0.45">
      <c r="A966" s="395">
        <v>954</v>
      </c>
      <c r="B966" s="155"/>
      <c r="C966" s="154"/>
      <c r="D966" s="154"/>
      <c r="E966" s="361"/>
      <c r="F966" s="362"/>
      <c r="G966" s="362"/>
      <c r="H966" s="368"/>
      <c r="I966" s="367" t="str">
        <f t="shared" si="171"/>
        <v/>
      </c>
      <c r="J966" s="365"/>
      <c r="K966" s="365"/>
      <c r="L966" s="365"/>
      <c r="O966" s="25" t="str">
        <f>IF(AND(SUM($U966:$Z966)&lt;&gt;0,SUM($U966:$Z966)&lt;&gt;6), IF($B966&lt;&gt;'SOC priorities'!$E$11,$AG966,$AH966),"")</f>
        <v/>
      </c>
      <c r="P966" s="25" t="str">
        <f>IF(AND(SUM(U966:AA966)&lt;&gt;0,SUM(U966:AA966)&lt;&gt;7),IF(B966='SOC priorities'!$E$11,IF(ISBLANK(H966),$AI966,""),""),"")</f>
        <v/>
      </c>
      <c r="Q966" s="25" t="str">
        <f t="shared" si="172"/>
        <v/>
      </c>
      <c r="R966" s="25" t="str">
        <f t="shared" si="169"/>
        <v/>
      </c>
      <c r="S966" s="25" t="str">
        <f t="shared" si="170"/>
        <v/>
      </c>
      <c r="U966" s="159">
        <f t="shared" si="173"/>
        <v>0</v>
      </c>
      <c r="V966" s="25">
        <f t="shared" si="174"/>
        <v>0</v>
      </c>
      <c r="W966" s="25">
        <f t="shared" si="175"/>
        <v>0</v>
      </c>
      <c r="X966" s="25">
        <f t="shared" si="176"/>
        <v>0</v>
      </c>
      <c r="Y966" s="25">
        <f t="shared" si="177"/>
        <v>0</v>
      </c>
      <c r="Z966" s="25">
        <f t="shared" si="178"/>
        <v>0</v>
      </c>
      <c r="AA966" s="25">
        <f t="shared" si="179"/>
        <v>0</v>
      </c>
      <c r="AC966" s="25">
        <f t="shared" si="180"/>
        <v>0</v>
      </c>
      <c r="AG966" s="25" t="s">
        <v>393</v>
      </c>
      <c r="AH966" s="25" t="s">
        <v>394</v>
      </c>
      <c r="AI966" s="160" t="s">
        <v>395</v>
      </c>
      <c r="AK966" s="25">
        <f>IF(COUNTIFS('SOC priorities'!$E$4:$E$12,$B966)&lt;&gt;1,1,0)</f>
        <v>1</v>
      </c>
      <c r="AL966" s="25" cm="1">
        <f t="array" ref="AL966">_xlfn.IFNA(IF(ISBLANK(C966),0,_xlfn.IFNA(IF(NOT(OR(_xlfn.XLOOKUP(VLOOKUP(B966,'SOC priorities'!$E$4:$F$12,2),'SOC priorities'!$H$1:$P$1,'SOC priorities'!$H$1:$P$413)=C966)),1,0),1)),1)</f>
        <v>0</v>
      </c>
      <c r="AM966" s="25" cm="1">
        <f t="array" ref="AM966">_xlfn.IFNA(IF(ISBLANK(D966),0,IF(NOT(OR(_xlfn.XLOOKUP(VLOOKUP(B966,'SSA DD'!$E$32:$F$40,2),'SSA DD'!$E$1:$M$1,'SSA DD'!$E$1:$M$22)=D966)),1,0)),0)</f>
        <v>0</v>
      </c>
      <c r="AO966" t="s">
        <v>396</v>
      </c>
      <c r="AP966" s="25" t="s">
        <v>397</v>
      </c>
      <c r="AQ966" s="160" t="s">
        <v>398</v>
      </c>
    </row>
    <row r="967" spans="1:43" ht="30" customHeight="1" x14ac:dyDescent="0.45">
      <c r="A967" s="395">
        <v>955</v>
      </c>
      <c r="B967" s="155"/>
      <c r="C967" s="154"/>
      <c r="D967" s="154"/>
      <c r="E967" s="361"/>
      <c r="F967" s="362"/>
      <c r="G967" s="362"/>
      <c r="H967" s="368"/>
      <c r="I967" s="367" t="str">
        <f t="shared" si="171"/>
        <v/>
      </c>
      <c r="J967" s="365"/>
      <c r="K967" s="365"/>
      <c r="L967" s="365"/>
      <c r="O967" s="25" t="str">
        <f>IF(AND(SUM($U967:$Z967)&lt;&gt;0,SUM($U967:$Z967)&lt;&gt;6), IF($B967&lt;&gt;'SOC priorities'!$E$11,$AG967,$AH967),"")</f>
        <v/>
      </c>
      <c r="P967" s="25" t="str">
        <f>IF(AND(SUM(U967:AA967)&lt;&gt;0,SUM(U967:AA967)&lt;&gt;7),IF(B967='SOC priorities'!$E$11,IF(ISBLANK(H967),$AI967,""),""),"")</f>
        <v/>
      </c>
      <c r="Q967" s="25" t="str">
        <f t="shared" si="172"/>
        <v/>
      </c>
      <c r="R967" s="25" t="str">
        <f t="shared" si="169"/>
        <v/>
      </c>
      <c r="S967" s="25" t="str">
        <f t="shared" si="170"/>
        <v/>
      </c>
      <c r="U967" s="159">
        <f t="shared" si="173"/>
        <v>0</v>
      </c>
      <c r="V967" s="25">
        <f t="shared" si="174"/>
        <v>0</v>
      </c>
      <c r="W967" s="25">
        <f t="shared" si="175"/>
        <v>0</v>
      </c>
      <c r="X967" s="25">
        <f t="shared" si="176"/>
        <v>0</v>
      </c>
      <c r="Y967" s="25">
        <f t="shared" si="177"/>
        <v>0</v>
      </c>
      <c r="Z967" s="25">
        <f t="shared" si="178"/>
        <v>0</v>
      </c>
      <c r="AA967" s="25">
        <f t="shared" si="179"/>
        <v>0</v>
      </c>
      <c r="AC967" s="25">
        <f t="shared" si="180"/>
        <v>0</v>
      </c>
      <c r="AG967" s="25" t="s">
        <v>393</v>
      </c>
      <c r="AH967" s="25" t="s">
        <v>394</v>
      </c>
      <c r="AI967" s="160" t="s">
        <v>395</v>
      </c>
      <c r="AK967" s="25">
        <f>IF(COUNTIFS('SOC priorities'!$E$4:$E$12,$B967)&lt;&gt;1,1,0)</f>
        <v>1</v>
      </c>
      <c r="AL967" s="25" cm="1">
        <f t="array" ref="AL967">_xlfn.IFNA(IF(ISBLANK(C967),0,_xlfn.IFNA(IF(NOT(OR(_xlfn.XLOOKUP(VLOOKUP(B967,'SOC priorities'!$E$4:$F$12,2),'SOC priorities'!$H$1:$P$1,'SOC priorities'!$H$1:$P$413)=C967)),1,0),1)),1)</f>
        <v>0</v>
      </c>
      <c r="AM967" s="25" cm="1">
        <f t="array" ref="AM967">_xlfn.IFNA(IF(ISBLANK(D967),0,IF(NOT(OR(_xlfn.XLOOKUP(VLOOKUP(B967,'SSA DD'!$E$32:$F$40,2),'SSA DD'!$E$1:$M$1,'SSA DD'!$E$1:$M$22)=D967)),1,0)),0)</f>
        <v>0</v>
      </c>
      <c r="AO967" t="s">
        <v>396</v>
      </c>
      <c r="AP967" s="25" t="s">
        <v>397</v>
      </c>
      <c r="AQ967" s="160" t="s">
        <v>398</v>
      </c>
    </row>
    <row r="968" spans="1:43" ht="30" customHeight="1" x14ac:dyDescent="0.45">
      <c r="A968" s="395">
        <v>956</v>
      </c>
      <c r="B968" s="155"/>
      <c r="C968" s="154"/>
      <c r="D968" s="154"/>
      <c r="E968" s="361"/>
      <c r="F968" s="362"/>
      <c r="G968" s="362"/>
      <c r="H968" s="368"/>
      <c r="I968" s="367" t="str">
        <f t="shared" si="171"/>
        <v/>
      </c>
      <c r="J968" s="365"/>
      <c r="K968" s="365"/>
      <c r="L968" s="365"/>
      <c r="O968" s="25" t="str">
        <f>IF(AND(SUM($U968:$Z968)&lt;&gt;0,SUM($U968:$Z968)&lt;&gt;6), IF($B968&lt;&gt;'SOC priorities'!$E$11,$AG968,$AH968),"")</f>
        <v/>
      </c>
      <c r="P968" s="25" t="str">
        <f>IF(AND(SUM(U968:AA968)&lt;&gt;0,SUM(U968:AA968)&lt;&gt;7),IF(B968='SOC priorities'!$E$11,IF(ISBLANK(H968),$AI968,""),""),"")</f>
        <v/>
      </c>
      <c r="Q968" s="25" t="str">
        <f t="shared" si="172"/>
        <v/>
      </c>
      <c r="R968" s="25" t="str">
        <f t="shared" si="169"/>
        <v/>
      </c>
      <c r="S968" s="25" t="str">
        <f t="shared" si="170"/>
        <v/>
      </c>
      <c r="U968" s="159">
        <f t="shared" si="173"/>
        <v>0</v>
      </c>
      <c r="V968" s="25">
        <f t="shared" si="174"/>
        <v>0</v>
      </c>
      <c r="W968" s="25">
        <f t="shared" si="175"/>
        <v>0</v>
      </c>
      <c r="X968" s="25">
        <f t="shared" si="176"/>
        <v>0</v>
      </c>
      <c r="Y968" s="25">
        <f t="shared" si="177"/>
        <v>0</v>
      </c>
      <c r="Z968" s="25">
        <f t="shared" si="178"/>
        <v>0</v>
      </c>
      <c r="AA968" s="25">
        <f t="shared" si="179"/>
        <v>0</v>
      </c>
      <c r="AC968" s="25">
        <f t="shared" si="180"/>
        <v>0</v>
      </c>
      <c r="AG968" s="25" t="s">
        <v>393</v>
      </c>
      <c r="AH968" s="25" t="s">
        <v>394</v>
      </c>
      <c r="AI968" s="160" t="s">
        <v>395</v>
      </c>
      <c r="AK968" s="25">
        <f>IF(COUNTIFS('SOC priorities'!$E$4:$E$12,$B968)&lt;&gt;1,1,0)</f>
        <v>1</v>
      </c>
      <c r="AL968" s="25" cm="1">
        <f t="array" ref="AL968">_xlfn.IFNA(IF(ISBLANK(C968),0,_xlfn.IFNA(IF(NOT(OR(_xlfn.XLOOKUP(VLOOKUP(B968,'SOC priorities'!$E$4:$F$12,2),'SOC priorities'!$H$1:$P$1,'SOC priorities'!$H$1:$P$413)=C968)),1,0),1)),1)</f>
        <v>0</v>
      </c>
      <c r="AM968" s="25" cm="1">
        <f t="array" ref="AM968">_xlfn.IFNA(IF(ISBLANK(D968),0,IF(NOT(OR(_xlfn.XLOOKUP(VLOOKUP(B968,'SSA DD'!$E$32:$F$40,2),'SSA DD'!$E$1:$M$1,'SSA DD'!$E$1:$M$22)=D968)),1,0)),0)</f>
        <v>0</v>
      </c>
      <c r="AO968" t="s">
        <v>396</v>
      </c>
      <c r="AP968" s="25" t="s">
        <v>397</v>
      </c>
      <c r="AQ968" s="160" t="s">
        <v>398</v>
      </c>
    </row>
    <row r="969" spans="1:43" ht="30" customHeight="1" x14ac:dyDescent="0.45">
      <c r="A969" s="395">
        <v>957</v>
      </c>
      <c r="B969" s="155"/>
      <c r="C969" s="154"/>
      <c r="D969" s="154"/>
      <c r="E969" s="361"/>
      <c r="F969" s="362"/>
      <c r="G969" s="362"/>
      <c r="H969" s="368"/>
      <c r="I969" s="367" t="str">
        <f t="shared" si="171"/>
        <v/>
      </c>
      <c r="J969" s="365"/>
      <c r="K969" s="365"/>
      <c r="L969" s="365"/>
      <c r="O969" s="25" t="str">
        <f>IF(AND(SUM($U969:$Z969)&lt;&gt;0,SUM($U969:$Z969)&lt;&gt;6), IF($B969&lt;&gt;'SOC priorities'!$E$11,$AG969,$AH969),"")</f>
        <v/>
      </c>
      <c r="P969" s="25" t="str">
        <f>IF(AND(SUM(U969:AA969)&lt;&gt;0,SUM(U969:AA969)&lt;&gt;7),IF(B969='SOC priorities'!$E$11,IF(ISBLANK(H969),$AI969,""),""),"")</f>
        <v/>
      </c>
      <c r="Q969" s="25" t="str">
        <f t="shared" si="172"/>
        <v/>
      </c>
      <c r="R969" s="25" t="str">
        <f t="shared" si="169"/>
        <v/>
      </c>
      <c r="S969" s="25" t="str">
        <f t="shared" si="170"/>
        <v/>
      </c>
      <c r="U969" s="159">
        <f t="shared" si="173"/>
        <v>0</v>
      </c>
      <c r="V969" s="25">
        <f t="shared" si="174"/>
        <v>0</v>
      </c>
      <c r="W969" s="25">
        <f t="shared" si="175"/>
        <v>0</v>
      </c>
      <c r="X969" s="25">
        <f t="shared" si="176"/>
        <v>0</v>
      </c>
      <c r="Y969" s="25">
        <f t="shared" si="177"/>
        <v>0</v>
      </c>
      <c r="Z969" s="25">
        <f t="shared" si="178"/>
        <v>0</v>
      </c>
      <c r="AA969" s="25">
        <f t="shared" si="179"/>
        <v>0</v>
      </c>
      <c r="AC969" s="25">
        <f t="shared" si="180"/>
        <v>0</v>
      </c>
      <c r="AG969" s="25" t="s">
        <v>393</v>
      </c>
      <c r="AH969" s="25" t="s">
        <v>394</v>
      </c>
      <c r="AI969" s="160" t="s">
        <v>395</v>
      </c>
      <c r="AK969" s="25">
        <f>IF(COUNTIFS('SOC priorities'!$E$4:$E$12,$B969)&lt;&gt;1,1,0)</f>
        <v>1</v>
      </c>
      <c r="AL969" s="25" cm="1">
        <f t="array" ref="AL969">_xlfn.IFNA(IF(ISBLANK(C969),0,_xlfn.IFNA(IF(NOT(OR(_xlfn.XLOOKUP(VLOOKUP(B969,'SOC priorities'!$E$4:$F$12,2),'SOC priorities'!$H$1:$P$1,'SOC priorities'!$H$1:$P$413)=C969)),1,0),1)),1)</f>
        <v>0</v>
      </c>
      <c r="AM969" s="25" cm="1">
        <f t="array" ref="AM969">_xlfn.IFNA(IF(ISBLANK(D969),0,IF(NOT(OR(_xlfn.XLOOKUP(VLOOKUP(B969,'SSA DD'!$E$32:$F$40,2),'SSA DD'!$E$1:$M$1,'SSA DD'!$E$1:$M$22)=D969)),1,0)),0)</f>
        <v>0</v>
      </c>
      <c r="AO969" t="s">
        <v>396</v>
      </c>
      <c r="AP969" s="25" t="s">
        <v>397</v>
      </c>
      <c r="AQ969" s="160" t="s">
        <v>398</v>
      </c>
    </row>
    <row r="970" spans="1:43" ht="30" customHeight="1" x14ac:dyDescent="0.45">
      <c r="A970" s="395">
        <v>958</v>
      </c>
      <c r="B970" s="155"/>
      <c r="C970" s="154"/>
      <c r="D970" s="154"/>
      <c r="E970" s="361"/>
      <c r="F970" s="362"/>
      <c r="G970" s="362"/>
      <c r="H970" s="368"/>
      <c r="I970" s="367" t="str">
        <f t="shared" si="171"/>
        <v/>
      </c>
      <c r="J970" s="365"/>
      <c r="K970" s="365"/>
      <c r="L970" s="365"/>
      <c r="O970" s="25" t="str">
        <f>IF(AND(SUM($U970:$Z970)&lt;&gt;0,SUM($U970:$Z970)&lt;&gt;6), IF($B970&lt;&gt;'SOC priorities'!$E$11,$AG970,$AH970),"")</f>
        <v/>
      </c>
      <c r="P970" s="25" t="str">
        <f>IF(AND(SUM(U970:AA970)&lt;&gt;0,SUM(U970:AA970)&lt;&gt;7),IF(B970='SOC priorities'!$E$11,IF(ISBLANK(H970),$AI970,""),""),"")</f>
        <v/>
      </c>
      <c r="Q970" s="25" t="str">
        <f t="shared" si="172"/>
        <v/>
      </c>
      <c r="R970" s="25" t="str">
        <f t="shared" si="169"/>
        <v/>
      </c>
      <c r="S970" s="25" t="str">
        <f t="shared" si="170"/>
        <v/>
      </c>
      <c r="U970" s="159">
        <f t="shared" si="173"/>
        <v>0</v>
      </c>
      <c r="V970" s="25">
        <f t="shared" si="174"/>
        <v>0</v>
      </c>
      <c r="W970" s="25">
        <f t="shared" si="175"/>
        <v>0</v>
      </c>
      <c r="X970" s="25">
        <f t="shared" si="176"/>
        <v>0</v>
      </c>
      <c r="Y970" s="25">
        <f t="shared" si="177"/>
        <v>0</v>
      </c>
      <c r="Z970" s="25">
        <f t="shared" si="178"/>
        <v>0</v>
      </c>
      <c r="AA970" s="25">
        <f t="shared" si="179"/>
        <v>0</v>
      </c>
      <c r="AC970" s="25">
        <f t="shared" si="180"/>
        <v>0</v>
      </c>
      <c r="AG970" s="25" t="s">
        <v>393</v>
      </c>
      <c r="AH970" s="25" t="s">
        <v>394</v>
      </c>
      <c r="AI970" s="160" t="s">
        <v>395</v>
      </c>
      <c r="AK970" s="25">
        <f>IF(COUNTIFS('SOC priorities'!$E$4:$E$12,$B970)&lt;&gt;1,1,0)</f>
        <v>1</v>
      </c>
      <c r="AL970" s="25" cm="1">
        <f t="array" ref="AL970">_xlfn.IFNA(IF(ISBLANK(C970),0,_xlfn.IFNA(IF(NOT(OR(_xlfn.XLOOKUP(VLOOKUP(B970,'SOC priorities'!$E$4:$F$12,2),'SOC priorities'!$H$1:$P$1,'SOC priorities'!$H$1:$P$413)=C970)),1,0),1)),1)</f>
        <v>0</v>
      </c>
      <c r="AM970" s="25" cm="1">
        <f t="array" ref="AM970">_xlfn.IFNA(IF(ISBLANK(D970),0,IF(NOT(OR(_xlfn.XLOOKUP(VLOOKUP(B970,'SSA DD'!$E$32:$F$40,2),'SSA DD'!$E$1:$M$1,'SSA DD'!$E$1:$M$22)=D970)),1,0)),0)</f>
        <v>0</v>
      </c>
      <c r="AO970" t="s">
        <v>396</v>
      </c>
      <c r="AP970" s="25" t="s">
        <v>397</v>
      </c>
      <c r="AQ970" s="160" t="s">
        <v>398</v>
      </c>
    </row>
    <row r="971" spans="1:43" ht="30" customHeight="1" x14ac:dyDescent="0.45">
      <c r="A971" s="395">
        <v>959</v>
      </c>
      <c r="B971" s="155"/>
      <c r="C971" s="154"/>
      <c r="D971" s="154"/>
      <c r="E971" s="361"/>
      <c r="F971" s="362"/>
      <c r="G971" s="362"/>
      <c r="H971" s="368"/>
      <c r="I971" s="367" t="str">
        <f t="shared" si="171"/>
        <v/>
      </c>
      <c r="J971" s="365"/>
      <c r="K971" s="365"/>
      <c r="L971" s="365"/>
      <c r="O971" s="25" t="str">
        <f>IF(AND(SUM($U971:$Z971)&lt;&gt;0,SUM($U971:$Z971)&lt;&gt;6), IF($B971&lt;&gt;'SOC priorities'!$E$11,$AG971,$AH971),"")</f>
        <v/>
      </c>
      <c r="P971" s="25" t="str">
        <f>IF(AND(SUM(U971:AA971)&lt;&gt;0,SUM(U971:AA971)&lt;&gt;7),IF(B971='SOC priorities'!$E$11,IF(ISBLANK(H971),$AI971,""),""),"")</f>
        <v/>
      </c>
      <c r="Q971" s="25" t="str">
        <f t="shared" si="172"/>
        <v/>
      </c>
      <c r="R971" s="25" t="str">
        <f t="shared" si="169"/>
        <v/>
      </c>
      <c r="S971" s="25" t="str">
        <f t="shared" si="170"/>
        <v/>
      </c>
      <c r="U971" s="159">
        <f t="shared" si="173"/>
        <v>0</v>
      </c>
      <c r="V971" s="25">
        <f t="shared" si="174"/>
        <v>0</v>
      </c>
      <c r="W971" s="25">
        <f t="shared" si="175"/>
        <v>0</v>
      </c>
      <c r="X971" s="25">
        <f t="shared" si="176"/>
        <v>0</v>
      </c>
      <c r="Y971" s="25">
        <f t="shared" si="177"/>
        <v>0</v>
      </c>
      <c r="Z971" s="25">
        <f t="shared" si="178"/>
        <v>0</v>
      </c>
      <c r="AA971" s="25">
        <f t="shared" si="179"/>
        <v>0</v>
      </c>
      <c r="AC971" s="25">
        <f t="shared" si="180"/>
        <v>0</v>
      </c>
      <c r="AG971" s="25" t="s">
        <v>393</v>
      </c>
      <c r="AH971" s="25" t="s">
        <v>394</v>
      </c>
      <c r="AI971" s="160" t="s">
        <v>395</v>
      </c>
      <c r="AK971" s="25">
        <f>IF(COUNTIFS('SOC priorities'!$E$4:$E$12,$B971)&lt;&gt;1,1,0)</f>
        <v>1</v>
      </c>
      <c r="AL971" s="25" cm="1">
        <f t="array" ref="AL971">_xlfn.IFNA(IF(ISBLANK(C971),0,_xlfn.IFNA(IF(NOT(OR(_xlfn.XLOOKUP(VLOOKUP(B971,'SOC priorities'!$E$4:$F$12,2),'SOC priorities'!$H$1:$P$1,'SOC priorities'!$H$1:$P$413)=C971)),1,0),1)),1)</f>
        <v>0</v>
      </c>
      <c r="AM971" s="25" cm="1">
        <f t="array" ref="AM971">_xlfn.IFNA(IF(ISBLANK(D971),0,IF(NOT(OR(_xlfn.XLOOKUP(VLOOKUP(B971,'SSA DD'!$E$32:$F$40,2),'SSA DD'!$E$1:$M$1,'SSA DD'!$E$1:$M$22)=D971)),1,0)),0)</f>
        <v>0</v>
      </c>
      <c r="AO971" t="s">
        <v>396</v>
      </c>
      <c r="AP971" s="25" t="s">
        <v>397</v>
      </c>
      <c r="AQ971" s="160" t="s">
        <v>398</v>
      </c>
    </row>
    <row r="972" spans="1:43" ht="30" customHeight="1" x14ac:dyDescent="0.45">
      <c r="A972" s="395">
        <v>960</v>
      </c>
      <c r="B972" s="155"/>
      <c r="C972" s="154"/>
      <c r="D972" s="154"/>
      <c r="E972" s="361"/>
      <c r="F972" s="362"/>
      <c r="G972" s="362"/>
      <c r="H972" s="368"/>
      <c r="I972" s="367" t="str">
        <f t="shared" si="171"/>
        <v/>
      </c>
      <c r="J972" s="365"/>
      <c r="K972" s="365"/>
      <c r="L972" s="365"/>
      <c r="O972" s="25" t="str">
        <f>IF(AND(SUM($U972:$Z972)&lt;&gt;0,SUM($U972:$Z972)&lt;&gt;6), IF($B972&lt;&gt;'SOC priorities'!$E$11,$AG972,$AH972),"")</f>
        <v/>
      </c>
      <c r="P972" s="25" t="str">
        <f>IF(AND(SUM(U972:AA972)&lt;&gt;0,SUM(U972:AA972)&lt;&gt;7),IF(B972='SOC priorities'!$E$11,IF(ISBLANK(H972),$AI972,""),""),"")</f>
        <v/>
      </c>
      <c r="Q972" s="25" t="str">
        <f t="shared" si="172"/>
        <v/>
      </c>
      <c r="R972" s="25" t="str">
        <f t="shared" si="169"/>
        <v/>
      </c>
      <c r="S972" s="25" t="str">
        <f t="shared" si="170"/>
        <v/>
      </c>
      <c r="U972" s="159">
        <f t="shared" si="173"/>
        <v>0</v>
      </c>
      <c r="V972" s="25">
        <f t="shared" si="174"/>
        <v>0</v>
      </c>
      <c r="W972" s="25">
        <f t="shared" si="175"/>
        <v>0</v>
      </c>
      <c r="X972" s="25">
        <f t="shared" si="176"/>
        <v>0</v>
      </c>
      <c r="Y972" s="25">
        <f t="shared" si="177"/>
        <v>0</v>
      </c>
      <c r="Z972" s="25">
        <f t="shared" si="178"/>
        <v>0</v>
      </c>
      <c r="AA972" s="25">
        <f t="shared" si="179"/>
        <v>0</v>
      </c>
      <c r="AC972" s="25">
        <f t="shared" si="180"/>
        <v>0</v>
      </c>
      <c r="AG972" s="25" t="s">
        <v>393</v>
      </c>
      <c r="AH972" s="25" t="s">
        <v>394</v>
      </c>
      <c r="AI972" s="160" t="s">
        <v>395</v>
      </c>
      <c r="AK972" s="25">
        <f>IF(COUNTIFS('SOC priorities'!$E$4:$E$12,$B972)&lt;&gt;1,1,0)</f>
        <v>1</v>
      </c>
      <c r="AL972" s="25" cm="1">
        <f t="array" ref="AL972">_xlfn.IFNA(IF(ISBLANK(C972),0,_xlfn.IFNA(IF(NOT(OR(_xlfn.XLOOKUP(VLOOKUP(B972,'SOC priorities'!$E$4:$F$12,2),'SOC priorities'!$H$1:$P$1,'SOC priorities'!$H$1:$P$413)=C972)),1,0),1)),1)</f>
        <v>0</v>
      </c>
      <c r="AM972" s="25" cm="1">
        <f t="array" ref="AM972">_xlfn.IFNA(IF(ISBLANK(D972),0,IF(NOT(OR(_xlfn.XLOOKUP(VLOOKUP(B972,'SSA DD'!$E$32:$F$40,2),'SSA DD'!$E$1:$M$1,'SSA DD'!$E$1:$M$22)=D972)),1,0)),0)</f>
        <v>0</v>
      </c>
      <c r="AO972" t="s">
        <v>396</v>
      </c>
      <c r="AP972" s="25" t="s">
        <v>397</v>
      </c>
      <c r="AQ972" s="160" t="s">
        <v>398</v>
      </c>
    </row>
    <row r="973" spans="1:43" ht="30" customHeight="1" x14ac:dyDescent="0.45">
      <c r="A973" s="395">
        <v>961</v>
      </c>
      <c r="B973" s="155"/>
      <c r="C973" s="154"/>
      <c r="D973" s="154"/>
      <c r="E973" s="361"/>
      <c r="F973" s="362"/>
      <c r="G973" s="362"/>
      <c r="H973" s="368"/>
      <c r="I973" s="367" t="str">
        <f t="shared" si="171"/>
        <v/>
      </c>
      <c r="J973" s="365"/>
      <c r="K973" s="365"/>
      <c r="L973" s="365"/>
      <c r="O973" s="25" t="str">
        <f>IF(AND(SUM($U973:$Z973)&lt;&gt;0,SUM($U973:$Z973)&lt;&gt;6), IF($B973&lt;&gt;'SOC priorities'!$E$11,$AG973,$AH973),"")</f>
        <v/>
      </c>
      <c r="P973" s="25" t="str">
        <f>IF(AND(SUM(U973:AA973)&lt;&gt;0,SUM(U973:AA973)&lt;&gt;7),IF(B973='SOC priorities'!$E$11,IF(ISBLANK(H973),$AI973,""),""),"")</f>
        <v/>
      </c>
      <c r="Q973" s="25" t="str">
        <f t="shared" si="172"/>
        <v/>
      </c>
      <c r="R973" s="25" t="str">
        <f t="shared" ref="R973:R1022" si="181">IF(AL973=1,AP973,"")</f>
        <v/>
      </c>
      <c r="S973" s="25" t="str">
        <f t="shared" ref="S973:S1022" si="182">IF(AM973=1,AQ973,"")</f>
        <v/>
      </c>
      <c r="U973" s="159">
        <f t="shared" si="173"/>
        <v>0</v>
      </c>
      <c r="V973" s="25">
        <f t="shared" si="174"/>
        <v>0</v>
      </c>
      <c r="W973" s="25">
        <f t="shared" si="175"/>
        <v>0</v>
      </c>
      <c r="X973" s="25">
        <f t="shared" si="176"/>
        <v>0</v>
      </c>
      <c r="Y973" s="25">
        <f t="shared" si="177"/>
        <v>0</v>
      </c>
      <c r="Z973" s="25">
        <f t="shared" si="178"/>
        <v>0</v>
      </c>
      <c r="AA973" s="25">
        <f t="shared" si="179"/>
        <v>0</v>
      </c>
      <c r="AC973" s="25">
        <f t="shared" si="180"/>
        <v>0</v>
      </c>
      <c r="AG973" s="25" t="s">
        <v>393</v>
      </c>
      <c r="AH973" s="25" t="s">
        <v>394</v>
      </c>
      <c r="AI973" s="160" t="s">
        <v>395</v>
      </c>
      <c r="AK973" s="25">
        <f>IF(COUNTIFS('SOC priorities'!$E$4:$E$12,$B973)&lt;&gt;1,1,0)</f>
        <v>1</v>
      </c>
      <c r="AL973" s="25" cm="1">
        <f t="array" ref="AL973">_xlfn.IFNA(IF(ISBLANK(C973),0,_xlfn.IFNA(IF(NOT(OR(_xlfn.XLOOKUP(VLOOKUP(B973,'SOC priorities'!$E$4:$F$12,2),'SOC priorities'!$H$1:$P$1,'SOC priorities'!$H$1:$P$413)=C973)),1,0),1)),1)</f>
        <v>0</v>
      </c>
      <c r="AM973" s="25" cm="1">
        <f t="array" ref="AM973">_xlfn.IFNA(IF(ISBLANK(D973),0,IF(NOT(OR(_xlfn.XLOOKUP(VLOOKUP(B973,'SSA DD'!$E$32:$F$40,2),'SSA DD'!$E$1:$M$1,'SSA DD'!$E$1:$M$22)=D973)),1,0)),0)</f>
        <v>0</v>
      </c>
      <c r="AO973" t="s">
        <v>396</v>
      </c>
      <c r="AP973" s="25" t="s">
        <v>397</v>
      </c>
      <c r="AQ973" s="160" t="s">
        <v>398</v>
      </c>
    </row>
    <row r="974" spans="1:43" ht="30" customHeight="1" x14ac:dyDescent="0.45">
      <c r="A974" s="395">
        <v>962</v>
      </c>
      <c r="B974" s="155"/>
      <c r="C974" s="154"/>
      <c r="D974" s="154"/>
      <c r="E974" s="361"/>
      <c r="F974" s="362"/>
      <c r="G974" s="362"/>
      <c r="H974" s="368"/>
      <c r="I974" s="367" t="str">
        <f t="shared" ref="I974:I1022" si="183">O974&amp;P974&amp;Q974&amp;R974&amp;S974</f>
        <v/>
      </c>
      <c r="J974" s="365"/>
      <c r="K974" s="365"/>
      <c r="L974" s="365"/>
      <c r="O974" s="25" t="str">
        <f>IF(AND(SUM($U974:$Z974)&lt;&gt;0,SUM($U974:$Z974)&lt;&gt;6), IF($B974&lt;&gt;'SOC priorities'!$E$11,$AG974,$AH974),"")</f>
        <v/>
      </c>
      <c r="P974" s="25" t="str">
        <f>IF(AND(SUM(U974:AA974)&lt;&gt;0,SUM(U974:AA974)&lt;&gt;7),IF(B974='SOC priorities'!$E$11,IF(ISBLANK(H974),$AI974,""),""),"")</f>
        <v/>
      </c>
      <c r="Q974" s="25" t="str">
        <f t="shared" ref="Q974:Q1022" si="184">IF(U974*AK974=1,AO974,"")</f>
        <v/>
      </c>
      <c r="R974" s="25" t="str">
        <f t="shared" si="181"/>
        <v/>
      </c>
      <c r="S974" s="25" t="str">
        <f t="shared" si="182"/>
        <v/>
      </c>
      <c r="U974" s="159">
        <f t="shared" ref="U974:U1022" si="185">IF(ISBLANK(B974),0,1)</f>
        <v>0</v>
      </c>
      <c r="V974" s="25">
        <f t="shared" ref="V974:V1022" si="186">IF(ISBLANK(C974),0,1)</f>
        <v>0</v>
      </c>
      <c r="W974" s="25">
        <f t="shared" ref="W974:W1022" si="187">IF(ISBLANK(D974),0,1)</f>
        <v>0</v>
      </c>
      <c r="X974" s="25">
        <f t="shared" ref="X974:X1022" si="188">IF(ISBLANK(E974),0,1)</f>
        <v>0</v>
      </c>
      <c r="Y974" s="25">
        <f t="shared" ref="Y974:Y1022" si="189">IF(ISBLANK(F974),0,1)</f>
        <v>0</v>
      </c>
      <c r="Z974" s="25">
        <f t="shared" ref="Z974:Z1022" si="190">IF(ISBLANK(G974),0,1)</f>
        <v>0</v>
      </c>
      <c r="AA974" s="25">
        <f t="shared" ref="AA974:AA1022" si="191">IF(ISBLANK(H974),0,1)</f>
        <v>0</v>
      </c>
      <c r="AC974" s="25">
        <f t="shared" ref="AC974:AC1022" si="192">IF(SUM($U$13:$Z$13)&lt;&gt;0,1,0)</f>
        <v>0</v>
      </c>
      <c r="AG974" s="25" t="s">
        <v>393</v>
      </c>
      <c r="AH974" s="25" t="s">
        <v>394</v>
      </c>
      <c r="AI974" s="160" t="s">
        <v>395</v>
      </c>
      <c r="AK974" s="25">
        <f>IF(COUNTIFS('SOC priorities'!$E$4:$E$12,$B974)&lt;&gt;1,1,0)</f>
        <v>1</v>
      </c>
      <c r="AL974" s="25" cm="1">
        <f t="array" ref="AL974">_xlfn.IFNA(IF(ISBLANK(C974),0,_xlfn.IFNA(IF(NOT(OR(_xlfn.XLOOKUP(VLOOKUP(B974,'SOC priorities'!$E$4:$F$12,2),'SOC priorities'!$H$1:$P$1,'SOC priorities'!$H$1:$P$413)=C974)),1,0),1)),1)</f>
        <v>0</v>
      </c>
      <c r="AM974" s="25" cm="1">
        <f t="array" ref="AM974">_xlfn.IFNA(IF(ISBLANK(D974),0,IF(NOT(OR(_xlfn.XLOOKUP(VLOOKUP(B974,'SSA DD'!$E$32:$F$40,2),'SSA DD'!$E$1:$M$1,'SSA DD'!$E$1:$M$22)=D974)),1,0)),0)</f>
        <v>0</v>
      </c>
      <c r="AO974" t="s">
        <v>396</v>
      </c>
      <c r="AP974" s="25" t="s">
        <v>397</v>
      </c>
      <c r="AQ974" s="160" t="s">
        <v>398</v>
      </c>
    </row>
    <row r="975" spans="1:43" ht="30" customHeight="1" x14ac:dyDescent="0.45">
      <c r="A975" s="395">
        <v>963</v>
      </c>
      <c r="B975" s="155"/>
      <c r="C975" s="154"/>
      <c r="D975" s="154"/>
      <c r="E975" s="361"/>
      <c r="F975" s="362"/>
      <c r="G975" s="362"/>
      <c r="H975" s="368"/>
      <c r="I975" s="367" t="str">
        <f t="shared" si="183"/>
        <v/>
      </c>
      <c r="J975" s="365"/>
      <c r="K975" s="365"/>
      <c r="L975" s="365"/>
      <c r="O975" s="25" t="str">
        <f>IF(AND(SUM($U975:$Z975)&lt;&gt;0,SUM($U975:$Z975)&lt;&gt;6), IF($B975&lt;&gt;'SOC priorities'!$E$11,$AG975,$AH975),"")</f>
        <v/>
      </c>
      <c r="P975" s="25" t="str">
        <f>IF(AND(SUM(U975:AA975)&lt;&gt;0,SUM(U975:AA975)&lt;&gt;7),IF(B975='SOC priorities'!$E$11,IF(ISBLANK(H975),$AI975,""),""),"")</f>
        <v/>
      </c>
      <c r="Q975" s="25" t="str">
        <f t="shared" si="184"/>
        <v/>
      </c>
      <c r="R975" s="25" t="str">
        <f t="shared" si="181"/>
        <v/>
      </c>
      <c r="S975" s="25" t="str">
        <f t="shared" si="182"/>
        <v/>
      </c>
      <c r="U975" s="159">
        <f t="shared" si="185"/>
        <v>0</v>
      </c>
      <c r="V975" s="25">
        <f t="shared" si="186"/>
        <v>0</v>
      </c>
      <c r="W975" s="25">
        <f t="shared" si="187"/>
        <v>0</v>
      </c>
      <c r="X975" s="25">
        <f t="shared" si="188"/>
        <v>0</v>
      </c>
      <c r="Y975" s="25">
        <f t="shared" si="189"/>
        <v>0</v>
      </c>
      <c r="Z975" s="25">
        <f t="shared" si="190"/>
        <v>0</v>
      </c>
      <c r="AA975" s="25">
        <f t="shared" si="191"/>
        <v>0</v>
      </c>
      <c r="AC975" s="25">
        <f t="shared" si="192"/>
        <v>0</v>
      </c>
      <c r="AG975" s="25" t="s">
        <v>393</v>
      </c>
      <c r="AH975" s="25" t="s">
        <v>394</v>
      </c>
      <c r="AI975" s="160" t="s">
        <v>395</v>
      </c>
      <c r="AK975" s="25">
        <f>IF(COUNTIFS('SOC priorities'!$E$4:$E$12,$B975)&lt;&gt;1,1,0)</f>
        <v>1</v>
      </c>
      <c r="AL975" s="25" cm="1">
        <f t="array" ref="AL975">_xlfn.IFNA(IF(ISBLANK(C975),0,_xlfn.IFNA(IF(NOT(OR(_xlfn.XLOOKUP(VLOOKUP(B975,'SOC priorities'!$E$4:$F$12,2),'SOC priorities'!$H$1:$P$1,'SOC priorities'!$H$1:$P$413)=C975)),1,0),1)),1)</f>
        <v>0</v>
      </c>
      <c r="AM975" s="25" cm="1">
        <f t="array" ref="AM975">_xlfn.IFNA(IF(ISBLANK(D975),0,IF(NOT(OR(_xlfn.XLOOKUP(VLOOKUP(B975,'SSA DD'!$E$32:$F$40,2),'SSA DD'!$E$1:$M$1,'SSA DD'!$E$1:$M$22)=D975)),1,0)),0)</f>
        <v>0</v>
      </c>
      <c r="AO975" t="s">
        <v>396</v>
      </c>
      <c r="AP975" s="25" t="s">
        <v>397</v>
      </c>
      <c r="AQ975" s="160" t="s">
        <v>398</v>
      </c>
    </row>
    <row r="976" spans="1:43" ht="30" customHeight="1" x14ac:dyDescent="0.45">
      <c r="A976" s="395">
        <v>964</v>
      </c>
      <c r="B976" s="155"/>
      <c r="C976" s="154"/>
      <c r="D976" s="154"/>
      <c r="E976" s="361"/>
      <c r="F976" s="362"/>
      <c r="G976" s="362"/>
      <c r="H976" s="368"/>
      <c r="I976" s="367" t="str">
        <f t="shared" si="183"/>
        <v/>
      </c>
      <c r="J976" s="365"/>
      <c r="K976" s="365"/>
      <c r="L976" s="365"/>
      <c r="O976" s="25" t="str">
        <f>IF(AND(SUM($U976:$Z976)&lt;&gt;0,SUM($U976:$Z976)&lt;&gt;6), IF($B976&lt;&gt;'SOC priorities'!$E$11,$AG976,$AH976),"")</f>
        <v/>
      </c>
      <c r="P976" s="25" t="str">
        <f>IF(AND(SUM(U976:AA976)&lt;&gt;0,SUM(U976:AA976)&lt;&gt;7),IF(B976='SOC priorities'!$E$11,IF(ISBLANK(H976),$AI976,""),""),"")</f>
        <v/>
      </c>
      <c r="Q976" s="25" t="str">
        <f t="shared" si="184"/>
        <v/>
      </c>
      <c r="R976" s="25" t="str">
        <f t="shared" si="181"/>
        <v/>
      </c>
      <c r="S976" s="25" t="str">
        <f t="shared" si="182"/>
        <v/>
      </c>
      <c r="U976" s="159">
        <f t="shared" si="185"/>
        <v>0</v>
      </c>
      <c r="V976" s="25">
        <f t="shared" si="186"/>
        <v>0</v>
      </c>
      <c r="W976" s="25">
        <f t="shared" si="187"/>
        <v>0</v>
      </c>
      <c r="X976" s="25">
        <f t="shared" si="188"/>
        <v>0</v>
      </c>
      <c r="Y976" s="25">
        <f t="shared" si="189"/>
        <v>0</v>
      </c>
      <c r="Z976" s="25">
        <f t="shared" si="190"/>
        <v>0</v>
      </c>
      <c r="AA976" s="25">
        <f t="shared" si="191"/>
        <v>0</v>
      </c>
      <c r="AC976" s="25">
        <f t="shared" si="192"/>
        <v>0</v>
      </c>
      <c r="AG976" s="25" t="s">
        <v>393</v>
      </c>
      <c r="AH976" s="25" t="s">
        <v>394</v>
      </c>
      <c r="AI976" s="160" t="s">
        <v>395</v>
      </c>
      <c r="AK976" s="25">
        <f>IF(COUNTIFS('SOC priorities'!$E$4:$E$12,$B976)&lt;&gt;1,1,0)</f>
        <v>1</v>
      </c>
      <c r="AL976" s="25" cm="1">
        <f t="array" ref="AL976">_xlfn.IFNA(IF(ISBLANK(C976),0,_xlfn.IFNA(IF(NOT(OR(_xlfn.XLOOKUP(VLOOKUP(B976,'SOC priorities'!$E$4:$F$12,2),'SOC priorities'!$H$1:$P$1,'SOC priorities'!$H$1:$P$413)=C976)),1,0),1)),1)</f>
        <v>0</v>
      </c>
      <c r="AM976" s="25" cm="1">
        <f t="array" ref="AM976">_xlfn.IFNA(IF(ISBLANK(D976),0,IF(NOT(OR(_xlfn.XLOOKUP(VLOOKUP(B976,'SSA DD'!$E$32:$F$40,2),'SSA DD'!$E$1:$M$1,'SSA DD'!$E$1:$M$22)=D976)),1,0)),0)</f>
        <v>0</v>
      </c>
      <c r="AO976" t="s">
        <v>396</v>
      </c>
      <c r="AP976" s="25" t="s">
        <v>397</v>
      </c>
      <c r="AQ976" s="160" t="s">
        <v>398</v>
      </c>
    </row>
    <row r="977" spans="1:43" ht="30" customHeight="1" x14ac:dyDescent="0.45">
      <c r="A977" s="395">
        <v>965</v>
      </c>
      <c r="B977" s="155"/>
      <c r="C977" s="154"/>
      <c r="D977" s="154"/>
      <c r="E977" s="361"/>
      <c r="F977" s="362"/>
      <c r="G977" s="362"/>
      <c r="H977" s="368"/>
      <c r="I977" s="367" t="str">
        <f t="shared" si="183"/>
        <v/>
      </c>
      <c r="J977" s="365"/>
      <c r="K977" s="365"/>
      <c r="L977" s="365"/>
      <c r="O977" s="25" t="str">
        <f>IF(AND(SUM($U977:$Z977)&lt;&gt;0,SUM($U977:$Z977)&lt;&gt;6), IF($B977&lt;&gt;'SOC priorities'!$E$11,$AG977,$AH977),"")</f>
        <v/>
      </c>
      <c r="P977" s="25" t="str">
        <f>IF(AND(SUM(U977:AA977)&lt;&gt;0,SUM(U977:AA977)&lt;&gt;7),IF(B977='SOC priorities'!$E$11,IF(ISBLANK(H977),$AI977,""),""),"")</f>
        <v/>
      </c>
      <c r="Q977" s="25" t="str">
        <f t="shared" si="184"/>
        <v/>
      </c>
      <c r="R977" s="25" t="str">
        <f t="shared" si="181"/>
        <v/>
      </c>
      <c r="S977" s="25" t="str">
        <f t="shared" si="182"/>
        <v/>
      </c>
      <c r="U977" s="159">
        <f t="shared" si="185"/>
        <v>0</v>
      </c>
      <c r="V977" s="25">
        <f t="shared" si="186"/>
        <v>0</v>
      </c>
      <c r="W977" s="25">
        <f t="shared" si="187"/>
        <v>0</v>
      </c>
      <c r="X977" s="25">
        <f t="shared" si="188"/>
        <v>0</v>
      </c>
      <c r="Y977" s="25">
        <f t="shared" si="189"/>
        <v>0</v>
      </c>
      <c r="Z977" s="25">
        <f t="shared" si="190"/>
        <v>0</v>
      </c>
      <c r="AA977" s="25">
        <f t="shared" si="191"/>
        <v>0</v>
      </c>
      <c r="AC977" s="25">
        <f t="shared" si="192"/>
        <v>0</v>
      </c>
      <c r="AG977" s="25" t="s">
        <v>393</v>
      </c>
      <c r="AH977" s="25" t="s">
        <v>394</v>
      </c>
      <c r="AI977" s="160" t="s">
        <v>395</v>
      </c>
      <c r="AK977" s="25">
        <f>IF(COUNTIFS('SOC priorities'!$E$4:$E$12,$B977)&lt;&gt;1,1,0)</f>
        <v>1</v>
      </c>
      <c r="AL977" s="25" cm="1">
        <f t="array" ref="AL977">_xlfn.IFNA(IF(ISBLANK(C977),0,_xlfn.IFNA(IF(NOT(OR(_xlfn.XLOOKUP(VLOOKUP(B977,'SOC priorities'!$E$4:$F$12,2),'SOC priorities'!$H$1:$P$1,'SOC priorities'!$H$1:$P$413)=C977)),1,0),1)),1)</f>
        <v>0</v>
      </c>
      <c r="AM977" s="25" cm="1">
        <f t="array" ref="AM977">_xlfn.IFNA(IF(ISBLANK(D977),0,IF(NOT(OR(_xlfn.XLOOKUP(VLOOKUP(B977,'SSA DD'!$E$32:$F$40,2),'SSA DD'!$E$1:$M$1,'SSA DD'!$E$1:$M$22)=D977)),1,0)),0)</f>
        <v>0</v>
      </c>
      <c r="AO977" t="s">
        <v>396</v>
      </c>
      <c r="AP977" s="25" t="s">
        <v>397</v>
      </c>
      <c r="AQ977" s="160" t="s">
        <v>398</v>
      </c>
    </row>
    <row r="978" spans="1:43" ht="30" customHeight="1" x14ac:dyDescent="0.45">
      <c r="A978" s="395">
        <v>966</v>
      </c>
      <c r="B978" s="155"/>
      <c r="C978" s="154"/>
      <c r="D978" s="154"/>
      <c r="E978" s="361"/>
      <c r="F978" s="362"/>
      <c r="G978" s="362"/>
      <c r="H978" s="368"/>
      <c r="I978" s="367" t="str">
        <f t="shared" si="183"/>
        <v/>
      </c>
      <c r="J978" s="365"/>
      <c r="K978" s="365"/>
      <c r="L978" s="365"/>
      <c r="O978" s="25" t="str">
        <f>IF(AND(SUM($U978:$Z978)&lt;&gt;0,SUM($U978:$Z978)&lt;&gt;6), IF($B978&lt;&gt;'SOC priorities'!$E$11,$AG978,$AH978),"")</f>
        <v/>
      </c>
      <c r="P978" s="25" t="str">
        <f>IF(AND(SUM(U978:AA978)&lt;&gt;0,SUM(U978:AA978)&lt;&gt;7),IF(B978='SOC priorities'!$E$11,IF(ISBLANK(H978),$AI978,""),""),"")</f>
        <v/>
      </c>
      <c r="Q978" s="25" t="str">
        <f t="shared" si="184"/>
        <v/>
      </c>
      <c r="R978" s="25" t="str">
        <f t="shared" si="181"/>
        <v/>
      </c>
      <c r="S978" s="25" t="str">
        <f t="shared" si="182"/>
        <v/>
      </c>
      <c r="U978" s="159">
        <f t="shared" si="185"/>
        <v>0</v>
      </c>
      <c r="V978" s="25">
        <f t="shared" si="186"/>
        <v>0</v>
      </c>
      <c r="W978" s="25">
        <f t="shared" si="187"/>
        <v>0</v>
      </c>
      <c r="X978" s="25">
        <f t="shared" si="188"/>
        <v>0</v>
      </c>
      <c r="Y978" s="25">
        <f t="shared" si="189"/>
        <v>0</v>
      </c>
      <c r="Z978" s="25">
        <f t="shared" si="190"/>
        <v>0</v>
      </c>
      <c r="AA978" s="25">
        <f t="shared" si="191"/>
        <v>0</v>
      </c>
      <c r="AC978" s="25">
        <f t="shared" si="192"/>
        <v>0</v>
      </c>
      <c r="AG978" s="25" t="s">
        <v>393</v>
      </c>
      <c r="AH978" s="25" t="s">
        <v>394</v>
      </c>
      <c r="AI978" s="160" t="s">
        <v>395</v>
      </c>
      <c r="AK978" s="25">
        <f>IF(COUNTIFS('SOC priorities'!$E$4:$E$12,$B978)&lt;&gt;1,1,0)</f>
        <v>1</v>
      </c>
      <c r="AL978" s="25" cm="1">
        <f t="array" ref="AL978">_xlfn.IFNA(IF(ISBLANK(C978),0,_xlfn.IFNA(IF(NOT(OR(_xlfn.XLOOKUP(VLOOKUP(B978,'SOC priorities'!$E$4:$F$12,2),'SOC priorities'!$H$1:$P$1,'SOC priorities'!$H$1:$P$413)=C978)),1,0),1)),1)</f>
        <v>0</v>
      </c>
      <c r="AM978" s="25" cm="1">
        <f t="array" ref="AM978">_xlfn.IFNA(IF(ISBLANK(D978),0,IF(NOT(OR(_xlfn.XLOOKUP(VLOOKUP(B978,'SSA DD'!$E$32:$F$40,2),'SSA DD'!$E$1:$M$1,'SSA DD'!$E$1:$M$22)=D978)),1,0)),0)</f>
        <v>0</v>
      </c>
      <c r="AO978" t="s">
        <v>396</v>
      </c>
      <c r="AP978" s="25" t="s">
        <v>397</v>
      </c>
      <c r="AQ978" s="160" t="s">
        <v>398</v>
      </c>
    </row>
    <row r="979" spans="1:43" ht="30" customHeight="1" x14ac:dyDescent="0.45">
      <c r="A979" s="395">
        <v>967</v>
      </c>
      <c r="B979" s="155"/>
      <c r="C979" s="154"/>
      <c r="D979" s="154"/>
      <c r="E979" s="361"/>
      <c r="F979" s="362"/>
      <c r="G979" s="362"/>
      <c r="H979" s="368"/>
      <c r="I979" s="367" t="str">
        <f t="shared" si="183"/>
        <v/>
      </c>
      <c r="J979" s="365"/>
      <c r="K979" s="365"/>
      <c r="L979" s="365"/>
      <c r="O979" s="25" t="str">
        <f>IF(AND(SUM($U979:$Z979)&lt;&gt;0,SUM($U979:$Z979)&lt;&gt;6), IF($B979&lt;&gt;'SOC priorities'!$E$11,$AG979,$AH979),"")</f>
        <v/>
      </c>
      <c r="P979" s="25" t="str">
        <f>IF(AND(SUM(U979:AA979)&lt;&gt;0,SUM(U979:AA979)&lt;&gt;7),IF(B979='SOC priorities'!$E$11,IF(ISBLANK(H979),$AI979,""),""),"")</f>
        <v/>
      </c>
      <c r="Q979" s="25" t="str">
        <f t="shared" si="184"/>
        <v/>
      </c>
      <c r="R979" s="25" t="str">
        <f t="shared" si="181"/>
        <v/>
      </c>
      <c r="S979" s="25" t="str">
        <f t="shared" si="182"/>
        <v/>
      </c>
      <c r="U979" s="159">
        <f t="shared" si="185"/>
        <v>0</v>
      </c>
      <c r="V979" s="25">
        <f t="shared" si="186"/>
        <v>0</v>
      </c>
      <c r="W979" s="25">
        <f t="shared" si="187"/>
        <v>0</v>
      </c>
      <c r="X979" s="25">
        <f t="shared" si="188"/>
        <v>0</v>
      </c>
      <c r="Y979" s="25">
        <f t="shared" si="189"/>
        <v>0</v>
      </c>
      <c r="Z979" s="25">
        <f t="shared" si="190"/>
        <v>0</v>
      </c>
      <c r="AA979" s="25">
        <f t="shared" si="191"/>
        <v>0</v>
      </c>
      <c r="AC979" s="25">
        <f t="shared" si="192"/>
        <v>0</v>
      </c>
      <c r="AG979" s="25" t="s">
        <v>393</v>
      </c>
      <c r="AH979" s="25" t="s">
        <v>394</v>
      </c>
      <c r="AI979" s="160" t="s">
        <v>395</v>
      </c>
      <c r="AK979" s="25">
        <f>IF(COUNTIFS('SOC priorities'!$E$4:$E$12,$B979)&lt;&gt;1,1,0)</f>
        <v>1</v>
      </c>
      <c r="AL979" s="25" cm="1">
        <f t="array" ref="AL979">_xlfn.IFNA(IF(ISBLANK(C979),0,_xlfn.IFNA(IF(NOT(OR(_xlfn.XLOOKUP(VLOOKUP(B979,'SOC priorities'!$E$4:$F$12,2),'SOC priorities'!$H$1:$P$1,'SOC priorities'!$H$1:$P$413)=C979)),1,0),1)),1)</f>
        <v>0</v>
      </c>
      <c r="AM979" s="25" cm="1">
        <f t="array" ref="AM979">_xlfn.IFNA(IF(ISBLANK(D979),0,IF(NOT(OR(_xlfn.XLOOKUP(VLOOKUP(B979,'SSA DD'!$E$32:$F$40,2),'SSA DD'!$E$1:$M$1,'SSA DD'!$E$1:$M$22)=D979)),1,0)),0)</f>
        <v>0</v>
      </c>
      <c r="AO979" t="s">
        <v>396</v>
      </c>
      <c r="AP979" s="25" t="s">
        <v>397</v>
      </c>
      <c r="AQ979" s="160" t="s">
        <v>398</v>
      </c>
    </row>
    <row r="980" spans="1:43" ht="30" customHeight="1" x14ac:dyDescent="0.45">
      <c r="A980" s="395">
        <v>968</v>
      </c>
      <c r="B980" s="155"/>
      <c r="C980" s="154"/>
      <c r="D980" s="154"/>
      <c r="E980" s="361"/>
      <c r="F980" s="362"/>
      <c r="G980" s="362"/>
      <c r="H980" s="368"/>
      <c r="I980" s="367" t="str">
        <f t="shared" si="183"/>
        <v/>
      </c>
      <c r="J980" s="365"/>
      <c r="K980" s="365"/>
      <c r="L980" s="365"/>
      <c r="O980" s="25" t="str">
        <f>IF(AND(SUM($U980:$Z980)&lt;&gt;0,SUM($U980:$Z980)&lt;&gt;6), IF($B980&lt;&gt;'SOC priorities'!$E$11,$AG980,$AH980),"")</f>
        <v/>
      </c>
      <c r="P980" s="25" t="str">
        <f>IF(AND(SUM(U980:AA980)&lt;&gt;0,SUM(U980:AA980)&lt;&gt;7),IF(B980='SOC priorities'!$E$11,IF(ISBLANK(H980),$AI980,""),""),"")</f>
        <v/>
      </c>
      <c r="Q980" s="25" t="str">
        <f t="shared" si="184"/>
        <v/>
      </c>
      <c r="R980" s="25" t="str">
        <f t="shared" si="181"/>
        <v/>
      </c>
      <c r="S980" s="25" t="str">
        <f t="shared" si="182"/>
        <v/>
      </c>
      <c r="U980" s="159">
        <f t="shared" si="185"/>
        <v>0</v>
      </c>
      <c r="V980" s="25">
        <f t="shared" si="186"/>
        <v>0</v>
      </c>
      <c r="W980" s="25">
        <f t="shared" si="187"/>
        <v>0</v>
      </c>
      <c r="X980" s="25">
        <f t="shared" si="188"/>
        <v>0</v>
      </c>
      <c r="Y980" s="25">
        <f t="shared" si="189"/>
        <v>0</v>
      </c>
      <c r="Z980" s="25">
        <f t="shared" si="190"/>
        <v>0</v>
      </c>
      <c r="AA980" s="25">
        <f t="shared" si="191"/>
        <v>0</v>
      </c>
      <c r="AC980" s="25">
        <f t="shared" si="192"/>
        <v>0</v>
      </c>
      <c r="AG980" s="25" t="s">
        <v>393</v>
      </c>
      <c r="AH980" s="25" t="s">
        <v>394</v>
      </c>
      <c r="AI980" s="160" t="s">
        <v>395</v>
      </c>
      <c r="AK980" s="25">
        <f>IF(COUNTIFS('SOC priorities'!$E$4:$E$12,$B980)&lt;&gt;1,1,0)</f>
        <v>1</v>
      </c>
      <c r="AL980" s="25" cm="1">
        <f t="array" ref="AL980">_xlfn.IFNA(IF(ISBLANK(C980),0,_xlfn.IFNA(IF(NOT(OR(_xlfn.XLOOKUP(VLOOKUP(B980,'SOC priorities'!$E$4:$F$12,2),'SOC priorities'!$H$1:$P$1,'SOC priorities'!$H$1:$P$413)=C980)),1,0),1)),1)</f>
        <v>0</v>
      </c>
      <c r="AM980" s="25" cm="1">
        <f t="array" ref="AM980">_xlfn.IFNA(IF(ISBLANK(D980),0,IF(NOT(OR(_xlfn.XLOOKUP(VLOOKUP(B980,'SSA DD'!$E$32:$F$40,2),'SSA DD'!$E$1:$M$1,'SSA DD'!$E$1:$M$22)=D980)),1,0)),0)</f>
        <v>0</v>
      </c>
      <c r="AO980" t="s">
        <v>396</v>
      </c>
      <c r="AP980" s="25" t="s">
        <v>397</v>
      </c>
      <c r="AQ980" s="160" t="s">
        <v>398</v>
      </c>
    </row>
    <row r="981" spans="1:43" ht="30" customHeight="1" x14ac:dyDescent="0.45">
      <c r="A981" s="395">
        <v>969</v>
      </c>
      <c r="B981" s="155"/>
      <c r="C981" s="154"/>
      <c r="D981" s="154"/>
      <c r="E981" s="361"/>
      <c r="F981" s="362"/>
      <c r="G981" s="362"/>
      <c r="H981" s="368"/>
      <c r="I981" s="367" t="str">
        <f t="shared" si="183"/>
        <v/>
      </c>
      <c r="J981" s="365"/>
      <c r="K981" s="365"/>
      <c r="L981" s="365"/>
      <c r="O981" s="25" t="str">
        <f>IF(AND(SUM($U981:$Z981)&lt;&gt;0,SUM($U981:$Z981)&lt;&gt;6), IF($B981&lt;&gt;'SOC priorities'!$E$11,$AG981,$AH981),"")</f>
        <v/>
      </c>
      <c r="P981" s="25" t="str">
        <f>IF(AND(SUM(U981:AA981)&lt;&gt;0,SUM(U981:AA981)&lt;&gt;7),IF(B981='SOC priorities'!$E$11,IF(ISBLANK(H981),$AI981,""),""),"")</f>
        <v/>
      </c>
      <c r="Q981" s="25" t="str">
        <f t="shared" si="184"/>
        <v/>
      </c>
      <c r="R981" s="25" t="str">
        <f t="shared" si="181"/>
        <v/>
      </c>
      <c r="S981" s="25" t="str">
        <f t="shared" si="182"/>
        <v/>
      </c>
      <c r="U981" s="159">
        <f t="shared" si="185"/>
        <v>0</v>
      </c>
      <c r="V981" s="25">
        <f t="shared" si="186"/>
        <v>0</v>
      </c>
      <c r="W981" s="25">
        <f t="shared" si="187"/>
        <v>0</v>
      </c>
      <c r="X981" s="25">
        <f t="shared" si="188"/>
        <v>0</v>
      </c>
      <c r="Y981" s="25">
        <f t="shared" si="189"/>
        <v>0</v>
      </c>
      <c r="Z981" s="25">
        <f t="shared" si="190"/>
        <v>0</v>
      </c>
      <c r="AA981" s="25">
        <f t="shared" si="191"/>
        <v>0</v>
      </c>
      <c r="AC981" s="25">
        <f t="shared" si="192"/>
        <v>0</v>
      </c>
      <c r="AG981" s="25" t="s">
        <v>393</v>
      </c>
      <c r="AH981" s="25" t="s">
        <v>394</v>
      </c>
      <c r="AI981" s="160" t="s">
        <v>395</v>
      </c>
      <c r="AK981" s="25">
        <f>IF(COUNTIFS('SOC priorities'!$E$4:$E$12,$B981)&lt;&gt;1,1,0)</f>
        <v>1</v>
      </c>
      <c r="AL981" s="25" cm="1">
        <f t="array" ref="AL981">_xlfn.IFNA(IF(ISBLANK(C981),0,_xlfn.IFNA(IF(NOT(OR(_xlfn.XLOOKUP(VLOOKUP(B981,'SOC priorities'!$E$4:$F$12,2),'SOC priorities'!$H$1:$P$1,'SOC priorities'!$H$1:$P$413)=C981)),1,0),1)),1)</f>
        <v>0</v>
      </c>
      <c r="AM981" s="25" cm="1">
        <f t="array" ref="AM981">_xlfn.IFNA(IF(ISBLANK(D981),0,IF(NOT(OR(_xlfn.XLOOKUP(VLOOKUP(B981,'SSA DD'!$E$32:$F$40,2),'SSA DD'!$E$1:$M$1,'SSA DD'!$E$1:$M$22)=D981)),1,0)),0)</f>
        <v>0</v>
      </c>
      <c r="AO981" t="s">
        <v>396</v>
      </c>
      <c r="AP981" s="25" t="s">
        <v>397</v>
      </c>
      <c r="AQ981" s="160" t="s">
        <v>398</v>
      </c>
    </row>
    <row r="982" spans="1:43" ht="30" customHeight="1" x14ac:dyDescent="0.45">
      <c r="A982" s="395">
        <v>970</v>
      </c>
      <c r="B982" s="155"/>
      <c r="C982" s="154"/>
      <c r="D982" s="154"/>
      <c r="E982" s="361"/>
      <c r="F982" s="362"/>
      <c r="G982" s="362"/>
      <c r="H982" s="368"/>
      <c r="I982" s="367" t="str">
        <f t="shared" si="183"/>
        <v/>
      </c>
      <c r="J982" s="365"/>
      <c r="K982" s="365"/>
      <c r="L982" s="365"/>
      <c r="O982" s="25" t="str">
        <f>IF(AND(SUM($U982:$Z982)&lt;&gt;0,SUM($U982:$Z982)&lt;&gt;6), IF($B982&lt;&gt;'SOC priorities'!$E$11,$AG982,$AH982),"")</f>
        <v/>
      </c>
      <c r="P982" s="25" t="str">
        <f>IF(AND(SUM(U982:AA982)&lt;&gt;0,SUM(U982:AA982)&lt;&gt;7),IF(B982='SOC priorities'!$E$11,IF(ISBLANK(H982),$AI982,""),""),"")</f>
        <v/>
      </c>
      <c r="Q982" s="25" t="str">
        <f t="shared" si="184"/>
        <v/>
      </c>
      <c r="R982" s="25" t="str">
        <f t="shared" si="181"/>
        <v/>
      </c>
      <c r="S982" s="25" t="str">
        <f t="shared" si="182"/>
        <v/>
      </c>
      <c r="U982" s="159">
        <f t="shared" si="185"/>
        <v>0</v>
      </c>
      <c r="V982" s="25">
        <f t="shared" si="186"/>
        <v>0</v>
      </c>
      <c r="W982" s="25">
        <f t="shared" si="187"/>
        <v>0</v>
      </c>
      <c r="X982" s="25">
        <f t="shared" si="188"/>
        <v>0</v>
      </c>
      <c r="Y982" s="25">
        <f t="shared" si="189"/>
        <v>0</v>
      </c>
      <c r="Z982" s="25">
        <f t="shared" si="190"/>
        <v>0</v>
      </c>
      <c r="AA982" s="25">
        <f t="shared" si="191"/>
        <v>0</v>
      </c>
      <c r="AC982" s="25">
        <f t="shared" si="192"/>
        <v>0</v>
      </c>
      <c r="AG982" s="25" t="s">
        <v>393</v>
      </c>
      <c r="AH982" s="25" t="s">
        <v>394</v>
      </c>
      <c r="AI982" s="160" t="s">
        <v>395</v>
      </c>
      <c r="AK982" s="25">
        <f>IF(COUNTIFS('SOC priorities'!$E$4:$E$12,$B982)&lt;&gt;1,1,0)</f>
        <v>1</v>
      </c>
      <c r="AL982" s="25" cm="1">
        <f t="array" ref="AL982">_xlfn.IFNA(IF(ISBLANK(C982),0,_xlfn.IFNA(IF(NOT(OR(_xlfn.XLOOKUP(VLOOKUP(B982,'SOC priorities'!$E$4:$F$12,2),'SOC priorities'!$H$1:$P$1,'SOC priorities'!$H$1:$P$413)=C982)),1,0),1)),1)</f>
        <v>0</v>
      </c>
      <c r="AM982" s="25" cm="1">
        <f t="array" ref="AM982">_xlfn.IFNA(IF(ISBLANK(D982),0,IF(NOT(OR(_xlfn.XLOOKUP(VLOOKUP(B982,'SSA DD'!$E$32:$F$40,2),'SSA DD'!$E$1:$M$1,'SSA DD'!$E$1:$M$22)=D982)),1,0)),0)</f>
        <v>0</v>
      </c>
      <c r="AO982" t="s">
        <v>396</v>
      </c>
      <c r="AP982" s="25" t="s">
        <v>397</v>
      </c>
      <c r="AQ982" s="160" t="s">
        <v>398</v>
      </c>
    </row>
    <row r="983" spans="1:43" ht="30" customHeight="1" x14ac:dyDescent="0.45">
      <c r="A983" s="395">
        <v>971</v>
      </c>
      <c r="B983" s="155"/>
      <c r="C983" s="154"/>
      <c r="D983" s="154"/>
      <c r="E983" s="361"/>
      <c r="F983" s="362"/>
      <c r="G983" s="362"/>
      <c r="H983" s="368"/>
      <c r="I983" s="367" t="str">
        <f t="shared" si="183"/>
        <v/>
      </c>
      <c r="J983" s="365"/>
      <c r="K983" s="365"/>
      <c r="L983" s="365"/>
      <c r="O983" s="25" t="str">
        <f>IF(AND(SUM($U983:$Z983)&lt;&gt;0,SUM($U983:$Z983)&lt;&gt;6), IF($B983&lt;&gt;'SOC priorities'!$E$11,$AG983,$AH983),"")</f>
        <v/>
      </c>
      <c r="P983" s="25" t="str">
        <f>IF(AND(SUM(U983:AA983)&lt;&gt;0,SUM(U983:AA983)&lt;&gt;7),IF(B983='SOC priorities'!$E$11,IF(ISBLANK(H983),$AI983,""),""),"")</f>
        <v/>
      </c>
      <c r="Q983" s="25" t="str">
        <f t="shared" si="184"/>
        <v/>
      </c>
      <c r="R983" s="25" t="str">
        <f t="shared" si="181"/>
        <v/>
      </c>
      <c r="S983" s="25" t="str">
        <f t="shared" si="182"/>
        <v/>
      </c>
      <c r="U983" s="159">
        <f t="shared" si="185"/>
        <v>0</v>
      </c>
      <c r="V983" s="25">
        <f t="shared" si="186"/>
        <v>0</v>
      </c>
      <c r="W983" s="25">
        <f t="shared" si="187"/>
        <v>0</v>
      </c>
      <c r="X983" s="25">
        <f t="shared" si="188"/>
        <v>0</v>
      </c>
      <c r="Y983" s="25">
        <f t="shared" si="189"/>
        <v>0</v>
      </c>
      <c r="Z983" s="25">
        <f t="shared" si="190"/>
        <v>0</v>
      </c>
      <c r="AA983" s="25">
        <f t="shared" si="191"/>
        <v>0</v>
      </c>
      <c r="AC983" s="25">
        <f t="shared" si="192"/>
        <v>0</v>
      </c>
      <c r="AG983" s="25" t="s">
        <v>393</v>
      </c>
      <c r="AH983" s="25" t="s">
        <v>394</v>
      </c>
      <c r="AI983" s="160" t="s">
        <v>395</v>
      </c>
      <c r="AK983" s="25">
        <f>IF(COUNTIFS('SOC priorities'!$E$4:$E$12,$B983)&lt;&gt;1,1,0)</f>
        <v>1</v>
      </c>
      <c r="AL983" s="25" cm="1">
        <f t="array" ref="AL983">_xlfn.IFNA(IF(ISBLANK(C983),0,_xlfn.IFNA(IF(NOT(OR(_xlfn.XLOOKUP(VLOOKUP(B983,'SOC priorities'!$E$4:$F$12,2),'SOC priorities'!$H$1:$P$1,'SOC priorities'!$H$1:$P$413)=C983)),1,0),1)),1)</f>
        <v>0</v>
      </c>
      <c r="AM983" s="25" cm="1">
        <f t="array" ref="AM983">_xlfn.IFNA(IF(ISBLANK(D983),0,IF(NOT(OR(_xlfn.XLOOKUP(VLOOKUP(B983,'SSA DD'!$E$32:$F$40,2),'SSA DD'!$E$1:$M$1,'SSA DD'!$E$1:$M$22)=D983)),1,0)),0)</f>
        <v>0</v>
      </c>
      <c r="AO983" t="s">
        <v>396</v>
      </c>
      <c r="AP983" s="25" t="s">
        <v>397</v>
      </c>
      <c r="AQ983" s="160" t="s">
        <v>398</v>
      </c>
    </row>
    <row r="984" spans="1:43" ht="30" customHeight="1" x14ac:dyDescent="0.45">
      <c r="A984" s="395">
        <v>972</v>
      </c>
      <c r="B984" s="155"/>
      <c r="C984" s="154"/>
      <c r="D984" s="154"/>
      <c r="E984" s="361"/>
      <c r="F984" s="362"/>
      <c r="G984" s="362"/>
      <c r="H984" s="368"/>
      <c r="I984" s="367" t="str">
        <f t="shared" si="183"/>
        <v/>
      </c>
      <c r="J984" s="365"/>
      <c r="K984" s="365"/>
      <c r="L984" s="365"/>
      <c r="O984" s="25" t="str">
        <f>IF(AND(SUM($U984:$Z984)&lt;&gt;0,SUM($U984:$Z984)&lt;&gt;6), IF($B984&lt;&gt;'SOC priorities'!$E$11,$AG984,$AH984),"")</f>
        <v/>
      </c>
      <c r="P984" s="25" t="str">
        <f>IF(AND(SUM(U984:AA984)&lt;&gt;0,SUM(U984:AA984)&lt;&gt;7),IF(B984='SOC priorities'!$E$11,IF(ISBLANK(H984),$AI984,""),""),"")</f>
        <v/>
      </c>
      <c r="Q984" s="25" t="str">
        <f t="shared" si="184"/>
        <v/>
      </c>
      <c r="R984" s="25" t="str">
        <f t="shared" si="181"/>
        <v/>
      </c>
      <c r="S984" s="25" t="str">
        <f t="shared" si="182"/>
        <v/>
      </c>
      <c r="U984" s="159">
        <f t="shared" si="185"/>
        <v>0</v>
      </c>
      <c r="V984" s="25">
        <f t="shared" si="186"/>
        <v>0</v>
      </c>
      <c r="W984" s="25">
        <f t="shared" si="187"/>
        <v>0</v>
      </c>
      <c r="X984" s="25">
        <f t="shared" si="188"/>
        <v>0</v>
      </c>
      <c r="Y984" s="25">
        <f t="shared" si="189"/>
        <v>0</v>
      </c>
      <c r="Z984" s="25">
        <f t="shared" si="190"/>
        <v>0</v>
      </c>
      <c r="AA984" s="25">
        <f t="shared" si="191"/>
        <v>0</v>
      </c>
      <c r="AC984" s="25">
        <f t="shared" si="192"/>
        <v>0</v>
      </c>
      <c r="AG984" s="25" t="s">
        <v>393</v>
      </c>
      <c r="AH984" s="25" t="s">
        <v>394</v>
      </c>
      <c r="AI984" s="160" t="s">
        <v>395</v>
      </c>
      <c r="AK984" s="25">
        <f>IF(COUNTIFS('SOC priorities'!$E$4:$E$12,$B984)&lt;&gt;1,1,0)</f>
        <v>1</v>
      </c>
      <c r="AL984" s="25" cm="1">
        <f t="array" ref="AL984">_xlfn.IFNA(IF(ISBLANK(C984),0,_xlfn.IFNA(IF(NOT(OR(_xlfn.XLOOKUP(VLOOKUP(B984,'SOC priorities'!$E$4:$F$12,2),'SOC priorities'!$H$1:$P$1,'SOC priorities'!$H$1:$P$413)=C984)),1,0),1)),1)</f>
        <v>0</v>
      </c>
      <c r="AM984" s="25" cm="1">
        <f t="array" ref="AM984">_xlfn.IFNA(IF(ISBLANK(D984),0,IF(NOT(OR(_xlfn.XLOOKUP(VLOOKUP(B984,'SSA DD'!$E$32:$F$40,2),'SSA DD'!$E$1:$M$1,'SSA DD'!$E$1:$M$22)=D984)),1,0)),0)</f>
        <v>0</v>
      </c>
      <c r="AO984" t="s">
        <v>396</v>
      </c>
      <c r="AP984" s="25" t="s">
        <v>397</v>
      </c>
      <c r="AQ984" s="160" t="s">
        <v>398</v>
      </c>
    </row>
    <row r="985" spans="1:43" ht="30" customHeight="1" x14ac:dyDescent="0.45">
      <c r="A985" s="395">
        <v>973</v>
      </c>
      <c r="B985" s="155"/>
      <c r="C985" s="154"/>
      <c r="D985" s="154"/>
      <c r="E985" s="361"/>
      <c r="F985" s="362"/>
      <c r="G985" s="362"/>
      <c r="H985" s="368"/>
      <c r="I985" s="367" t="str">
        <f t="shared" si="183"/>
        <v/>
      </c>
      <c r="J985" s="365"/>
      <c r="K985" s="365"/>
      <c r="L985" s="365"/>
      <c r="O985" s="25" t="str">
        <f>IF(AND(SUM($U985:$Z985)&lt;&gt;0,SUM($U985:$Z985)&lt;&gt;6), IF($B985&lt;&gt;'SOC priorities'!$E$11,$AG985,$AH985),"")</f>
        <v/>
      </c>
      <c r="P985" s="25" t="str">
        <f>IF(AND(SUM(U985:AA985)&lt;&gt;0,SUM(U985:AA985)&lt;&gt;7),IF(B985='SOC priorities'!$E$11,IF(ISBLANK(H985),$AI985,""),""),"")</f>
        <v/>
      </c>
      <c r="Q985" s="25" t="str">
        <f t="shared" si="184"/>
        <v/>
      </c>
      <c r="R985" s="25" t="str">
        <f t="shared" si="181"/>
        <v/>
      </c>
      <c r="S985" s="25" t="str">
        <f t="shared" si="182"/>
        <v/>
      </c>
      <c r="U985" s="159">
        <f t="shared" si="185"/>
        <v>0</v>
      </c>
      <c r="V985" s="25">
        <f t="shared" si="186"/>
        <v>0</v>
      </c>
      <c r="W985" s="25">
        <f t="shared" si="187"/>
        <v>0</v>
      </c>
      <c r="X985" s="25">
        <f t="shared" si="188"/>
        <v>0</v>
      </c>
      <c r="Y985" s="25">
        <f t="shared" si="189"/>
        <v>0</v>
      </c>
      <c r="Z985" s="25">
        <f t="shared" si="190"/>
        <v>0</v>
      </c>
      <c r="AA985" s="25">
        <f t="shared" si="191"/>
        <v>0</v>
      </c>
      <c r="AC985" s="25">
        <f t="shared" si="192"/>
        <v>0</v>
      </c>
      <c r="AG985" s="25" t="s">
        <v>393</v>
      </c>
      <c r="AH985" s="25" t="s">
        <v>394</v>
      </c>
      <c r="AI985" s="160" t="s">
        <v>395</v>
      </c>
      <c r="AK985" s="25">
        <f>IF(COUNTIFS('SOC priorities'!$E$4:$E$12,$B985)&lt;&gt;1,1,0)</f>
        <v>1</v>
      </c>
      <c r="AL985" s="25" cm="1">
        <f t="array" ref="AL985">_xlfn.IFNA(IF(ISBLANK(C985),0,_xlfn.IFNA(IF(NOT(OR(_xlfn.XLOOKUP(VLOOKUP(B985,'SOC priorities'!$E$4:$F$12,2),'SOC priorities'!$H$1:$P$1,'SOC priorities'!$H$1:$P$413)=C985)),1,0),1)),1)</f>
        <v>0</v>
      </c>
      <c r="AM985" s="25" cm="1">
        <f t="array" ref="AM985">_xlfn.IFNA(IF(ISBLANK(D985),0,IF(NOT(OR(_xlfn.XLOOKUP(VLOOKUP(B985,'SSA DD'!$E$32:$F$40,2),'SSA DD'!$E$1:$M$1,'SSA DD'!$E$1:$M$22)=D985)),1,0)),0)</f>
        <v>0</v>
      </c>
      <c r="AO985" t="s">
        <v>396</v>
      </c>
      <c r="AP985" s="25" t="s">
        <v>397</v>
      </c>
      <c r="AQ985" s="160" t="s">
        <v>398</v>
      </c>
    </row>
    <row r="986" spans="1:43" ht="30" customHeight="1" x14ac:dyDescent="0.45">
      <c r="A986" s="395">
        <v>974</v>
      </c>
      <c r="B986" s="155"/>
      <c r="C986" s="154"/>
      <c r="D986" s="154"/>
      <c r="E986" s="361"/>
      <c r="F986" s="362"/>
      <c r="G986" s="362"/>
      <c r="H986" s="368"/>
      <c r="I986" s="367" t="str">
        <f t="shared" si="183"/>
        <v/>
      </c>
      <c r="J986" s="365"/>
      <c r="K986" s="365"/>
      <c r="L986" s="365"/>
      <c r="O986" s="25" t="str">
        <f>IF(AND(SUM($U986:$Z986)&lt;&gt;0,SUM($U986:$Z986)&lt;&gt;6), IF($B986&lt;&gt;'SOC priorities'!$E$11,$AG986,$AH986),"")</f>
        <v/>
      </c>
      <c r="P986" s="25" t="str">
        <f>IF(AND(SUM(U986:AA986)&lt;&gt;0,SUM(U986:AA986)&lt;&gt;7),IF(B986='SOC priorities'!$E$11,IF(ISBLANK(H986),$AI986,""),""),"")</f>
        <v/>
      </c>
      <c r="Q986" s="25" t="str">
        <f t="shared" si="184"/>
        <v/>
      </c>
      <c r="R986" s="25" t="str">
        <f t="shared" si="181"/>
        <v/>
      </c>
      <c r="S986" s="25" t="str">
        <f t="shared" si="182"/>
        <v/>
      </c>
      <c r="U986" s="159">
        <f t="shared" si="185"/>
        <v>0</v>
      </c>
      <c r="V986" s="25">
        <f t="shared" si="186"/>
        <v>0</v>
      </c>
      <c r="W986" s="25">
        <f t="shared" si="187"/>
        <v>0</v>
      </c>
      <c r="X986" s="25">
        <f t="shared" si="188"/>
        <v>0</v>
      </c>
      <c r="Y986" s="25">
        <f t="shared" si="189"/>
        <v>0</v>
      </c>
      <c r="Z986" s="25">
        <f t="shared" si="190"/>
        <v>0</v>
      </c>
      <c r="AA986" s="25">
        <f t="shared" si="191"/>
        <v>0</v>
      </c>
      <c r="AC986" s="25">
        <f t="shared" si="192"/>
        <v>0</v>
      </c>
      <c r="AG986" s="25" t="s">
        <v>393</v>
      </c>
      <c r="AH986" s="25" t="s">
        <v>394</v>
      </c>
      <c r="AI986" s="160" t="s">
        <v>395</v>
      </c>
      <c r="AK986" s="25">
        <f>IF(COUNTIFS('SOC priorities'!$E$4:$E$12,$B986)&lt;&gt;1,1,0)</f>
        <v>1</v>
      </c>
      <c r="AL986" s="25" cm="1">
        <f t="array" ref="AL986">_xlfn.IFNA(IF(ISBLANK(C986),0,_xlfn.IFNA(IF(NOT(OR(_xlfn.XLOOKUP(VLOOKUP(B986,'SOC priorities'!$E$4:$F$12,2),'SOC priorities'!$H$1:$P$1,'SOC priorities'!$H$1:$P$413)=C986)),1,0),1)),1)</f>
        <v>0</v>
      </c>
      <c r="AM986" s="25" cm="1">
        <f t="array" ref="AM986">_xlfn.IFNA(IF(ISBLANK(D986),0,IF(NOT(OR(_xlfn.XLOOKUP(VLOOKUP(B986,'SSA DD'!$E$32:$F$40,2),'SSA DD'!$E$1:$M$1,'SSA DD'!$E$1:$M$22)=D986)),1,0)),0)</f>
        <v>0</v>
      </c>
      <c r="AO986" t="s">
        <v>396</v>
      </c>
      <c r="AP986" s="25" t="s">
        <v>397</v>
      </c>
      <c r="AQ986" s="160" t="s">
        <v>398</v>
      </c>
    </row>
    <row r="987" spans="1:43" ht="30" customHeight="1" x14ac:dyDescent="0.45">
      <c r="A987" s="395">
        <v>975</v>
      </c>
      <c r="B987" s="155"/>
      <c r="C987" s="154"/>
      <c r="D987" s="154"/>
      <c r="E987" s="361"/>
      <c r="F987" s="362"/>
      <c r="G987" s="362"/>
      <c r="H987" s="368"/>
      <c r="I987" s="367" t="str">
        <f t="shared" si="183"/>
        <v/>
      </c>
      <c r="J987" s="365"/>
      <c r="K987" s="365"/>
      <c r="L987" s="365"/>
      <c r="O987" s="25" t="str">
        <f>IF(AND(SUM($U987:$Z987)&lt;&gt;0,SUM($U987:$Z987)&lt;&gt;6), IF($B987&lt;&gt;'SOC priorities'!$E$11,$AG987,$AH987),"")</f>
        <v/>
      </c>
      <c r="P987" s="25" t="str">
        <f>IF(AND(SUM(U987:AA987)&lt;&gt;0,SUM(U987:AA987)&lt;&gt;7),IF(B987='SOC priorities'!$E$11,IF(ISBLANK(H987),$AI987,""),""),"")</f>
        <v/>
      </c>
      <c r="Q987" s="25" t="str">
        <f t="shared" si="184"/>
        <v/>
      </c>
      <c r="R987" s="25" t="str">
        <f t="shared" si="181"/>
        <v/>
      </c>
      <c r="S987" s="25" t="str">
        <f t="shared" si="182"/>
        <v/>
      </c>
      <c r="U987" s="159">
        <f t="shared" si="185"/>
        <v>0</v>
      </c>
      <c r="V987" s="25">
        <f t="shared" si="186"/>
        <v>0</v>
      </c>
      <c r="W987" s="25">
        <f t="shared" si="187"/>
        <v>0</v>
      </c>
      <c r="X987" s="25">
        <f t="shared" si="188"/>
        <v>0</v>
      </c>
      <c r="Y987" s="25">
        <f t="shared" si="189"/>
        <v>0</v>
      </c>
      <c r="Z987" s="25">
        <f t="shared" si="190"/>
        <v>0</v>
      </c>
      <c r="AA987" s="25">
        <f t="shared" si="191"/>
        <v>0</v>
      </c>
      <c r="AC987" s="25">
        <f t="shared" si="192"/>
        <v>0</v>
      </c>
      <c r="AG987" s="25" t="s">
        <v>393</v>
      </c>
      <c r="AH987" s="25" t="s">
        <v>394</v>
      </c>
      <c r="AI987" s="160" t="s">
        <v>395</v>
      </c>
      <c r="AK987" s="25">
        <f>IF(COUNTIFS('SOC priorities'!$E$4:$E$12,$B987)&lt;&gt;1,1,0)</f>
        <v>1</v>
      </c>
      <c r="AL987" s="25" cm="1">
        <f t="array" ref="AL987">_xlfn.IFNA(IF(ISBLANK(C987),0,_xlfn.IFNA(IF(NOT(OR(_xlfn.XLOOKUP(VLOOKUP(B987,'SOC priorities'!$E$4:$F$12,2),'SOC priorities'!$H$1:$P$1,'SOC priorities'!$H$1:$P$413)=C987)),1,0),1)),1)</f>
        <v>0</v>
      </c>
      <c r="AM987" s="25" cm="1">
        <f t="array" ref="AM987">_xlfn.IFNA(IF(ISBLANK(D987),0,IF(NOT(OR(_xlfn.XLOOKUP(VLOOKUP(B987,'SSA DD'!$E$32:$F$40,2),'SSA DD'!$E$1:$M$1,'SSA DD'!$E$1:$M$22)=D987)),1,0)),0)</f>
        <v>0</v>
      </c>
      <c r="AO987" t="s">
        <v>396</v>
      </c>
      <c r="AP987" s="25" t="s">
        <v>397</v>
      </c>
      <c r="AQ987" s="160" t="s">
        <v>398</v>
      </c>
    </row>
    <row r="988" spans="1:43" ht="30" customHeight="1" x14ac:dyDescent="0.45">
      <c r="A988" s="395">
        <v>976</v>
      </c>
      <c r="B988" s="155"/>
      <c r="C988" s="154"/>
      <c r="D988" s="154"/>
      <c r="E988" s="361"/>
      <c r="F988" s="362"/>
      <c r="G988" s="362"/>
      <c r="H988" s="368"/>
      <c r="I988" s="367" t="str">
        <f t="shared" si="183"/>
        <v/>
      </c>
      <c r="J988" s="365"/>
      <c r="K988" s="365"/>
      <c r="L988" s="365"/>
      <c r="O988" s="25" t="str">
        <f>IF(AND(SUM($U988:$Z988)&lt;&gt;0,SUM($U988:$Z988)&lt;&gt;6), IF($B988&lt;&gt;'SOC priorities'!$E$11,$AG988,$AH988),"")</f>
        <v/>
      </c>
      <c r="P988" s="25" t="str">
        <f>IF(AND(SUM(U988:AA988)&lt;&gt;0,SUM(U988:AA988)&lt;&gt;7),IF(B988='SOC priorities'!$E$11,IF(ISBLANK(H988),$AI988,""),""),"")</f>
        <v/>
      </c>
      <c r="Q988" s="25" t="str">
        <f t="shared" si="184"/>
        <v/>
      </c>
      <c r="R988" s="25" t="str">
        <f t="shared" si="181"/>
        <v/>
      </c>
      <c r="S988" s="25" t="str">
        <f t="shared" si="182"/>
        <v/>
      </c>
      <c r="U988" s="159">
        <f t="shared" si="185"/>
        <v>0</v>
      </c>
      <c r="V988" s="25">
        <f t="shared" si="186"/>
        <v>0</v>
      </c>
      <c r="W988" s="25">
        <f t="shared" si="187"/>
        <v>0</v>
      </c>
      <c r="X988" s="25">
        <f t="shared" si="188"/>
        <v>0</v>
      </c>
      <c r="Y988" s="25">
        <f t="shared" si="189"/>
        <v>0</v>
      </c>
      <c r="Z988" s="25">
        <f t="shared" si="190"/>
        <v>0</v>
      </c>
      <c r="AA988" s="25">
        <f t="shared" si="191"/>
        <v>0</v>
      </c>
      <c r="AC988" s="25">
        <f t="shared" si="192"/>
        <v>0</v>
      </c>
      <c r="AG988" s="25" t="s">
        <v>393</v>
      </c>
      <c r="AH988" s="25" t="s">
        <v>394</v>
      </c>
      <c r="AI988" s="160" t="s">
        <v>395</v>
      </c>
      <c r="AK988" s="25">
        <f>IF(COUNTIFS('SOC priorities'!$E$4:$E$12,$B988)&lt;&gt;1,1,0)</f>
        <v>1</v>
      </c>
      <c r="AL988" s="25" cm="1">
        <f t="array" ref="AL988">_xlfn.IFNA(IF(ISBLANK(C988),0,_xlfn.IFNA(IF(NOT(OR(_xlfn.XLOOKUP(VLOOKUP(B988,'SOC priorities'!$E$4:$F$12,2),'SOC priorities'!$H$1:$P$1,'SOC priorities'!$H$1:$P$413)=C988)),1,0),1)),1)</f>
        <v>0</v>
      </c>
      <c r="AM988" s="25" cm="1">
        <f t="array" ref="AM988">_xlfn.IFNA(IF(ISBLANK(D988),0,IF(NOT(OR(_xlfn.XLOOKUP(VLOOKUP(B988,'SSA DD'!$E$32:$F$40,2),'SSA DD'!$E$1:$M$1,'SSA DD'!$E$1:$M$22)=D988)),1,0)),0)</f>
        <v>0</v>
      </c>
      <c r="AO988" t="s">
        <v>396</v>
      </c>
      <c r="AP988" s="25" t="s">
        <v>397</v>
      </c>
      <c r="AQ988" s="160" t="s">
        <v>398</v>
      </c>
    </row>
    <row r="989" spans="1:43" ht="30" customHeight="1" x14ac:dyDescent="0.45">
      <c r="A989" s="395">
        <v>977</v>
      </c>
      <c r="B989" s="155"/>
      <c r="C989" s="154"/>
      <c r="D989" s="154"/>
      <c r="E989" s="361"/>
      <c r="F989" s="362"/>
      <c r="G989" s="362"/>
      <c r="H989" s="368"/>
      <c r="I989" s="367" t="str">
        <f t="shared" si="183"/>
        <v/>
      </c>
      <c r="J989" s="365"/>
      <c r="K989" s="365"/>
      <c r="L989" s="365"/>
      <c r="O989" s="25" t="str">
        <f>IF(AND(SUM($U989:$Z989)&lt;&gt;0,SUM($U989:$Z989)&lt;&gt;6), IF($B989&lt;&gt;'SOC priorities'!$E$11,$AG989,$AH989),"")</f>
        <v/>
      </c>
      <c r="P989" s="25" t="str">
        <f>IF(AND(SUM(U989:AA989)&lt;&gt;0,SUM(U989:AA989)&lt;&gt;7),IF(B989='SOC priorities'!$E$11,IF(ISBLANK(H989),$AI989,""),""),"")</f>
        <v/>
      </c>
      <c r="Q989" s="25" t="str">
        <f t="shared" si="184"/>
        <v/>
      </c>
      <c r="R989" s="25" t="str">
        <f t="shared" si="181"/>
        <v/>
      </c>
      <c r="S989" s="25" t="str">
        <f t="shared" si="182"/>
        <v/>
      </c>
      <c r="U989" s="159">
        <f t="shared" si="185"/>
        <v>0</v>
      </c>
      <c r="V989" s="25">
        <f t="shared" si="186"/>
        <v>0</v>
      </c>
      <c r="W989" s="25">
        <f t="shared" si="187"/>
        <v>0</v>
      </c>
      <c r="X989" s="25">
        <f t="shared" si="188"/>
        <v>0</v>
      </c>
      <c r="Y989" s="25">
        <f t="shared" si="189"/>
        <v>0</v>
      </c>
      <c r="Z989" s="25">
        <f t="shared" si="190"/>
        <v>0</v>
      </c>
      <c r="AA989" s="25">
        <f t="shared" si="191"/>
        <v>0</v>
      </c>
      <c r="AC989" s="25">
        <f t="shared" si="192"/>
        <v>0</v>
      </c>
      <c r="AG989" s="25" t="s">
        <v>393</v>
      </c>
      <c r="AH989" s="25" t="s">
        <v>394</v>
      </c>
      <c r="AI989" s="160" t="s">
        <v>395</v>
      </c>
      <c r="AK989" s="25">
        <f>IF(COUNTIFS('SOC priorities'!$E$4:$E$12,$B989)&lt;&gt;1,1,0)</f>
        <v>1</v>
      </c>
      <c r="AL989" s="25" cm="1">
        <f t="array" ref="AL989">_xlfn.IFNA(IF(ISBLANK(C989),0,_xlfn.IFNA(IF(NOT(OR(_xlfn.XLOOKUP(VLOOKUP(B989,'SOC priorities'!$E$4:$F$12,2),'SOC priorities'!$H$1:$P$1,'SOC priorities'!$H$1:$P$413)=C989)),1,0),1)),1)</f>
        <v>0</v>
      </c>
      <c r="AM989" s="25" cm="1">
        <f t="array" ref="AM989">_xlfn.IFNA(IF(ISBLANK(D989),0,IF(NOT(OR(_xlfn.XLOOKUP(VLOOKUP(B989,'SSA DD'!$E$32:$F$40,2),'SSA DD'!$E$1:$M$1,'SSA DD'!$E$1:$M$22)=D989)),1,0)),0)</f>
        <v>0</v>
      </c>
      <c r="AO989" t="s">
        <v>396</v>
      </c>
      <c r="AP989" s="25" t="s">
        <v>397</v>
      </c>
      <c r="AQ989" s="160" t="s">
        <v>398</v>
      </c>
    </row>
    <row r="990" spans="1:43" ht="30" customHeight="1" x14ac:dyDescent="0.45">
      <c r="A990" s="395">
        <v>978</v>
      </c>
      <c r="B990" s="155"/>
      <c r="C990" s="154"/>
      <c r="D990" s="154"/>
      <c r="E990" s="361"/>
      <c r="F990" s="362"/>
      <c r="G990" s="362"/>
      <c r="H990" s="368"/>
      <c r="I990" s="367" t="str">
        <f t="shared" si="183"/>
        <v/>
      </c>
      <c r="J990" s="365"/>
      <c r="K990" s="365"/>
      <c r="L990" s="365"/>
      <c r="O990" s="25" t="str">
        <f>IF(AND(SUM($U990:$Z990)&lt;&gt;0,SUM($U990:$Z990)&lt;&gt;6), IF($B990&lt;&gt;'SOC priorities'!$E$11,$AG990,$AH990),"")</f>
        <v/>
      </c>
      <c r="P990" s="25" t="str">
        <f>IF(AND(SUM(U990:AA990)&lt;&gt;0,SUM(U990:AA990)&lt;&gt;7),IF(B990='SOC priorities'!$E$11,IF(ISBLANK(H990),$AI990,""),""),"")</f>
        <v/>
      </c>
      <c r="Q990" s="25" t="str">
        <f t="shared" si="184"/>
        <v/>
      </c>
      <c r="R990" s="25" t="str">
        <f t="shared" si="181"/>
        <v/>
      </c>
      <c r="S990" s="25" t="str">
        <f t="shared" si="182"/>
        <v/>
      </c>
      <c r="U990" s="159">
        <f t="shared" si="185"/>
        <v>0</v>
      </c>
      <c r="V990" s="25">
        <f t="shared" si="186"/>
        <v>0</v>
      </c>
      <c r="W990" s="25">
        <f t="shared" si="187"/>
        <v>0</v>
      </c>
      <c r="X990" s="25">
        <f t="shared" si="188"/>
        <v>0</v>
      </c>
      <c r="Y990" s="25">
        <f t="shared" si="189"/>
        <v>0</v>
      </c>
      <c r="Z990" s="25">
        <f t="shared" si="190"/>
        <v>0</v>
      </c>
      <c r="AA990" s="25">
        <f t="shared" si="191"/>
        <v>0</v>
      </c>
      <c r="AC990" s="25">
        <f t="shared" si="192"/>
        <v>0</v>
      </c>
      <c r="AG990" s="25" t="s">
        <v>393</v>
      </c>
      <c r="AH990" s="25" t="s">
        <v>394</v>
      </c>
      <c r="AI990" s="160" t="s">
        <v>395</v>
      </c>
      <c r="AK990" s="25">
        <f>IF(COUNTIFS('SOC priorities'!$E$4:$E$12,$B990)&lt;&gt;1,1,0)</f>
        <v>1</v>
      </c>
      <c r="AL990" s="25" cm="1">
        <f t="array" ref="AL990">_xlfn.IFNA(IF(ISBLANK(C990),0,_xlfn.IFNA(IF(NOT(OR(_xlfn.XLOOKUP(VLOOKUP(B990,'SOC priorities'!$E$4:$F$12,2),'SOC priorities'!$H$1:$P$1,'SOC priorities'!$H$1:$P$413)=C990)),1,0),1)),1)</f>
        <v>0</v>
      </c>
      <c r="AM990" s="25" cm="1">
        <f t="array" ref="AM990">_xlfn.IFNA(IF(ISBLANK(D990),0,IF(NOT(OR(_xlfn.XLOOKUP(VLOOKUP(B990,'SSA DD'!$E$32:$F$40,2),'SSA DD'!$E$1:$M$1,'SSA DD'!$E$1:$M$22)=D990)),1,0)),0)</f>
        <v>0</v>
      </c>
      <c r="AO990" t="s">
        <v>396</v>
      </c>
      <c r="AP990" s="25" t="s">
        <v>397</v>
      </c>
      <c r="AQ990" s="160" t="s">
        <v>398</v>
      </c>
    </row>
    <row r="991" spans="1:43" ht="30" customHeight="1" x14ac:dyDescent="0.45">
      <c r="A991" s="395">
        <v>979</v>
      </c>
      <c r="B991" s="155"/>
      <c r="C991" s="154"/>
      <c r="D991" s="154"/>
      <c r="E991" s="361"/>
      <c r="F991" s="362"/>
      <c r="G991" s="362"/>
      <c r="H991" s="368"/>
      <c r="I991" s="367" t="str">
        <f t="shared" si="183"/>
        <v/>
      </c>
      <c r="J991" s="365"/>
      <c r="K991" s="365"/>
      <c r="L991" s="365"/>
      <c r="O991" s="25" t="str">
        <f>IF(AND(SUM($U991:$Z991)&lt;&gt;0,SUM($U991:$Z991)&lt;&gt;6), IF($B991&lt;&gt;'SOC priorities'!$E$11,$AG991,$AH991),"")</f>
        <v/>
      </c>
      <c r="P991" s="25" t="str">
        <f>IF(AND(SUM(U991:AA991)&lt;&gt;0,SUM(U991:AA991)&lt;&gt;7),IF(B991='SOC priorities'!$E$11,IF(ISBLANK(H991),$AI991,""),""),"")</f>
        <v/>
      </c>
      <c r="Q991" s="25" t="str">
        <f t="shared" si="184"/>
        <v/>
      </c>
      <c r="R991" s="25" t="str">
        <f t="shared" si="181"/>
        <v/>
      </c>
      <c r="S991" s="25" t="str">
        <f t="shared" si="182"/>
        <v/>
      </c>
      <c r="U991" s="159">
        <f t="shared" si="185"/>
        <v>0</v>
      </c>
      <c r="V991" s="25">
        <f t="shared" si="186"/>
        <v>0</v>
      </c>
      <c r="W991" s="25">
        <f t="shared" si="187"/>
        <v>0</v>
      </c>
      <c r="X991" s="25">
        <f t="shared" si="188"/>
        <v>0</v>
      </c>
      <c r="Y991" s="25">
        <f t="shared" si="189"/>
        <v>0</v>
      </c>
      <c r="Z991" s="25">
        <f t="shared" si="190"/>
        <v>0</v>
      </c>
      <c r="AA991" s="25">
        <f t="shared" si="191"/>
        <v>0</v>
      </c>
      <c r="AC991" s="25">
        <f t="shared" si="192"/>
        <v>0</v>
      </c>
      <c r="AG991" s="25" t="s">
        <v>393</v>
      </c>
      <c r="AH991" s="25" t="s">
        <v>394</v>
      </c>
      <c r="AI991" s="160" t="s">
        <v>395</v>
      </c>
      <c r="AK991" s="25">
        <f>IF(COUNTIFS('SOC priorities'!$E$4:$E$12,$B991)&lt;&gt;1,1,0)</f>
        <v>1</v>
      </c>
      <c r="AL991" s="25" cm="1">
        <f t="array" ref="AL991">_xlfn.IFNA(IF(ISBLANK(C991),0,_xlfn.IFNA(IF(NOT(OR(_xlfn.XLOOKUP(VLOOKUP(B991,'SOC priorities'!$E$4:$F$12,2),'SOC priorities'!$H$1:$P$1,'SOC priorities'!$H$1:$P$413)=C991)),1,0),1)),1)</f>
        <v>0</v>
      </c>
      <c r="AM991" s="25" cm="1">
        <f t="array" ref="AM991">_xlfn.IFNA(IF(ISBLANK(D991),0,IF(NOT(OR(_xlfn.XLOOKUP(VLOOKUP(B991,'SSA DD'!$E$32:$F$40,2),'SSA DD'!$E$1:$M$1,'SSA DD'!$E$1:$M$22)=D991)),1,0)),0)</f>
        <v>0</v>
      </c>
      <c r="AO991" t="s">
        <v>396</v>
      </c>
      <c r="AP991" s="25" t="s">
        <v>397</v>
      </c>
      <c r="AQ991" s="160" t="s">
        <v>398</v>
      </c>
    </row>
    <row r="992" spans="1:43" ht="30" customHeight="1" x14ac:dyDescent="0.45">
      <c r="A992" s="395">
        <v>980</v>
      </c>
      <c r="B992" s="155"/>
      <c r="C992" s="154"/>
      <c r="D992" s="154"/>
      <c r="E992" s="361"/>
      <c r="F992" s="362"/>
      <c r="G992" s="362"/>
      <c r="H992" s="368"/>
      <c r="I992" s="367" t="str">
        <f t="shared" si="183"/>
        <v/>
      </c>
      <c r="J992" s="365"/>
      <c r="K992" s="365"/>
      <c r="L992" s="365"/>
      <c r="O992" s="25" t="str">
        <f>IF(AND(SUM($U992:$Z992)&lt;&gt;0,SUM($U992:$Z992)&lt;&gt;6), IF($B992&lt;&gt;'SOC priorities'!$E$11,$AG992,$AH992),"")</f>
        <v/>
      </c>
      <c r="P992" s="25" t="str">
        <f>IF(AND(SUM(U992:AA992)&lt;&gt;0,SUM(U992:AA992)&lt;&gt;7),IF(B992='SOC priorities'!$E$11,IF(ISBLANK(H992),$AI992,""),""),"")</f>
        <v/>
      </c>
      <c r="Q992" s="25" t="str">
        <f t="shared" si="184"/>
        <v/>
      </c>
      <c r="R992" s="25" t="str">
        <f t="shared" si="181"/>
        <v/>
      </c>
      <c r="S992" s="25" t="str">
        <f t="shared" si="182"/>
        <v/>
      </c>
      <c r="U992" s="159">
        <f t="shared" si="185"/>
        <v>0</v>
      </c>
      <c r="V992" s="25">
        <f t="shared" si="186"/>
        <v>0</v>
      </c>
      <c r="W992" s="25">
        <f t="shared" si="187"/>
        <v>0</v>
      </c>
      <c r="X992" s="25">
        <f t="shared" si="188"/>
        <v>0</v>
      </c>
      <c r="Y992" s="25">
        <f t="shared" si="189"/>
        <v>0</v>
      </c>
      <c r="Z992" s="25">
        <f t="shared" si="190"/>
        <v>0</v>
      </c>
      <c r="AA992" s="25">
        <f t="shared" si="191"/>
        <v>0</v>
      </c>
      <c r="AC992" s="25">
        <f t="shared" si="192"/>
        <v>0</v>
      </c>
      <c r="AG992" s="25" t="s">
        <v>393</v>
      </c>
      <c r="AH992" s="25" t="s">
        <v>394</v>
      </c>
      <c r="AI992" s="160" t="s">
        <v>395</v>
      </c>
      <c r="AK992" s="25">
        <f>IF(COUNTIFS('SOC priorities'!$E$4:$E$12,$B992)&lt;&gt;1,1,0)</f>
        <v>1</v>
      </c>
      <c r="AL992" s="25" cm="1">
        <f t="array" ref="AL992">_xlfn.IFNA(IF(ISBLANK(C992),0,_xlfn.IFNA(IF(NOT(OR(_xlfn.XLOOKUP(VLOOKUP(B992,'SOC priorities'!$E$4:$F$12,2),'SOC priorities'!$H$1:$P$1,'SOC priorities'!$H$1:$P$413)=C992)),1,0),1)),1)</f>
        <v>0</v>
      </c>
      <c r="AM992" s="25" cm="1">
        <f t="array" ref="AM992">_xlfn.IFNA(IF(ISBLANK(D992),0,IF(NOT(OR(_xlfn.XLOOKUP(VLOOKUP(B992,'SSA DD'!$E$32:$F$40,2),'SSA DD'!$E$1:$M$1,'SSA DD'!$E$1:$M$22)=D992)),1,0)),0)</f>
        <v>0</v>
      </c>
      <c r="AO992" t="s">
        <v>396</v>
      </c>
      <c r="AP992" s="25" t="s">
        <v>397</v>
      </c>
      <c r="AQ992" s="160" t="s">
        <v>398</v>
      </c>
    </row>
    <row r="993" spans="1:43" ht="30" customHeight="1" x14ac:dyDescent="0.45">
      <c r="A993" s="395">
        <v>981</v>
      </c>
      <c r="B993" s="155"/>
      <c r="C993" s="154"/>
      <c r="D993" s="154"/>
      <c r="E993" s="361"/>
      <c r="F993" s="362"/>
      <c r="G993" s="362"/>
      <c r="H993" s="368"/>
      <c r="I993" s="367" t="str">
        <f t="shared" si="183"/>
        <v/>
      </c>
      <c r="J993" s="365"/>
      <c r="K993" s="365"/>
      <c r="L993" s="365"/>
      <c r="O993" s="25" t="str">
        <f>IF(AND(SUM($U993:$Z993)&lt;&gt;0,SUM($U993:$Z993)&lt;&gt;6), IF($B993&lt;&gt;'SOC priorities'!$E$11,$AG993,$AH993),"")</f>
        <v/>
      </c>
      <c r="P993" s="25" t="str">
        <f>IF(AND(SUM(U993:AA993)&lt;&gt;0,SUM(U993:AA993)&lt;&gt;7),IF(B993='SOC priorities'!$E$11,IF(ISBLANK(H993),$AI993,""),""),"")</f>
        <v/>
      </c>
      <c r="Q993" s="25" t="str">
        <f t="shared" si="184"/>
        <v/>
      </c>
      <c r="R993" s="25" t="str">
        <f t="shared" si="181"/>
        <v/>
      </c>
      <c r="S993" s="25" t="str">
        <f t="shared" si="182"/>
        <v/>
      </c>
      <c r="U993" s="159">
        <f t="shared" si="185"/>
        <v>0</v>
      </c>
      <c r="V993" s="25">
        <f t="shared" si="186"/>
        <v>0</v>
      </c>
      <c r="W993" s="25">
        <f t="shared" si="187"/>
        <v>0</v>
      </c>
      <c r="X993" s="25">
        <f t="shared" si="188"/>
        <v>0</v>
      </c>
      <c r="Y993" s="25">
        <f t="shared" si="189"/>
        <v>0</v>
      </c>
      <c r="Z993" s="25">
        <f t="shared" si="190"/>
        <v>0</v>
      </c>
      <c r="AA993" s="25">
        <f t="shared" si="191"/>
        <v>0</v>
      </c>
      <c r="AC993" s="25">
        <f t="shared" si="192"/>
        <v>0</v>
      </c>
      <c r="AG993" s="25" t="s">
        <v>393</v>
      </c>
      <c r="AH993" s="25" t="s">
        <v>394</v>
      </c>
      <c r="AI993" s="160" t="s">
        <v>395</v>
      </c>
      <c r="AK993" s="25">
        <f>IF(COUNTIFS('SOC priorities'!$E$4:$E$12,$B993)&lt;&gt;1,1,0)</f>
        <v>1</v>
      </c>
      <c r="AL993" s="25" cm="1">
        <f t="array" ref="AL993">_xlfn.IFNA(IF(ISBLANK(C993),0,_xlfn.IFNA(IF(NOT(OR(_xlfn.XLOOKUP(VLOOKUP(B993,'SOC priorities'!$E$4:$F$12,2),'SOC priorities'!$H$1:$P$1,'SOC priorities'!$H$1:$P$413)=C993)),1,0),1)),1)</f>
        <v>0</v>
      </c>
      <c r="AM993" s="25" cm="1">
        <f t="array" ref="AM993">_xlfn.IFNA(IF(ISBLANK(D993),0,IF(NOT(OR(_xlfn.XLOOKUP(VLOOKUP(B993,'SSA DD'!$E$32:$F$40,2),'SSA DD'!$E$1:$M$1,'SSA DD'!$E$1:$M$22)=D993)),1,0)),0)</f>
        <v>0</v>
      </c>
      <c r="AO993" t="s">
        <v>396</v>
      </c>
      <c r="AP993" s="25" t="s">
        <v>397</v>
      </c>
      <c r="AQ993" s="160" t="s">
        <v>398</v>
      </c>
    </row>
    <row r="994" spans="1:43" ht="30" customHeight="1" x14ac:dyDescent="0.45">
      <c r="A994" s="395">
        <v>982</v>
      </c>
      <c r="B994" s="155"/>
      <c r="C994" s="154"/>
      <c r="D994" s="154"/>
      <c r="E994" s="361"/>
      <c r="F994" s="362"/>
      <c r="G994" s="362"/>
      <c r="H994" s="368"/>
      <c r="I994" s="367" t="str">
        <f t="shared" si="183"/>
        <v/>
      </c>
      <c r="J994" s="365"/>
      <c r="K994" s="365"/>
      <c r="L994" s="365"/>
      <c r="O994" s="25" t="str">
        <f>IF(AND(SUM($U994:$Z994)&lt;&gt;0,SUM($U994:$Z994)&lt;&gt;6), IF($B994&lt;&gt;'SOC priorities'!$E$11,$AG994,$AH994),"")</f>
        <v/>
      </c>
      <c r="P994" s="25" t="str">
        <f>IF(AND(SUM(U994:AA994)&lt;&gt;0,SUM(U994:AA994)&lt;&gt;7),IF(B994='SOC priorities'!$E$11,IF(ISBLANK(H994),$AI994,""),""),"")</f>
        <v/>
      </c>
      <c r="Q994" s="25" t="str">
        <f t="shared" si="184"/>
        <v/>
      </c>
      <c r="R994" s="25" t="str">
        <f t="shared" si="181"/>
        <v/>
      </c>
      <c r="S994" s="25" t="str">
        <f t="shared" si="182"/>
        <v/>
      </c>
      <c r="U994" s="159">
        <f t="shared" si="185"/>
        <v>0</v>
      </c>
      <c r="V994" s="25">
        <f t="shared" si="186"/>
        <v>0</v>
      </c>
      <c r="W994" s="25">
        <f t="shared" si="187"/>
        <v>0</v>
      </c>
      <c r="X994" s="25">
        <f t="shared" si="188"/>
        <v>0</v>
      </c>
      <c r="Y994" s="25">
        <f t="shared" si="189"/>
        <v>0</v>
      </c>
      <c r="Z994" s="25">
        <f t="shared" si="190"/>
        <v>0</v>
      </c>
      <c r="AA994" s="25">
        <f t="shared" si="191"/>
        <v>0</v>
      </c>
      <c r="AC994" s="25">
        <f t="shared" si="192"/>
        <v>0</v>
      </c>
      <c r="AG994" s="25" t="s">
        <v>393</v>
      </c>
      <c r="AH994" s="25" t="s">
        <v>394</v>
      </c>
      <c r="AI994" s="160" t="s">
        <v>395</v>
      </c>
      <c r="AK994" s="25">
        <f>IF(COUNTIFS('SOC priorities'!$E$4:$E$12,$B994)&lt;&gt;1,1,0)</f>
        <v>1</v>
      </c>
      <c r="AL994" s="25" cm="1">
        <f t="array" ref="AL994">_xlfn.IFNA(IF(ISBLANK(C994),0,_xlfn.IFNA(IF(NOT(OR(_xlfn.XLOOKUP(VLOOKUP(B994,'SOC priorities'!$E$4:$F$12,2),'SOC priorities'!$H$1:$P$1,'SOC priorities'!$H$1:$P$413)=C994)),1,0),1)),1)</f>
        <v>0</v>
      </c>
      <c r="AM994" s="25" cm="1">
        <f t="array" ref="AM994">_xlfn.IFNA(IF(ISBLANK(D994),0,IF(NOT(OR(_xlfn.XLOOKUP(VLOOKUP(B994,'SSA DD'!$E$32:$F$40,2),'SSA DD'!$E$1:$M$1,'SSA DD'!$E$1:$M$22)=D994)),1,0)),0)</f>
        <v>0</v>
      </c>
      <c r="AO994" t="s">
        <v>396</v>
      </c>
      <c r="AP994" s="25" t="s">
        <v>397</v>
      </c>
      <c r="AQ994" s="160" t="s">
        <v>398</v>
      </c>
    </row>
    <row r="995" spans="1:43" ht="30" customHeight="1" x14ac:dyDescent="0.45">
      <c r="A995" s="395">
        <v>983</v>
      </c>
      <c r="B995" s="155"/>
      <c r="C995" s="154"/>
      <c r="D995" s="154"/>
      <c r="E995" s="361"/>
      <c r="F995" s="362"/>
      <c r="G995" s="362"/>
      <c r="H995" s="368"/>
      <c r="I995" s="367" t="str">
        <f t="shared" si="183"/>
        <v/>
      </c>
      <c r="J995" s="365"/>
      <c r="K995" s="365"/>
      <c r="L995" s="365"/>
      <c r="O995" s="25" t="str">
        <f>IF(AND(SUM($U995:$Z995)&lt;&gt;0,SUM($U995:$Z995)&lt;&gt;6), IF($B995&lt;&gt;'SOC priorities'!$E$11,$AG995,$AH995),"")</f>
        <v/>
      </c>
      <c r="P995" s="25" t="str">
        <f>IF(AND(SUM(U995:AA995)&lt;&gt;0,SUM(U995:AA995)&lt;&gt;7),IF(B995='SOC priorities'!$E$11,IF(ISBLANK(H995),$AI995,""),""),"")</f>
        <v/>
      </c>
      <c r="Q995" s="25" t="str">
        <f t="shared" si="184"/>
        <v/>
      </c>
      <c r="R995" s="25" t="str">
        <f t="shared" si="181"/>
        <v/>
      </c>
      <c r="S995" s="25" t="str">
        <f t="shared" si="182"/>
        <v/>
      </c>
      <c r="U995" s="159">
        <f t="shared" si="185"/>
        <v>0</v>
      </c>
      <c r="V995" s="25">
        <f t="shared" si="186"/>
        <v>0</v>
      </c>
      <c r="W995" s="25">
        <f t="shared" si="187"/>
        <v>0</v>
      </c>
      <c r="X995" s="25">
        <f t="shared" si="188"/>
        <v>0</v>
      </c>
      <c r="Y995" s="25">
        <f t="shared" si="189"/>
        <v>0</v>
      </c>
      <c r="Z995" s="25">
        <f t="shared" si="190"/>
        <v>0</v>
      </c>
      <c r="AA995" s="25">
        <f t="shared" si="191"/>
        <v>0</v>
      </c>
      <c r="AC995" s="25">
        <f t="shared" si="192"/>
        <v>0</v>
      </c>
      <c r="AG995" s="25" t="s">
        <v>393</v>
      </c>
      <c r="AH995" s="25" t="s">
        <v>394</v>
      </c>
      <c r="AI995" s="160" t="s">
        <v>395</v>
      </c>
      <c r="AK995" s="25">
        <f>IF(COUNTIFS('SOC priorities'!$E$4:$E$12,$B995)&lt;&gt;1,1,0)</f>
        <v>1</v>
      </c>
      <c r="AL995" s="25" cm="1">
        <f t="array" ref="AL995">_xlfn.IFNA(IF(ISBLANK(C995),0,_xlfn.IFNA(IF(NOT(OR(_xlfn.XLOOKUP(VLOOKUP(B995,'SOC priorities'!$E$4:$F$12,2),'SOC priorities'!$H$1:$P$1,'SOC priorities'!$H$1:$P$413)=C995)),1,0),1)),1)</f>
        <v>0</v>
      </c>
      <c r="AM995" s="25" cm="1">
        <f t="array" ref="AM995">_xlfn.IFNA(IF(ISBLANK(D995),0,IF(NOT(OR(_xlfn.XLOOKUP(VLOOKUP(B995,'SSA DD'!$E$32:$F$40,2),'SSA DD'!$E$1:$M$1,'SSA DD'!$E$1:$M$22)=D995)),1,0)),0)</f>
        <v>0</v>
      </c>
      <c r="AO995" t="s">
        <v>396</v>
      </c>
      <c r="AP995" s="25" t="s">
        <v>397</v>
      </c>
      <c r="AQ995" s="160" t="s">
        <v>398</v>
      </c>
    </row>
    <row r="996" spans="1:43" ht="30" customHeight="1" x14ac:dyDescent="0.45">
      <c r="A996" s="395">
        <v>984</v>
      </c>
      <c r="B996" s="155"/>
      <c r="C996" s="154"/>
      <c r="D996" s="154"/>
      <c r="E996" s="361"/>
      <c r="F996" s="362"/>
      <c r="G996" s="362"/>
      <c r="H996" s="368"/>
      <c r="I996" s="367" t="str">
        <f t="shared" si="183"/>
        <v/>
      </c>
      <c r="J996" s="365"/>
      <c r="K996" s="365"/>
      <c r="L996" s="365"/>
      <c r="O996" s="25" t="str">
        <f>IF(AND(SUM($U996:$Z996)&lt;&gt;0,SUM($U996:$Z996)&lt;&gt;6), IF($B996&lt;&gt;'SOC priorities'!$E$11,$AG996,$AH996),"")</f>
        <v/>
      </c>
      <c r="P996" s="25" t="str">
        <f>IF(AND(SUM(U996:AA996)&lt;&gt;0,SUM(U996:AA996)&lt;&gt;7),IF(B996='SOC priorities'!$E$11,IF(ISBLANK(H996),$AI996,""),""),"")</f>
        <v/>
      </c>
      <c r="Q996" s="25" t="str">
        <f t="shared" si="184"/>
        <v/>
      </c>
      <c r="R996" s="25" t="str">
        <f t="shared" si="181"/>
        <v/>
      </c>
      <c r="S996" s="25" t="str">
        <f t="shared" si="182"/>
        <v/>
      </c>
      <c r="U996" s="159">
        <f t="shared" si="185"/>
        <v>0</v>
      </c>
      <c r="V996" s="25">
        <f t="shared" si="186"/>
        <v>0</v>
      </c>
      <c r="W996" s="25">
        <f t="shared" si="187"/>
        <v>0</v>
      </c>
      <c r="X996" s="25">
        <f t="shared" si="188"/>
        <v>0</v>
      </c>
      <c r="Y996" s="25">
        <f t="shared" si="189"/>
        <v>0</v>
      </c>
      <c r="Z996" s="25">
        <f t="shared" si="190"/>
        <v>0</v>
      </c>
      <c r="AA996" s="25">
        <f t="shared" si="191"/>
        <v>0</v>
      </c>
      <c r="AC996" s="25">
        <f t="shared" si="192"/>
        <v>0</v>
      </c>
      <c r="AG996" s="25" t="s">
        <v>393</v>
      </c>
      <c r="AH996" s="25" t="s">
        <v>394</v>
      </c>
      <c r="AI996" s="160" t="s">
        <v>395</v>
      </c>
      <c r="AK996" s="25">
        <f>IF(COUNTIFS('SOC priorities'!$E$4:$E$12,$B996)&lt;&gt;1,1,0)</f>
        <v>1</v>
      </c>
      <c r="AL996" s="25" cm="1">
        <f t="array" ref="AL996">_xlfn.IFNA(IF(ISBLANK(C996),0,_xlfn.IFNA(IF(NOT(OR(_xlfn.XLOOKUP(VLOOKUP(B996,'SOC priorities'!$E$4:$F$12,2),'SOC priorities'!$H$1:$P$1,'SOC priorities'!$H$1:$P$413)=C996)),1,0),1)),1)</f>
        <v>0</v>
      </c>
      <c r="AM996" s="25" cm="1">
        <f t="array" ref="AM996">_xlfn.IFNA(IF(ISBLANK(D996),0,IF(NOT(OR(_xlfn.XLOOKUP(VLOOKUP(B996,'SSA DD'!$E$32:$F$40,2),'SSA DD'!$E$1:$M$1,'SSA DD'!$E$1:$M$22)=D996)),1,0)),0)</f>
        <v>0</v>
      </c>
      <c r="AO996" t="s">
        <v>396</v>
      </c>
      <c r="AP996" s="25" t="s">
        <v>397</v>
      </c>
      <c r="AQ996" s="160" t="s">
        <v>398</v>
      </c>
    </row>
    <row r="997" spans="1:43" ht="30" customHeight="1" x14ac:dyDescent="0.45">
      <c r="A997" s="395">
        <v>985</v>
      </c>
      <c r="B997" s="155"/>
      <c r="C997" s="154"/>
      <c r="D997" s="154"/>
      <c r="E997" s="361"/>
      <c r="F997" s="362"/>
      <c r="G997" s="362"/>
      <c r="H997" s="368"/>
      <c r="I997" s="367" t="str">
        <f t="shared" si="183"/>
        <v/>
      </c>
      <c r="J997" s="365"/>
      <c r="K997" s="365"/>
      <c r="L997" s="365"/>
      <c r="O997" s="25" t="str">
        <f>IF(AND(SUM($U997:$Z997)&lt;&gt;0,SUM($U997:$Z997)&lt;&gt;6), IF($B997&lt;&gt;'SOC priorities'!$E$11,$AG997,$AH997),"")</f>
        <v/>
      </c>
      <c r="P997" s="25" t="str">
        <f>IF(AND(SUM(U997:AA997)&lt;&gt;0,SUM(U997:AA997)&lt;&gt;7),IF(B997='SOC priorities'!$E$11,IF(ISBLANK(H997),$AI997,""),""),"")</f>
        <v/>
      </c>
      <c r="Q997" s="25" t="str">
        <f t="shared" si="184"/>
        <v/>
      </c>
      <c r="R997" s="25" t="str">
        <f t="shared" si="181"/>
        <v/>
      </c>
      <c r="S997" s="25" t="str">
        <f t="shared" si="182"/>
        <v/>
      </c>
      <c r="U997" s="159">
        <f t="shared" si="185"/>
        <v>0</v>
      </c>
      <c r="V997" s="25">
        <f t="shared" si="186"/>
        <v>0</v>
      </c>
      <c r="W997" s="25">
        <f t="shared" si="187"/>
        <v>0</v>
      </c>
      <c r="X997" s="25">
        <f t="shared" si="188"/>
        <v>0</v>
      </c>
      <c r="Y997" s="25">
        <f t="shared" si="189"/>
        <v>0</v>
      </c>
      <c r="Z997" s="25">
        <f t="shared" si="190"/>
        <v>0</v>
      </c>
      <c r="AA997" s="25">
        <f t="shared" si="191"/>
        <v>0</v>
      </c>
      <c r="AC997" s="25">
        <f t="shared" si="192"/>
        <v>0</v>
      </c>
      <c r="AG997" s="25" t="s">
        <v>393</v>
      </c>
      <c r="AH997" s="25" t="s">
        <v>394</v>
      </c>
      <c r="AI997" s="160" t="s">
        <v>395</v>
      </c>
      <c r="AK997" s="25">
        <f>IF(COUNTIFS('SOC priorities'!$E$4:$E$12,$B997)&lt;&gt;1,1,0)</f>
        <v>1</v>
      </c>
      <c r="AL997" s="25" cm="1">
        <f t="array" ref="AL997">_xlfn.IFNA(IF(ISBLANK(C997),0,_xlfn.IFNA(IF(NOT(OR(_xlfn.XLOOKUP(VLOOKUP(B997,'SOC priorities'!$E$4:$F$12,2),'SOC priorities'!$H$1:$P$1,'SOC priorities'!$H$1:$P$413)=C997)),1,0),1)),1)</f>
        <v>0</v>
      </c>
      <c r="AM997" s="25" cm="1">
        <f t="array" ref="AM997">_xlfn.IFNA(IF(ISBLANK(D997),0,IF(NOT(OR(_xlfn.XLOOKUP(VLOOKUP(B997,'SSA DD'!$E$32:$F$40,2),'SSA DD'!$E$1:$M$1,'SSA DD'!$E$1:$M$22)=D997)),1,0)),0)</f>
        <v>0</v>
      </c>
      <c r="AO997" t="s">
        <v>396</v>
      </c>
      <c r="AP997" s="25" t="s">
        <v>397</v>
      </c>
      <c r="AQ997" s="160" t="s">
        <v>398</v>
      </c>
    </row>
    <row r="998" spans="1:43" ht="30" customHeight="1" x14ac:dyDescent="0.45">
      <c r="A998" s="395">
        <v>986</v>
      </c>
      <c r="B998" s="155"/>
      <c r="C998" s="154"/>
      <c r="D998" s="154"/>
      <c r="E998" s="361"/>
      <c r="F998" s="362"/>
      <c r="G998" s="362"/>
      <c r="H998" s="368"/>
      <c r="I998" s="367" t="str">
        <f t="shared" si="183"/>
        <v/>
      </c>
      <c r="J998" s="365"/>
      <c r="K998" s="365"/>
      <c r="L998" s="365"/>
      <c r="O998" s="25" t="str">
        <f>IF(AND(SUM($U998:$Z998)&lt;&gt;0,SUM($U998:$Z998)&lt;&gt;6), IF($B998&lt;&gt;'SOC priorities'!$E$11,$AG998,$AH998),"")</f>
        <v/>
      </c>
      <c r="P998" s="25" t="str">
        <f>IF(AND(SUM(U998:AA998)&lt;&gt;0,SUM(U998:AA998)&lt;&gt;7),IF(B998='SOC priorities'!$E$11,IF(ISBLANK(H998),$AI998,""),""),"")</f>
        <v/>
      </c>
      <c r="Q998" s="25" t="str">
        <f t="shared" si="184"/>
        <v/>
      </c>
      <c r="R998" s="25" t="str">
        <f t="shared" si="181"/>
        <v/>
      </c>
      <c r="S998" s="25" t="str">
        <f t="shared" si="182"/>
        <v/>
      </c>
      <c r="U998" s="159">
        <f t="shared" si="185"/>
        <v>0</v>
      </c>
      <c r="V998" s="25">
        <f t="shared" si="186"/>
        <v>0</v>
      </c>
      <c r="W998" s="25">
        <f t="shared" si="187"/>
        <v>0</v>
      </c>
      <c r="X998" s="25">
        <f t="shared" si="188"/>
        <v>0</v>
      </c>
      <c r="Y998" s="25">
        <f t="shared" si="189"/>
        <v>0</v>
      </c>
      <c r="Z998" s="25">
        <f t="shared" si="190"/>
        <v>0</v>
      </c>
      <c r="AA998" s="25">
        <f t="shared" si="191"/>
        <v>0</v>
      </c>
      <c r="AC998" s="25">
        <f t="shared" si="192"/>
        <v>0</v>
      </c>
      <c r="AG998" s="25" t="s">
        <v>393</v>
      </c>
      <c r="AH998" s="25" t="s">
        <v>394</v>
      </c>
      <c r="AI998" s="160" t="s">
        <v>395</v>
      </c>
      <c r="AK998" s="25">
        <f>IF(COUNTIFS('SOC priorities'!$E$4:$E$12,$B998)&lt;&gt;1,1,0)</f>
        <v>1</v>
      </c>
      <c r="AL998" s="25" cm="1">
        <f t="array" ref="AL998">_xlfn.IFNA(IF(ISBLANK(C998),0,_xlfn.IFNA(IF(NOT(OR(_xlfn.XLOOKUP(VLOOKUP(B998,'SOC priorities'!$E$4:$F$12,2),'SOC priorities'!$H$1:$P$1,'SOC priorities'!$H$1:$P$413)=C998)),1,0),1)),1)</f>
        <v>0</v>
      </c>
      <c r="AM998" s="25" cm="1">
        <f t="array" ref="AM998">_xlfn.IFNA(IF(ISBLANK(D998),0,IF(NOT(OR(_xlfn.XLOOKUP(VLOOKUP(B998,'SSA DD'!$E$32:$F$40,2),'SSA DD'!$E$1:$M$1,'SSA DD'!$E$1:$M$22)=D998)),1,0)),0)</f>
        <v>0</v>
      </c>
      <c r="AO998" t="s">
        <v>396</v>
      </c>
      <c r="AP998" s="25" t="s">
        <v>397</v>
      </c>
      <c r="AQ998" s="160" t="s">
        <v>398</v>
      </c>
    </row>
    <row r="999" spans="1:43" ht="30" customHeight="1" x14ac:dyDescent="0.45">
      <c r="A999" s="395">
        <v>987</v>
      </c>
      <c r="B999" s="155"/>
      <c r="C999" s="154"/>
      <c r="D999" s="154"/>
      <c r="E999" s="361"/>
      <c r="F999" s="362"/>
      <c r="G999" s="362"/>
      <c r="H999" s="368"/>
      <c r="I999" s="367" t="str">
        <f t="shared" si="183"/>
        <v/>
      </c>
      <c r="J999" s="365"/>
      <c r="K999" s="365"/>
      <c r="L999" s="365"/>
      <c r="O999" s="25" t="str">
        <f>IF(AND(SUM($U999:$Z999)&lt;&gt;0,SUM($U999:$Z999)&lt;&gt;6), IF($B999&lt;&gt;'SOC priorities'!$E$11,$AG999,$AH999),"")</f>
        <v/>
      </c>
      <c r="P999" s="25" t="str">
        <f>IF(AND(SUM(U999:AA999)&lt;&gt;0,SUM(U999:AA999)&lt;&gt;7),IF(B999='SOC priorities'!$E$11,IF(ISBLANK(H999),$AI999,""),""),"")</f>
        <v/>
      </c>
      <c r="Q999" s="25" t="str">
        <f t="shared" si="184"/>
        <v/>
      </c>
      <c r="R999" s="25" t="str">
        <f t="shared" si="181"/>
        <v/>
      </c>
      <c r="S999" s="25" t="str">
        <f t="shared" si="182"/>
        <v/>
      </c>
      <c r="U999" s="159">
        <f t="shared" si="185"/>
        <v>0</v>
      </c>
      <c r="V999" s="25">
        <f t="shared" si="186"/>
        <v>0</v>
      </c>
      <c r="W999" s="25">
        <f t="shared" si="187"/>
        <v>0</v>
      </c>
      <c r="X999" s="25">
        <f t="shared" si="188"/>
        <v>0</v>
      </c>
      <c r="Y999" s="25">
        <f t="shared" si="189"/>
        <v>0</v>
      </c>
      <c r="Z999" s="25">
        <f t="shared" si="190"/>
        <v>0</v>
      </c>
      <c r="AA999" s="25">
        <f t="shared" si="191"/>
        <v>0</v>
      </c>
      <c r="AC999" s="25">
        <f t="shared" si="192"/>
        <v>0</v>
      </c>
      <c r="AG999" s="25" t="s">
        <v>393</v>
      </c>
      <c r="AH999" s="25" t="s">
        <v>394</v>
      </c>
      <c r="AI999" s="160" t="s">
        <v>395</v>
      </c>
      <c r="AK999" s="25">
        <f>IF(COUNTIFS('SOC priorities'!$E$4:$E$12,$B999)&lt;&gt;1,1,0)</f>
        <v>1</v>
      </c>
      <c r="AL999" s="25" cm="1">
        <f t="array" ref="AL999">_xlfn.IFNA(IF(ISBLANK(C999),0,_xlfn.IFNA(IF(NOT(OR(_xlfn.XLOOKUP(VLOOKUP(B999,'SOC priorities'!$E$4:$F$12,2),'SOC priorities'!$H$1:$P$1,'SOC priorities'!$H$1:$P$413)=C999)),1,0),1)),1)</f>
        <v>0</v>
      </c>
      <c r="AM999" s="25" cm="1">
        <f t="array" ref="AM999">_xlfn.IFNA(IF(ISBLANK(D999),0,IF(NOT(OR(_xlfn.XLOOKUP(VLOOKUP(B999,'SSA DD'!$E$32:$F$40,2),'SSA DD'!$E$1:$M$1,'SSA DD'!$E$1:$M$22)=D999)),1,0)),0)</f>
        <v>0</v>
      </c>
      <c r="AO999" t="s">
        <v>396</v>
      </c>
      <c r="AP999" s="25" t="s">
        <v>397</v>
      </c>
      <c r="AQ999" s="160" t="s">
        <v>398</v>
      </c>
    </row>
    <row r="1000" spans="1:43" ht="30" customHeight="1" x14ac:dyDescent="0.45">
      <c r="A1000" s="395">
        <v>988</v>
      </c>
      <c r="B1000" s="155"/>
      <c r="C1000" s="154"/>
      <c r="D1000" s="154"/>
      <c r="E1000" s="361"/>
      <c r="F1000" s="362"/>
      <c r="G1000" s="362"/>
      <c r="H1000" s="368"/>
      <c r="I1000" s="367" t="str">
        <f t="shared" si="183"/>
        <v/>
      </c>
      <c r="J1000" s="365"/>
      <c r="K1000" s="365"/>
      <c r="L1000" s="365"/>
      <c r="O1000" s="25" t="str">
        <f>IF(AND(SUM($U1000:$Z1000)&lt;&gt;0,SUM($U1000:$Z1000)&lt;&gt;6), IF($B1000&lt;&gt;'SOC priorities'!$E$11,$AG1000,$AH1000),"")</f>
        <v/>
      </c>
      <c r="P1000" s="25" t="str">
        <f>IF(AND(SUM(U1000:AA1000)&lt;&gt;0,SUM(U1000:AA1000)&lt;&gt;7),IF(B1000='SOC priorities'!$E$11,IF(ISBLANK(H1000),$AI1000,""),""),"")</f>
        <v/>
      </c>
      <c r="Q1000" s="25" t="str">
        <f t="shared" si="184"/>
        <v/>
      </c>
      <c r="R1000" s="25" t="str">
        <f t="shared" si="181"/>
        <v/>
      </c>
      <c r="S1000" s="25" t="str">
        <f t="shared" si="182"/>
        <v/>
      </c>
      <c r="U1000" s="159">
        <f t="shared" si="185"/>
        <v>0</v>
      </c>
      <c r="V1000" s="25">
        <f t="shared" si="186"/>
        <v>0</v>
      </c>
      <c r="W1000" s="25">
        <f t="shared" si="187"/>
        <v>0</v>
      </c>
      <c r="X1000" s="25">
        <f t="shared" si="188"/>
        <v>0</v>
      </c>
      <c r="Y1000" s="25">
        <f t="shared" si="189"/>
        <v>0</v>
      </c>
      <c r="Z1000" s="25">
        <f t="shared" si="190"/>
        <v>0</v>
      </c>
      <c r="AA1000" s="25">
        <f t="shared" si="191"/>
        <v>0</v>
      </c>
      <c r="AC1000" s="25">
        <f t="shared" si="192"/>
        <v>0</v>
      </c>
      <c r="AG1000" s="25" t="s">
        <v>393</v>
      </c>
      <c r="AH1000" s="25" t="s">
        <v>394</v>
      </c>
      <c r="AI1000" s="160" t="s">
        <v>395</v>
      </c>
      <c r="AK1000" s="25">
        <f>IF(COUNTIFS('SOC priorities'!$E$4:$E$12,$B1000)&lt;&gt;1,1,0)</f>
        <v>1</v>
      </c>
      <c r="AL1000" s="25" cm="1">
        <f t="array" ref="AL1000">_xlfn.IFNA(IF(ISBLANK(C1000),0,_xlfn.IFNA(IF(NOT(OR(_xlfn.XLOOKUP(VLOOKUP(B1000,'SOC priorities'!$E$4:$F$12,2),'SOC priorities'!$H$1:$P$1,'SOC priorities'!$H$1:$P$413)=C1000)),1,0),1)),1)</f>
        <v>0</v>
      </c>
      <c r="AM1000" s="25" cm="1">
        <f t="array" ref="AM1000">_xlfn.IFNA(IF(ISBLANK(D1000),0,IF(NOT(OR(_xlfn.XLOOKUP(VLOOKUP(B1000,'SSA DD'!$E$32:$F$40,2),'SSA DD'!$E$1:$M$1,'SSA DD'!$E$1:$M$22)=D1000)),1,0)),0)</f>
        <v>0</v>
      </c>
      <c r="AO1000" t="s">
        <v>396</v>
      </c>
      <c r="AP1000" s="25" t="s">
        <v>397</v>
      </c>
      <c r="AQ1000" s="160" t="s">
        <v>398</v>
      </c>
    </row>
    <row r="1001" spans="1:43" ht="30" customHeight="1" x14ac:dyDescent="0.45">
      <c r="A1001" s="395">
        <v>989</v>
      </c>
      <c r="B1001" s="155"/>
      <c r="C1001" s="154"/>
      <c r="D1001" s="154"/>
      <c r="E1001" s="361"/>
      <c r="F1001" s="362"/>
      <c r="G1001" s="362"/>
      <c r="H1001" s="368"/>
      <c r="I1001" s="367" t="str">
        <f t="shared" si="183"/>
        <v/>
      </c>
      <c r="J1001" s="365"/>
      <c r="K1001" s="365"/>
      <c r="L1001" s="365"/>
      <c r="O1001" s="25" t="str">
        <f>IF(AND(SUM($U1001:$Z1001)&lt;&gt;0,SUM($U1001:$Z1001)&lt;&gt;6), IF($B1001&lt;&gt;'SOC priorities'!$E$11,$AG1001,$AH1001),"")</f>
        <v/>
      </c>
      <c r="P1001" s="25" t="str">
        <f>IF(AND(SUM(U1001:AA1001)&lt;&gt;0,SUM(U1001:AA1001)&lt;&gt;7),IF(B1001='SOC priorities'!$E$11,IF(ISBLANK(H1001),$AI1001,""),""),"")</f>
        <v/>
      </c>
      <c r="Q1001" s="25" t="str">
        <f t="shared" si="184"/>
        <v/>
      </c>
      <c r="R1001" s="25" t="str">
        <f t="shared" si="181"/>
        <v/>
      </c>
      <c r="S1001" s="25" t="str">
        <f t="shared" si="182"/>
        <v/>
      </c>
      <c r="U1001" s="159">
        <f t="shared" si="185"/>
        <v>0</v>
      </c>
      <c r="V1001" s="25">
        <f t="shared" si="186"/>
        <v>0</v>
      </c>
      <c r="W1001" s="25">
        <f t="shared" si="187"/>
        <v>0</v>
      </c>
      <c r="X1001" s="25">
        <f t="shared" si="188"/>
        <v>0</v>
      </c>
      <c r="Y1001" s="25">
        <f t="shared" si="189"/>
        <v>0</v>
      </c>
      <c r="Z1001" s="25">
        <f t="shared" si="190"/>
        <v>0</v>
      </c>
      <c r="AA1001" s="25">
        <f t="shared" si="191"/>
        <v>0</v>
      </c>
      <c r="AC1001" s="25">
        <f t="shared" si="192"/>
        <v>0</v>
      </c>
      <c r="AG1001" s="25" t="s">
        <v>393</v>
      </c>
      <c r="AH1001" s="25" t="s">
        <v>394</v>
      </c>
      <c r="AI1001" s="160" t="s">
        <v>395</v>
      </c>
      <c r="AK1001" s="25">
        <f>IF(COUNTIFS('SOC priorities'!$E$4:$E$12,$B1001)&lt;&gt;1,1,0)</f>
        <v>1</v>
      </c>
      <c r="AL1001" s="25" cm="1">
        <f t="array" ref="AL1001">_xlfn.IFNA(IF(ISBLANK(C1001),0,_xlfn.IFNA(IF(NOT(OR(_xlfn.XLOOKUP(VLOOKUP(B1001,'SOC priorities'!$E$4:$F$12,2),'SOC priorities'!$H$1:$P$1,'SOC priorities'!$H$1:$P$413)=C1001)),1,0),1)),1)</f>
        <v>0</v>
      </c>
      <c r="AM1001" s="25" cm="1">
        <f t="array" ref="AM1001">_xlfn.IFNA(IF(ISBLANK(D1001),0,IF(NOT(OR(_xlfn.XLOOKUP(VLOOKUP(B1001,'SSA DD'!$E$32:$F$40,2),'SSA DD'!$E$1:$M$1,'SSA DD'!$E$1:$M$22)=D1001)),1,0)),0)</f>
        <v>0</v>
      </c>
      <c r="AO1001" t="s">
        <v>396</v>
      </c>
      <c r="AP1001" s="25" t="s">
        <v>397</v>
      </c>
      <c r="AQ1001" s="160" t="s">
        <v>398</v>
      </c>
    </row>
    <row r="1002" spans="1:43" ht="30" customHeight="1" x14ac:dyDescent="0.45">
      <c r="A1002" s="395">
        <v>990</v>
      </c>
      <c r="B1002" s="155"/>
      <c r="C1002" s="154"/>
      <c r="D1002" s="154"/>
      <c r="E1002" s="361"/>
      <c r="F1002" s="362"/>
      <c r="G1002" s="362"/>
      <c r="H1002" s="368"/>
      <c r="I1002" s="367" t="str">
        <f t="shared" si="183"/>
        <v/>
      </c>
      <c r="J1002" s="365"/>
      <c r="K1002" s="365"/>
      <c r="L1002" s="365"/>
      <c r="O1002" s="25" t="str">
        <f>IF(AND(SUM($U1002:$Z1002)&lt;&gt;0,SUM($U1002:$Z1002)&lt;&gt;6), IF($B1002&lt;&gt;'SOC priorities'!$E$11,$AG1002,$AH1002),"")</f>
        <v/>
      </c>
      <c r="P1002" s="25" t="str">
        <f>IF(AND(SUM(U1002:AA1002)&lt;&gt;0,SUM(U1002:AA1002)&lt;&gt;7),IF(B1002='SOC priorities'!$E$11,IF(ISBLANK(H1002),$AI1002,""),""),"")</f>
        <v/>
      </c>
      <c r="Q1002" s="25" t="str">
        <f t="shared" si="184"/>
        <v/>
      </c>
      <c r="R1002" s="25" t="str">
        <f t="shared" si="181"/>
        <v/>
      </c>
      <c r="S1002" s="25" t="str">
        <f t="shared" si="182"/>
        <v/>
      </c>
      <c r="U1002" s="159">
        <f t="shared" si="185"/>
        <v>0</v>
      </c>
      <c r="V1002" s="25">
        <f t="shared" si="186"/>
        <v>0</v>
      </c>
      <c r="W1002" s="25">
        <f t="shared" si="187"/>
        <v>0</v>
      </c>
      <c r="X1002" s="25">
        <f t="shared" si="188"/>
        <v>0</v>
      </c>
      <c r="Y1002" s="25">
        <f t="shared" si="189"/>
        <v>0</v>
      </c>
      <c r="Z1002" s="25">
        <f t="shared" si="190"/>
        <v>0</v>
      </c>
      <c r="AA1002" s="25">
        <f t="shared" si="191"/>
        <v>0</v>
      </c>
      <c r="AC1002" s="25">
        <f t="shared" si="192"/>
        <v>0</v>
      </c>
      <c r="AG1002" s="25" t="s">
        <v>393</v>
      </c>
      <c r="AH1002" s="25" t="s">
        <v>394</v>
      </c>
      <c r="AI1002" s="160" t="s">
        <v>395</v>
      </c>
      <c r="AK1002" s="25">
        <f>IF(COUNTIFS('SOC priorities'!$E$4:$E$12,$B1002)&lt;&gt;1,1,0)</f>
        <v>1</v>
      </c>
      <c r="AL1002" s="25" cm="1">
        <f t="array" ref="AL1002">_xlfn.IFNA(IF(ISBLANK(C1002),0,_xlfn.IFNA(IF(NOT(OR(_xlfn.XLOOKUP(VLOOKUP(B1002,'SOC priorities'!$E$4:$F$12,2),'SOC priorities'!$H$1:$P$1,'SOC priorities'!$H$1:$P$413)=C1002)),1,0),1)),1)</f>
        <v>0</v>
      </c>
      <c r="AM1002" s="25" cm="1">
        <f t="array" ref="AM1002">_xlfn.IFNA(IF(ISBLANK(D1002),0,IF(NOT(OR(_xlfn.XLOOKUP(VLOOKUP(B1002,'SSA DD'!$E$32:$F$40,2),'SSA DD'!$E$1:$M$1,'SSA DD'!$E$1:$M$22)=D1002)),1,0)),0)</f>
        <v>0</v>
      </c>
      <c r="AO1002" t="s">
        <v>396</v>
      </c>
      <c r="AP1002" s="25" t="s">
        <v>397</v>
      </c>
      <c r="AQ1002" s="160" t="s">
        <v>398</v>
      </c>
    </row>
    <row r="1003" spans="1:43" ht="30" customHeight="1" x14ac:dyDescent="0.45">
      <c r="A1003" s="395">
        <v>991</v>
      </c>
      <c r="B1003" s="155"/>
      <c r="C1003" s="154"/>
      <c r="D1003" s="154"/>
      <c r="E1003" s="361"/>
      <c r="F1003" s="362"/>
      <c r="G1003" s="362"/>
      <c r="H1003" s="368"/>
      <c r="I1003" s="367" t="str">
        <f t="shared" si="183"/>
        <v/>
      </c>
      <c r="J1003" s="365"/>
      <c r="K1003" s="365"/>
      <c r="L1003" s="365"/>
      <c r="O1003" s="25" t="str">
        <f>IF(AND(SUM($U1003:$Z1003)&lt;&gt;0,SUM($U1003:$Z1003)&lt;&gt;6), IF($B1003&lt;&gt;'SOC priorities'!$E$11,$AG1003,$AH1003),"")</f>
        <v/>
      </c>
      <c r="P1003" s="25" t="str">
        <f>IF(AND(SUM(U1003:AA1003)&lt;&gt;0,SUM(U1003:AA1003)&lt;&gt;7),IF(B1003='SOC priorities'!$E$11,IF(ISBLANK(H1003),$AI1003,""),""),"")</f>
        <v/>
      </c>
      <c r="Q1003" s="25" t="str">
        <f t="shared" si="184"/>
        <v/>
      </c>
      <c r="R1003" s="25" t="str">
        <f t="shared" si="181"/>
        <v/>
      </c>
      <c r="S1003" s="25" t="str">
        <f t="shared" si="182"/>
        <v/>
      </c>
      <c r="U1003" s="159">
        <f t="shared" si="185"/>
        <v>0</v>
      </c>
      <c r="V1003" s="25">
        <f t="shared" si="186"/>
        <v>0</v>
      </c>
      <c r="W1003" s="25">
        <f t="shared" si="187"/>
        <v>0</v>
      </c>
      <c r="X1003" s="25">
        <f t="shared" si="188"/>
        <v>0</v>
      </c>
      <c r="Y1003" s="25">
        <f t="shared" si="189"/>
        <v>0</v>
      </c>
      <c r="Z1003" s="25">
        <f t="shared" si="190"/>
        <v>0</v>
      </c>
      <c r="AA1003" s="25">
        <f t="shared" si="191"/>
        <v>0</v>
      </c>
      <c r="AC1003" s="25">
        <f t="shared" si="192"/>
        <v>0</v>
      </c>
      <c r="AG1003" s="25" t="s">
        <v>393</v>
      </c>
      <c r="AH1003" s="25" t="s">
        <v>394</v>
      </c>
      <c r="AI1003" s="160" t="s">
        <v>395</v>
      </c>
      <c r="AK1003" s="25">
        <f>IF(COUNTIFS('SOC priorities'!$E$4:$E$12,$B1003)&lt;&gt;1,1,0)</f>
        <v>1</v>
      </c>
      <c r="AL1003" s="25" cm="1">
        <f t="array" ref="AL1003">_xlfn.IFNA(IF(ISBLANK(C1003),0,_xlfn.IFNA(IF(NOT(OR(_xlfn.XLOOKUP(VLOOKUP(B1003,'SOC priorities'!$E$4:$F$12,2),'SOC priorities'!$H$1:$P$1,'SOC priorities'!$H$1:$P$413)=C1003)),1,0),1)),1)</f>
        <v>0</v>
      </c>
      <c r="AM1003" s="25" cm="1">
        <f t="array" ref="AM1003">_xlfn.IFNA(IF(ISBLANK(D1003),0,IF(NOT(OR(_xlfn.XLOOKUP(VLOOKUP(B1003,'SSA DD'!$E$32:$F$40,2),'SSA DD'!$E$1:$M$1,'SSA DD'!$E$1:$M$22)=D1003)),1,0)),0)</f>
        <v>0</v>
      </c>
      <c r="AO1003" t="s">
        <v>396</v>
      </c>
      <c r="AP1003" s="25" t="s">
        <v>397</v>
      </c>
      <c r="AQ1003" s="160" t="s">
        <v>398</v>
      </c>
    </row>
    <row r="1004" spans="1:43" ht="30" customHeight="1" x14ac:dyDescent="0.45">
      <c r="A1004" s="395">
        <v>992</v>
      </c>
      <c r="B1004" s="155"/>
      <c r="C1004" s="154"/>
      <c r="D1004" s="154"/>
      <c r="E1004" s="361"/>
      <c r="F1004" s="362"/>
      <c r="G1004" s="362"/>
      <c r="H1004" s="368"/>
      <c r="I1004" s="367" t="str">
        <f t="shared" si="183"/>
        <v/>
      </c>
      <c r="J1004" s="365"/>
      <c r="K1004" s="365"/>
      <c r="L1004" s="365"/>
      <c r="O1004" s="25" t="str">
        <f>IF(AND(SUM($U1004:$Z1004)&lt;&gt;0,SUM($U1004:$Z1004)&lt;&gt;6), IF($B1004&lt;&gt;'SOC priorities'!$E$11,$AG1004,$AH1004),"")</f>
        <v/>
      </c>
      <c r="P1004" s="25" t="str">
        <f>IF(AND(SUM(U1004:AA1004)&lt;&gt;0,SUM(U1004:AA1004)&lt;&gt;7),IF(B1004='SOC priorities'!$E$11,IF(ISBLANK(H1004),$AI1004,""),""),"")</f>
        <v/>
      </c>
      <c r="Q1004" s="25" t="str">
        <f t="shared" si="184"/>
        <v/>
      </c>
      <c r="R1004" s="25" t="str">
        <f t="shared" si="181"/>
        <v/>
      </c>
      <c r="S1004" s="25" t="str">
        <f t="shared" si="182"/>
        <v/>
      </c>
      <c r="U1004" s="159">
        <f t="shared" si="185"/>
        <v>0</v>
      </c>
      <c r="V1004" s="25">
        <f t="shared" si="186"/>
        <v>0</v>
      </c>
      <c r="W1004" s="25">
        <f t="shared" si="187"/>
        <v>0</v>
      </c>
      <c r="X1004" s="25">
        <f t="shared" si="188"/>
        <v>0</v>
      </c>
      <c r="Y1004" s="25">
        <f t="shared" si="189"/>
        <v>0</v>
      </c>
      <c r="Z1004" s="25">
        <f t="shared" si="190"/>
        <v>0</v>
      </c>
      <c r="AA1004" s="25">
        <f t="shared" si="191"/>
        <v>0</v>
      </c>
      <c r="AC1004" s="25">
        <f t="shared" si="192"/>
        <v>0</v>
      </c>
      <c r="AG1004" s="25" t="s">
        <v>393</v>
      </c>
      <c r="AH1004" s="25" t="s">
        <v>394</v>
      </c>
      <c r="AI1004" s="160" t="s">
        <v>395</v>
      </c>
      <c r="AK1004" s="25">
        <f>IF(COUNTIFS('SOC priorities'!$E$4:$E$12,$B1004)&lt;&gt;1,1,0)</f>
        <v>1</v>
      </c>
      <c r="AL1004" s="25" cm="1">
        <f t="array" ref="AL1004">_xlfn.IFNA(IF(ISBLANK(C1004),0,_xlfn.IFNA(IF(NOT(OR(_xlfn.XLOOKUP(VLOOKUP(B1004,'SOC priorities'!$E$4:$F$12,2),'SOC priorities'!$H$1:$P$1,'SOC priorities'!$H$1:$P$413)=C1004)),1,0),1)),1)</f>
        <v>0</v>
      </c>
      <c r="AM1004" s="25" cm="1">
        <f t="array" ref="AM1004">_xlfn.IFNA(IF(ISBLANK(D1004),0,IF(NOT(OR(_xlfn.XLOOKUP(VLOOKUP(B1004,'SSA DD'!$E$32:$F$40,2),'SSA DD'!$E$1:$M$1,'SSA DD'!$E$1:$M$22)=D1004)),1,0)),0)</f>
        <v>0</v>
      </c>
      <c r="AO1004" t="s">
        <v>396</v>
      </c>
      <c r="AP1004" s="25" t="s">
        <v>397</v>
      </c>
      <c r="AQ1004" s="160" t="s">
        <v>398</v>
      </c>
    </row>
    <row r="1005" spans="1:43" ht="30" customHeight="1" x14ac:dyDescent="0.45">
      <c r="A1005" s="395">
        <v>993</v>
      </c>
      <c r="B1005" s="155"/>
      <c r="C1005" s="154"/>
      <c r="D1005" s="154"/>
      <c r="E1005" s="361"/>
      <c r="F1005" s="362"/>
      <c r="G1005" s="362"/>
      <c r="H1005" s="368"/>
      <c r="I1005" s="367" t="str">
        <f t="shared" si="183"/>
        <v/>
      </c>
      <c r="J1005" s="365"/>
      <c r="K1005" s="365"/>
      <c r="L1005" s="365"/>
      <c r="O1005" s="25" t="str">
        <f>IF(AND(SUM($U1005:$Z1005)&lt;&gt;0,SUM($U1005:$Z1005)&lt;&gt;6), IF($B1005&lt;&gt;'SOC priorities'!$E$11,$AG1005,$AH1005),"")</f>
        <v/>
      </c>
      <c r="P1005" s="25" t="str">
        <f>IF(AND(SUM(U1005:AA1005)&lt;&gt;0,SUM(U1005:AA1005)&lt;&gt;7),IF(B1005='SOC priorities'!$E$11,IF(ISBLANK(H1005),$AI1005,""),""),"")</f>
        <v/>
      </c>
      <c r="Q1005" s="25" t="str">
        <f t="shared" si="184"/>
        <v/>
      </c>
      <c r="R1005" s="25" t="str">
        <f t="shared" si="181"/>
        <v/>
      </c>
      <c r="S1005" s="25" t="str">
        <f t="shared" si="182"/>
        <v/>
      </c>
      <c r="U1005" s="159">
        <f t="shared" si="185"/>
        <v>0</v>
      </c>
      <c r="V1005" s="25">
        <f t="shared" si="186"/>
        <v>0</v>
      </c>
      <c r="W1005" s="25">
        <f t="shared" si="187"/>
        <v>0</v>
      </c>
      <c r="X1005" s="25">
        <f t="shared" si="188"/>
        <v>0</v>
      </c>
      <c r="Y1005" s="25">
        <f t="shared" si="189"/>
        <v>0</v>
      </c>
      <c r="Z1005" s="25">
        <f t="shared" si="190"/>
        <v>0</v>
      </c>
      <c r="AA1005" s="25">
        <f t="shared" si="191"/>
        <v>0</v>
      </c>
      <c r="AC1005" s="25">
        <f t="shared" si="192"/>
        <v>0</v>
      </c>
      <c r="AG1005" s="25" t="s">
        <v>393</v>
      </c>
      <c r="AH1005" s="25" t="s">
        <v>394</v>
      </c>
      <c r="AI1005" s="160" t="s">
        <v>395</v>
      </c>
      <c r="AK1005" s="25">
        <f>IF(COUNTIFS('SOC priorities'!$E$4:$E$12,$B1005)&lt;&gt;1,1,0)</f>
        <v>1</v>
      </c>
      <c r="AL1005" s="25" cm="1">
        <f t="array" ref="AL1005">_xlfn.IFNA(IF(ISBLANK(C1005),0,_xlfn.IFNA(IF(NOT(OR(_xlfn.XLOOKUP(VLOOKUP(B1005,'SOC priorities'!$E$4:$F$12,2),'SOC priorities'!$H$1:$P$1,'SOC priorities'!$H$1:$P$413)=C1005)),1,0),1)),1)</f>
        <v>0</v>
      </c>
      <c r="AM1005" s="25" cm="1">
        <f t="array" ref="AM1005">_xlfn.IFNA(IF(ISBLANK(D1005),0,IF(NOT(OR(_xlfn.XLOOKUP(VLOOKUP(B1005,'SSA DD'!$E$32:$F$40,2),'SSA DD'!$E$1:$M$1,'SSA DD'!$E$1:$M$22)=D1005)),1,0)),0)</f>
        <v>0</v>
      </c>
      <c r="AO1005" t="s">
        <v>396</v>
      </c>
      <c r="AP1005" s="25" t="s">
        <v>397</v>
      </c>
      <c r="AQ1005" s="160" t="s">
        <v>398</v>
      </c>
    </row>
    <row r="1006" spans="1:43" ht="30" customHeight="1" x14ac:dyDescent="0.45">
      <c r="A1006" s="395">
        <v>994</v>
      </c>
      <c r="B1006" s="155"/>
      <c r="C1006" s="154"/>
      <c r="D1006" s="154"/>
      <c r="E1006" s="361"/>
      <c r="F1006" s="362"/>
      <c r="G1006" s="362"/>
      <c r="H1006" s="368"/>
      <c r="I1006" s="367" t="str">
        <f t="shared" si="183"/>
        <v/>
      </c>
      <c r="J1006" s="365"/>
      <c r="K1006" s="365"/>
      <c r="L1006" s="365"/>
      <c r="O1006" s="25" t="str">
        <f>IF(AND(SUM($U1006:$Z1006)&lt;&gt;0,SUM($U1006:$Z1006)&lt;&gt;6), IF($B1006&lt;&gt;'SOC priorities'!$E$11,$AG1006,$AH1006),"")</f>
        <v/>
      </c>
      <c r="P1006" s="25" t="str">
        <f>IF(AND(SUM(U1006:AA1006)&lt;&gt;0,SUM(U1006:AA1006)&lt;&gt;7),IF(B1006='SOC priorities'!$E$11,IF(ISBLANK(H1006),$AI1006,""),""),"")</f>
        <v/>
      </c>
      <c r="Q1006" s="25" t="str">
        <f t="shared" si="184"/>
        <v/>
      </c>
      <c r="R1006" s="25" t="str">
        <f t="shared" si="181"/>
        <v/>
      </c>
      <c r="S1006" s="25" t="str">
        <f t="shared" si="182"/>
        <v/>
      </c>
      <c r="U1006" s="159">
        <f t="shared" si="185"/>
        <v>0</v>
      </c>
      <c r="V1006" s="25">
        <f t="shared" si="186"/>
        <v>0</v>
      </c>
      <c r="W1006" s="25">
        <f t="shared" si="187"/>
        <v>0</v>
      </c>
      <c r="X1006" s="25">
        <f t="shared" si="188"/>
        <v>0</v>
      </c>
      <c r="Y1006" s="25">
        <f t="shared" si="189"/>
        <v>0</v>
      </c>
      <c r="Z1006" s="25">
        <f t="shared" si="190"/>
        <v>0</v>
      </c>
      <c r="AA1006" s="25">
        <f t="shared" si="191"/>
        <v>0</v>
      </c>
      <c r="AC1006" s="25">
        <f t="shared" si="192"/>
        <v>0</v>
      </c>
      <c r="AG1006" s="25" t="s">
        <v>393</v>
      </c>
      <c r="AH1006" s="25" t="s">
        <v>394</v>
      </c>
      <c r="AI1006" s="160" t="s">
        <v>395</v>
      </c>
      <c r="AK1006" s="25">
        <f>IF(COUNTIFS('SOC priorities'!$E$4:$E$12,$B1006)&lt;&gt;1,1,0)</f>
        <v>1</v>
      </c>
      <c r="AL1006" s="25" cm="1">
        <f t="array" ref="AL1006">_xlfn.IFNA(IF(ISBLANK(C1006),0,_xlfn.IFNA(IF(NOT(OR(_xlfn.XLOOKUP(VLOOKUP(B1006,'SOC priorities'!$E$4:$F$12,2),'SOC priorities'!$H$1:$P$1,'SOC priorities'!$H$1:$P$413)=C1006)),1,0),1)),1)</f>
        <v>0</v>
      </c>
      <c r="AM1006" s="25" cm="1">
        <f t="array" ref="AM1006">_xlfn.IFNA(IF(ISBLANK(D1006),0,IF(NOT(OR(_xlfn.XLOOKUP(VLOOKUP(B1006,'SSA DD'!$E$32:$F$40,2),'SSA DD'!$E$1:$M$1,'SSA DD'!$E$1:$M$22)=D1006)),1,0)),0)</f>
        <v>0</v>
      </c>
      <c r="AO1006" t="s">
        <v>396</v>
      </c>
      <c r="AP1006" s="25" t="s">
        <v>397</v>
      </c>
      <c r="AQ1006" s="160" t="s">
        <v>398</v>
      </c>
    </row>
    <row r="1007" spans="1:43" ht="30" customHeight="1" x14ac:dyDescent="0.45">
      <c r="A1007" s="395">
        <v>995</v>
      </c>
      <c r="B1007" s="155"/>
      <c r="C1007" s="154"/>
      <c r="D1007" s="154"/>
      <c r="E1007" s="361"/>
      <c r="F1007" s="362"/>
      <c r="G1007" s="362"/>
      <c r="H1007" s="368"/>
      <c r="I1007" s="367" t="str">
        <f t="shared" si="183"/>
        <v/>
      </c>
      <c r="J1007" s="365"/>
      <c r="K1007" s="365"/>
      <c r="L1007" s="365"/>
      <c r="O1007" s="25" t="str">
        <f>IF(AND(SUM($U1007:$Z1007)&lt;&gt;0,SUM($U1007:$Z1007)&lt;&gt;6), IF($B1007&lt;&gt;'SOC priorities'!$E$11,$AG1007,$AH1007),"")</f>
        <v/>
      </c>
      <c r="P1007" s="25" t="str">
        <f>IF(AND(SUM(U1007:AA1007)&lt;&gt;0,SUM(U1007:AA1007)&lt;&gt;7),IF(B1007='SOC priorities'!$E$11,IF(ISBLANK(H1007),$AI1007,""),""),"")</f>
        <v/>
      </c>
      <c r="Q1007" s="25" t="str">
        <f t="shared" si="184"/>
        <v/>
      </c>
      <c r="R1007" s="25" t="str">
        <f t="shared" si="181"/>
        <v/>
      </c>
      <c r="S1007" s="25" t="str">
        <f t="shared" si="182"/>
        <v/>
      </c>
      <c r="U1007" s="159">
        <f t="shared" si="185"/>
        <v>0</v>
      </c>
      <c r="V1007" s="25">
        <f t="shared" si="186"/>
        <v>0</v>
      </c>
      <c r="W1007" s="25">
        <f t="shared" si="187"/>
        <v>0</v>
      </c>
      <c r="X1007" s="25">
        <f t="shared" si="188"/>
        <v>0</v>
      </c>
      <c r="Y1007" s="25">
        <f t="shared" si="189"/>
        <v>0</v>
      </c>
      <c r="Z1007" s="25">
        <f t="shared" si="190"/>
        <v>0</v>
      </c>
      <c r="AA1007" s="25">
        <f t="shared" si="191"/>
        <v>0</v>
      </c>
      <c r="AC1007" s="25">
        <f t="shared" si="192"/>
        <v>0</v>
      </c>
      <c r="AG1007" s="25" t="s">
        <v>393</v>
      </c>
      <c r="AH1007" s="25" t="s">
        <v>394</v>
      </c>
      <c r="AI1007" s="160" t="s">
        <v>395</v>
      </c>
      <c r="AK1007" s="25">
        <f>IF(COUNTIFS('SOC priorities'!$E$4:$E$12,$B1007)&lt;&gt;1,1,0)</f>
        <v>1</v>
      </c>
      <c r="AL1007" s="25" cm="1">
        <f t="array" ref="AL1007">_xlfn.IFNA(IF(ISBLANK(C1007),0,_xlfn.IFNA(IF(NOT(OR(_xlfn.XLOOKUP(VLOOKUP(B1007,'SOC priorities'!$E$4:$F$12,2),'SOC priorities'!$H$1:$P$1,'SOC priorities'!$H$1:$P$413)=C1007)),1,0),1)),1)</f>
        <v>0</v>
      </c>
      <c r="AM1007" s="25" cm="1">
        <f t="array" ref="AM1007">_xlfn.IFNA(IF(ISBLANK(D1007),0,IF(NOT(OR(_xlfn.XLOOKUP(VLOOKUP(B1007,'SSA DD'!$E$32:$F$40,2),'SSA DD'!$E$1:$M$1,'SSA DD'!$E$1:$M$22)=D1007)),1,0)),0)</f>
        <v>0</v>
      </c>
      <c r="AO1007" t="s">
        <v>396</v>
      </c>
      <c r="AP1007" s="25" t="s">
        <v>397</v>
      </c>
      <c r="AQ1007" s="160" t="s">
        <v>398</v>
      </c>
    </row>
    <row r="1008" spans="1:43" ht="30" customHeight="1" x14ac:dyDescent="0.45">
      <c r="A1008" s="395">
        <v>996</v>
      </c>
      <c r="B1008" s="155"/>
      <c r="C1008" s="154"/>
      <c r="D1008" s="154"/>
      <c r="E1008" s="361"/>
      <c r="F1008" s="362"/>
      <c r="G1008" s="362"/>
      <c r="H1008" s="368"/>
      <c r="I1008" s="367" t="str">
        <f t="shared" si="183"/>
        <v/>
      </c>
      <c r="J1008" s="365"/>
      <c r="K1008" s="365"/>
      <c r="L1008" s="365"/>
      <c r="O1008" s="25" t="str">
        <f>IF(AND(SUM($U1008:$Z1008)&lt;&gt;0,SUM($U1008:$Z1008)&lt;&gt;6), IF($B1008&lt;&gt;'SOC priorities'!$E$11,$AG1008,$AH1008),"")</f>
        <v/>
      </c>
      <c r="P1008" s="25" t="str">
        <f>IF(AND(SUM(U1008:AA1008)&lt;&gt;0,SUM(U1008:AA1008)&lt;&gt;7),IF(B1008='SOC priorities'!$E$11,IF(ISBLANK(H1008),$AI1008,""),""),"")</f>
        <v/>
      </c>
      <c r="Q1008" s="25" t="str">
        <f t="shared" si="184"/>
        <v/>
      </c>
      <c r="R1008" s="25" t="str">
        <f t="shared" si="181"/>
        <v/>
      </c>
      <c r="S1008" s="25" t="str">
        <f t="shared" si="182"/>
        <v/>
      </c>
      <c r="U1008" s="159">
        <f t="shared" si="185"/>
        <v>0</v>
      </c>
      <c r="V1008" s="25">
        <f t="shared" si="186"/>
        <v>0</v>
      </c>
      <c r="W1008" s="25">
        <f t="shared" si="187"/>
        <v>0</v>
      </c>
      <c r="X1008" s="25">
        <f t="shared" si="188"/>
        <v>0</v>
      </c>
      <c r="Y1008" s="25">
        <f t="shared" si="189"/>
        <v>0</v>
      </c>
      <c r="Z1008" s="25">
        <f t="shared" si="190"/>
        <v>0</v>
      </c>
      <c r="AA1008" s="25">
        <f t="shared" si="191"/>
        <v>0</v>
      </c>
      <c r="AC1008" s="25">
        <f t="shared" si="192"/>
        <v>0</v>
      </c>
      <c r="AG1008" s="25" t="s">
        <v>393</v>
      </c>
      <c r="AH1008" s="25" t="s">
        <v>394</v>
      </c>
      <c r="AI1008" s="160" t="s">
        <v>395</v>
      </c>
      <c r="AK1008" s="25">
        <f>IF(COUNTIFS('SOC priorities'!$E$4:$E$12,$B1008)&lt;&gt;1,1,0)</f>
        <v>1</v>
      </c>
      <c r="AL1008" s="25" cm="1">
        <f t="array" ref="AL1008">_xlfn.IFNA(IF(ISBLANK(C1008),0,_xlfn.IFNA(IF(NOT(OR(_xlfn.XLOOKUP(VLOOKUP(B1008,'SOC priorities'!$E$4:$F$12,2),'SOC priorities'!$H$1:$P$1,'SOC priorities'!$H$1:$P$413)=C1008)),1,0),1)),1)</f>
        <v>0</v>
      </c>
      <c r="AM1008" s="25" cm="1">
        <f t="array" ref="AM1008">_xlfn.IFNA(IF(ISBLANK(D1008),0,IF(NOT(OR(_xlfn.XLOOKUP(VLOOKUP(B1008,'SSA DD'!$E$32:$F$40,2),'SSA DD'!$E$1:$M$1,'SSA DD'!$E$1:$M$22)=D1008)),1,0)),0)</f>
        <v>0</v>
      </c>
      <c r="AO1008" t="s">
        <v>396</v>
      </c>
      <c r="AP1008" s="25" t="s">
        <v>397</v>
      </c>
      <c r="AQ1008" s="160" t="s">
        <v>398</v>
      </c>
    </row>
    <row r="1009" spans="1:16382" ht="30" customHeight="1" x14ac:dyDescent="0.45">
      <c r="A1009" s="395">
        <v>997</v>
      </c>
      <c r="B1009" s="155"/>
      <c r="C1009" s="154"/>
      <c r="D1009" s="154"/>
      <c r="E1009" s="361"/>
      <c r="F1009" s="362"/>
      <c r="G1009" s="362"/>
      <c r="H1009" s="368"/>
      <c r="I1009" s="367" t="str">
        <f t="shared" si="183"/>
        <v/>
      </c>
      <c r="J1009" s="365"/>
      <c r="K1009" s="365"/>
      <c r="L1009" s="365"/>
      <c r="O1009" s="25" t="str">
        <f>IF(AND(SUM($U1009:$Z1009)&lt;&gt;0,SUM($U1009:$Z1009)&lt;&gt;6), IF($B1009&lt;&gt;'SOC priorities'!$E$11,$AG1009,$AH1009),"")</f>
        <v/>
      </c>
      <c r="P1009" s="25" t="str">
        <f>IF(AND(SUM(U1009:AA1009)&lt;&gt;0,SUM(U1009:AA1009)&lt;&gt;7),IF(B1009='SOC priorities'!$E$11,IF(ISBLANK(H1009),$AI1009,""),""),"")</f>
        <v/>
      </c>
      <c r="Q1009" s="25" t="str">
        <f t="shared" si="184"/>
        <v/>
      </c>
      <c r="R1009" s="25" t="str">
        <f t="shared" si="181"/>
        <v/>
      </c>
      <c r="S1009" s="25" t="str">
        <f t="shared" si="182"/>
        <v/>
      </c>
      <c r="U1009" s="159">
        <f t="shared" si="185"/>
        <v>0</v>
      </c>
      <c r="V1009" s="25">
        <f t="shared" si="186"/>
        <v>0</v>
      </c>
      <c r="W1009" s="25">
        <f t="shared" si="187"/>
        <v>0</v>
      </c>
      <c r="X1009" s="25">
        <f t="shared" si="188"/>
        <v>0</v>
      </c>
      <c r="Y1009" s="25">
        <f t="shared" si="189"/>
        <v>0</v>
      </c>
      <c r="Z1009" s="25">
        <f t="shared" si="190"/>
        <v>0</v>
      </c>
      <c r="AA1009" s="25">
        <f t="shared" si="191"/>
        <v>0</v>
      </c>
      <c r="AC1009" s="25">
        <f t="shared" si="192"/>
        <v>0</v>
      </c>
      <c r="AG1009" s="25" t="s">
        <v>393</v>
      </c>
      <c r="AH1009" s="25" t="s">
        <v>394</v>
      </c>
      <c r="AI1009" s="160" t="s">
        <v>395</v>
      </c>
      <c r="AK1009" s="25">
        <f>IF(COUNTIFS('SOC priorities'!$E$4:$E$12,$B1009)&lt;&gt;1,1,0)</f>
        <v>1</v>
      </c>
      <c r="AL1009" s="25" cm="1">
        <f t="array" ref="AL1009">_xlfn.IFNA(IF(ISBLANK(C1009),0,_xlfn.IFNA(IF(NOT(OR(_xlfn.XLOOKUP(VLOOKUP(B1009,'SOC priorities'!$E$4:$F$12,2),'SOC priorities'!$H$1:$P$1,'SOC priorities'!$H$1:$P$413)=C1009)),1,0),1)),1)</f>
        <v>0</v>
      </c>
      <c r="AM1009" s="25" cm="1">
        <f t="array" ref="AM1009">_xlfn.IFNA(IF(ISBLANK(D1009),0,IF(NOT(OR(_xlfn.XLOOKUP(VLOOKUP(B1009,'SSA DD'!$E$32:$F$40,2),'SSA DD'!$E$1:$M$1,'SSA DD'!$E$1:$M$22)=D1009)),1,0)),0)</f>
        <v>0</v>
      </c>
      <c r="AO1009" t="s">
        <v>396</v>
      </c>
      <c r="AP1009" s="25" t="s">
        <v>397</v>
      </c>
      <c r="AQ1009" s="160" t="s">
        <v>398</v>
      </c>
    </row>
    <row r="1010" spans="1:16382" ht="30" customHeight="1" x14ac:dyDescent="0.45">
      <c r="A1010" s="395">
        <v>998</v>
      </c>
      <c r="B1010" s="155"/>
      <c r="C1010" s="154"/>
      <c r="D1010" s="154"/>
      <c r="E1010" s="361"/>
      <c r="F1010" s="362"/>
      <c r="G1010" s="362"/>
      <c r="H1010" s="368"/>
      <c r="I1010" s="367" t="str">
        <f t="shared" si="183"/>
        <v/>
      </c>
      <c r="J1010" s="365"/>
      <c r="K1010" s="365"/>
      <c r="L1010" s="365"/>
      <c r="O1010" s="25" t="str">
        <f>IF(AND(SUM($U1010:$Z1010)&lt;&gt;0,SUM($U1010:$Z1010)&lt;&gt;6), IF($B1010&lt;&gt;'SOC priorities'!$E$11,$AG1010,$AH1010),"")</f>
        <v/>
      </c>
      <c r="P1010" s="25" t="str">
        <f>IF(AND(SUM(U1010:AA1010)&lt;&gt;0,SUM(U1010:AA1010)&lt;&gt;7),IF(B1010='SOC priorities'!$E$11,IF(ISBLANK(H1010),$AI1010,""),""),"")</f>
        <v/>
      </c>
      <c r="Q1010" s="25" t="str">
        <f t="shared" si="184"/>
        <v/>
      </c>
      <c r="R1010" s="25" t="str">
        <f t="shared" si="181"/>
        <v/>
      </c>
      <c r="S1010" s="25" t="str">
        <f t="shared" si="182"/>
        <v/>
      </c>
      <c r="U1010" s="159">
        <f t="shared" si="185"/>
        <v>0</v>
      </c>
      <c r="V1010" s="25">
        <f t="shared" si="186"/>
        <v>0</v>
      </c>
      <c r="W1010" s="25">
        <f t="shared" si="187"/>
        <v>0</v>
      </c>
      <c r="X1010" s="25">
        <f t="shared" si="188"/>
        <v>0</v>
      </c>
      <c r="Y1010" s="25">
        <f t="shared" si="189"/>
        <v>0</v>
      </c>
      <c r="Z1010" s="25">
        <f t="shared" si="190"/>
        <v>0</v>
      </c>
      <c r="AA1010" s="25">
        <f t="shared" si="191"/>
        <v>0</v>
      </c>
      <c r="AC1010" s="25">
        <f t="shared" si="192"/>
        <v>0</v>
      </c>
      <c r="AG1010" s="25" t="s">
        <v>393</v>
      </c>
      <c r="AH1010" s="25" t="s">
        <v>394</v>
      </c>
      <c r="AI1010" s="160" t="s">
        <v>395</v>
      </c>
      <c r="AK1010" s="25">
        <f>IF(COUNTIFS('SOC priorities'!$E$4:$E$12,$B1010)&lt;&gt;1,1,0)</f>
        <v>1</v>
      </c>
      <c r="AL1010" s="25" cm="1">
        <f t="array" ref="AL1010">_xlfn.IFNA(IF(ISBLANK(C1010),0,_xlfn.IFNA(IF(NOT(OR(_xlfn.XLOOKUP(VLOOKUP(B1010,'SOC priorities'!$E$4:$F$12,2),'SOC priorities'!$H$1:$P$1,'SOC priorities'!$H$1:$P$413)=C1010)),1,0),1)),1)</f>
        <v>0</v>
      </c>
      <c r="AM1010" s="25" cm="1">
        <f t="array" ref="AM1010">_xlfn.IFNA(IF(ISBLANK(D1010),0,IF(NOT(OR(_xlfn.XLOOKUP(VLOOKUP(B1010,'SSA DD'!$E$32:$F$40,2),'SSA DD'!$E$1:$M$1,'SSA DD'!$E$1:$M$22)=D1010)),1,0)),0)</f>
        <v>0</v>
      </c>
      <c r="AO1010" t="s">
        <v>396</v>
      </c>
      <c r="AP1010" s="25" t="s">
        <v>397</v>
      </c>
      <c r="AQ1010" s="160" t="s">
        <v>398</v>
      </c>
    </row>
    <row r="1011" spans="1:16382" ht="30" customHeight="1" x14ac:dyDescent="0.45">
      <c r="A1011" s="395">
        <v>999</v>
      </c>
      <c r="B1011" s="155"/>
      <c r="C1011" s="154"/>
      <c r="D1011" s="154"/>
      <c r="E1011" s="361"/>
      <c r="F1011" s="362"/>
      <c r="G1011" s="362"/>
      <c r="H1011" s="368"/>
      <c r="I1011" s="367" t="str">
        <f t="shared" si="183"/>
        <v/>
      </c>
      <c r="J1011" s="365"/>
      <c r="K1011" s="365"/>
      <c r="L1011" s="365"/>
      <c r="O1011" s="25" t="str">
        <f>IF(AND(SUM($U1011:$Z1011)&lt;&gt;0,SUM($U1011:$Z1011)&lt;&gt;6), IF($B1011&lt;&gt;'SOC priorities'!$E$11,$AG1011,$AH1011),"")</f>
        <v/>
      </c>
      <c r="P1011" s="25" t="str">
        <f>IF(AND(SUM(U1011:AA1011)&lt;&gt;0,SUM(U1011:AA1011)&lt;&gt;7),IF(B1011='SOC priorities'!$E$11,IF(ISBLANK(H1011),$AI1011,""),""),"")</f>
        <v/>
      </c>
      <c r="Q1011" s="25" t="str">
        <f t="shared" si="184"/>
        <v/>
      </c>
      <c r="R1011" s="25" t="str">
        <f t="shared" si="181"/>
        <v/>
      </c>
      <c r="S1011" s="25" t="str">
        <f t="shared" si="182"/>
        <v/>
      </c>
      <c r="U1011" s="159">
        <f t="shared" si="185"/>
        <v>0</v>
      </c>
      <c r="V1011" s="25">
        <f t="shared" si="186"/>
        <v>0</v>
      </c>
      <c r="W1011" s="25">
        <f t="shared" si="187"/>
        <v>0</v>
      </c>
      <c r="X1011" s="25">
        <f t="shared" si="188"/>
        <v>0</v>
      </c>
      <c r="Y1011" s="25">
        <f t="shared" si="189"/>
        <v>0</v>
      </c>
      <c r="Z1011" s="25">
        <f t="shared" si="190"/>
        <v>0</v>
      </c>
      <c r="AA1011" s="25">
        <f t="shared" si="191"/>
        <v>0</v>
      </c>
      <c r="AC1011" s="25">
        <f t="shared" si="192"/>
        <v>0</v>
      </c>
      <c r="AG1011" s="25" t="s">
        <v>393</v>
      </c>
      <c r="AH1011" s="25" t="s">
        <v>394</v>
      </c>
      <c r="AI1011" s="160" t="s">
        <v>395</v>
      </c>
      <c r="AK1011" s="25">
        <f>IF(COUNTIFS('SOC priorities'!$E$4:$E$12,$B1011)&lt;&gt;1,1,0)</f>
        <v>1</v>
      </c>
      <c r="AL1011" s="25" cm="1">
        <f t="array" ref="AL1011">_xlfn.IFNA(IF(ISBLANK(C1011),0,_xlfn.IFNA(IF(NOT(OR(_xlfn.XLOOKUP(VLOOKUP(B1011,'SOC priorities'!$E$4:$F$12,2),'SOC priorities'!$H$1:$P$1,'SOC priorities'!$H$1:$P$413)=C1011)),1,0),1)),1)</f>
        <v>0</v>
      </c>
      <c r="AM1011" s="25" cm="1">
        <f t="array" ref="AM1011">_xlfn.IFNA(IF(ISBLANK(D1011),0,IF(NOT(OR(_xlfn.XLOOKUP(VLOOKUP(B1011,'SSA DD'!$E$32:$F$40,2),'SSA DD'!$E$1:$M$1,'SSA DD'!$E$1:$M$22)=D1011)),1,0)),0)</f>
        <v>0</v>
      </c>
      <c r="AO1011" t="s">
        <v>396</v>
      </c>
      <c r="AP1011" s="25" t="s">
        <v>397</v>
      </c>
      <c r="AQ1011" s="160" t="s">
        <v>398</v>
      </c>
    </row>
    <row r="1012" spans="1:16382" ht="30" customHeight="1" x14ac:dyDescent="0.45">
      <c r="A1012" s="395">
        <v>1000</v>
      </c>
      <c r="B1012" s="155"/>
      <c r="C1012" s="154"/>
      <c r="D1012" s="154"/>
      <c r="E1012" s="361"/>
      <c r="F1012" s="362"/>
      <c r="G1012" s="362"/>
      <c r="H1012" s="368"/>
      <c r="I1012" s="367" t="str">
        <f t="shared" si="183"/>
        <v/>
      </c>
      <c r="J1012" s="365"/>
      <c r="K1012" s="365"/>
      <c r="L1012" s="365"/>
      <c r="O1012" s="25" t="str">
        <f>IF(AND(SUM($U1012:$Z1012)&lt;&gt;0,SUM($U1012:$Z1012)&lt;&gt;6), IF($B1012&lt;&gt;'SOC priorities'!$E$11,$AG1012,$AH1012),"")</f>
        <v/>
      </c>
      <c r="P1012" s="25" t="str">
        <f>IF(AND(SUM(U1012:AA1012)&lt;&gt;0,SUM(U1012:AA1012)&lt;&gt;7),IF(B1012='SOC priorities'!$E$11,IF(ISBLANK(H1012),$AI1012,""),""),"")</f>
        <v/>
      </c>
      <c r="Q1012" s="25" t="str">
        <f t="shared" si="184"/>
        <v/>
      </c>
      <c r="R1012" s="25" t="str">
        <f t="shared" si="181"/>
        <v/>
      </c>
      <c r="S1012" s="25" t="str">
        <f t="shared" si="182"/>
        <v/>
      </c>
      <c r="U1012" s="159">
        <f t="shared" si="185"/>
        <v>0</v>
      </c>
      <c r="V1012" s="25">
        <f t="shared" si="186"/>
        <v>0</v>
      </c>
      <c r="W1012" s="25">
        <f t="shared" si="187"/>
        <v>0</v>
      </c>
      <c r="X1012" s="25">
        <f t="shared" si="188"/>
        <v>0</v>
      </c>
      <c r="Y1012" s="25">
        <f t="shared" si="189"/>
        <v>0</v>
      </c>
      <c r="Z1012" s="25">
        <f t="shared" si="190"/>
        <v>0</v>
      </c>
      <c r="AA1012" s="25">
        <f t="shared" si="191"/>
        <v>0</v>
      </c>
      <c r="AC1012" s="25">
        <f t="shared" si="192"/>
        <v>0</v>
      </c>
      <c r="AG1012" s="25" t="s">
        <v>393</v>
      </c>
      <c r="AH1012" s="25" t="s">
        <v>394</v>
      </c>
      <c r="AI1012" s="160" t="s">
        <v>395</v>
      </c>
      <c r="AK1012" s="25">
        <f>IF(COUNTIFS('SOC priorities'!$E$4:$E$12,$B1012)&lt;&gt;1,1,0)</f>
        <v>1</v>
      </c>
      <c r="AL1012" s="25" cm="1">
        <f t="array" ref="AL1012">_xlfn.IFNA(IF(ISBLANK(C1012),0,_xlfn.IFNA(IF(NOT(OR(_xlfn.XLOOKUP(VLOOKUP(B1012,'SOC priorities'!$E$4:$F$12,2),'SOC priorities'!$H$1:$P$1,'SOC priorities'!$H$1:$P$413)=C1012)),1,0),1)),1)</f>
        <v>0</v>
      </c>
      <c r="AM1012" s="25" cm="1">
        <f t="array" ref="AM1012">_xlfn.IFNA(IF(ISBLANK(D1012),0,IF(NOT(OR(_xlfn.XLOOKUP(VLOOKUP(B1012,'SSA DD'!$E$32:$F$40,2),'SSA DD'!$E$1:$M$1,'SSA DD'!$E$1:$M$22)=D1012)),1,0)),0)</f>
        <v>0</v>
      </c>
      <c r="AO1012" t="s">
        <v>396</v>
      </c>
      <c r="AP1012" s="25" t="s">
        <v>397</v>
      </c>
      <c r="AQ1012" s="160" t="s">
        <v>398</v>
      </c>
    </row>
    <row r="1013" spans="1:16382" ht="30" customHeight="1" x14ac:dyDescent="0.45">
      <c r="A1013" s="395">
        <v>1001</v>
      </c>
      <c r="B1013" s="155"/>
      <c r="C1013" s="154"/>
      <c r="D1013" s="154"/>
      <c r="E1013" s="361"/>
      <c r="F1013" s="362"/>
      <c r="G1013" s="362"/>
      <c r="H1013" s="368"/>
      <c r="I1013" s="367" t="str">
        <f t="shared" si="183"/>
        <v/>
      </c>
      <c r="J1013" s="365"/>
      <c r="K1013" s="365"/>
      <c r="L1013" s="365"/>
      <c r="O1013" s="25" t="str">
        <f>IF(AND(SUM($U1013:$Z1013)&lt;&gt;0,SUM($U1013:$Z1013)&lt;&gt;6), IF($B1013&lt;&gt;'SOC priorities'!$E$11,$AG1013,$AH1013),"")</f>
        <v/>
      </c>
      <c r="P1013" s="25" t="str">
        <f>IF(AND(SUM(U1013:AA1013)&lt;&gt;0,SUM(U1013:AA1013)&lt;&gt;7),IF(B1013='SOC priorities'!$E$11,IF(ISBLANK(H1013),$AI1013,""),""),"")</f>
        <v/>
      </c>
      <c r="Q1013" s="25" t="str">
        <f t="shared" si="184"/>
        <v/>
      </c>
      <c r="R1013" s="25" t="str">
        <f t="shared" si="181"/>
        <v/>
      </c>
      <c r="S1013" s="25" t="str">
        <f t="shared" si="182"/>
        <v/>
      </c>
      <c r="U1013" s="159">
        <f t="shared" si="185"/>
        <v>0</v>
      </c>
      <c r="V1013" s="25">
        <f t="shared" si="186"/>
        <v>0</v>
      </c>
      <c r="W1013" s="25">
        <f t="shared" si="187"/>
        <v>0</v>
      </c>
      <c r="X1013" s="25">
        <f t="shared" si="188"/>
        <v>0</v>
      </c>
      <c r="Y1013" s="25">
        <f t="shared" si="189"/>
        <v>0</v>
      </c>
      <c r="Z1013" s="25">
        <f t="shared" si="190"/>
        <v>0</v>
      </c>
      <c r="AA1013" s="25">
        <f t="shared" si="191"/>
        <v>0</v>
      </c>
      <c r="AC1013" s="25">
        <f t="shared" si="192"/>
        <v>0</v>
      </c>
      <c r="AG1013" s="25" t="s">
        <v>393</v>
      </c>
      <c r="AH1013" s="25" t="s">
        <v>394</v>
      </c>
      <c r="AI1013" s="160" t="s">
        <v>395</v>
      </c>
      <c r="AK1013" s="25">
        <f>IF(COUNTIFS('SOC priorities'!$E$4:$E$12,$B1013)&lt;&gt;1,1,0)</f>
        <v>1</v>
      </c>
      <c r="AL1013" s="25" cm="1">
        <f t="array" ref="AL1013">_xlfn.IFNA(IF(ISBLANK(C1013),0,_xlfn.IFNA(IF(NOT(OR(_xlfn.XLOOKUP(VLOOKUP(B1013,'SOC priorities'!$E$4:$F$12,2),'SOC priorities'!$H$1:$P$1,'SOC priorities'!$H$1:$P$413)=C1013)),1,0),1)),1)</f>
        <v>0</v>
      </c>
      <c r="AM1013" s="25" cm="1">
        <f t="array" ref="AM1013">_xlfn.IFNA(IF(ISBLANK(D1013),0,IF(NOT(OR(_xlfn.XLOOKUP(VLOOKUP(B1013,'SSA DD'!$E$32:$F$40,2),'SSA DD'!$E$1:$M$1,'SSA DD'!$E$1:$M$22)=D1013)),1,0)),0)</f>
        <v>0</v>
      </c>
      <c r="AO1013" t="s">
        <v>396</v>
      </c>
      <c r="AP1013" s="25" t="s">
        <v>397</v>
      </c>
      <c r="AQ1013" s="160" t="s">
        <v>398</v>
      </c>
    </row>
    <row r="1014" spans="1:16382" ht="30" customHeight="1" x14ac:dyDescent="0.45">
      <c r="A1014" s="395">
        <v>1002</v>
      </c>
      <c r="B1014" s="155"/>
      <c r="C1014" s="154"/>
      <c r="D1014" s="154"/>
      <c r="E1014" s="361"/>
      <c r="F1014" s="362"/>
      <c r="G1014" s="362"/>
      <c r="H1014" s="368"/>
      <c r="I1014" s="367" t="str">
        <f t="shared" si="183"/>
        <v/>
      </c>
      <c r="J1014" s="365"/>
      <c r="K1014" s="365"/>
      <c r="L1014" s="365"/>
      <c r="O1014" s="25" t="str">
        <f>IF(AND(SUM($U1014:$Z1014)&lt;&gt;0,SUM($U1014:$Z1014)&lt;&gt;6), IF($B1014&lt;&gt;'SOC priorities'!$E$11,$AG1014,$AH1014),"")</f>
        <v/>
      </c>
      <c r="P1014" s="25" t="str">
        <f>IF(AND(SUM(U1014:AA1014)&lt;&gt;0,SUM(U1014:AA1014)&lt;&gt;7),IF(B1014='SOC priorities'!$E$11,IF(ISBLANK(H1014),$AI1014,""),""),"")</f>
        <v/>
      </c>
      <c r="Q1014" s="25" t="str">
        <f t="shared" si="184"/>
        <v/>
      </c>
      <c r="R1014" s="25" t="str">
        <f t="shared" si="181"/>
        <v/>
      </c>
      <c r="S1014" s="25" t="str">
        <f t="shared" si="182"/>
        <v/>
      </c>
      <c r="U1014" s="159">
        <f t="shared" si="185"/>
        <v>0</v>
      </c>
      <c r="V1014" s="25">
        <f t="shared" si="186"/>
        <v>0</v>
      </c>
      <c r="W1014" s="25">
        <f t="shared" si="187"/>
        <v>0</v>
      </c>
      <c r="X1014" s="25">
        <f t="shared" si="188"/>
        <v>0</v>
      </c>
      <c r="Y1014" s="25">
        <f t="shared" si="189"/>
        <v>0</v>
      </c>
      <c r="Z1014" s="25">
        <f t="shared" si="190"/>
        <v>0</v>
      </c>
      <c r="AA1014" s="25">
        <f t="shared" si="191"/>
        <v>0</v>
      </c>
      <c r="AC1014" s="25">
        <f t="shared" si="192"/>
        <v>0</v>
      </c>
      <c r="AG1014" s="25" t="s">
        <v>393</v>
      </c>
      <c r="AH1014" s="25" t="s">
        <v>394</v>
      </c>
      <c r="AI1014" s="160" t="s">
        <v>395</v>
      </c>
      <c r="AK1014" s="25">
        <f>IF(COUNTIFS('SOC priorities'!$E$4:$E$12,$B1014)&lt;&gt;1,1,0)</f>
        <v>1</v>
      </c>
      <c r="AL1014" s="25" cm="1">
        <f t="array" ref="AL1014">_xlfn.IFNA(IF(ISBLANK(C1014),0,_xlfn.IFNA(IF(NOT(OR(_xlfn.XLOOKUP(VLOOKUP(B1014,'SOC priorities'!$E$4:$F$12,2),'SOC priorities'!$H$1:$P$1,'SOC priorities'!$H$1:$P$413)=C1014)),1,0),1)),1)</f>
        <v>0</v>
      </c>
      <c r="AM1014" s="25" cm="1">
        <f t="array" ref="AM1014">_xlfn.IFNA(IF(ISBLANK(D1014),0,IF(NOT(OR(_xlfn.XLOOKUP(VLOOKUP(B1014,'SSA DD'!$E$32:$F$40,2),'SSA DD'!$E$1:$M$1,'SSA DD'!$E$1:$M$22)=D1014)),1,0)),0)</f>
        <v>0</v>
      </c>
      <c r="AO1014" t="s">
        <v>396</v>
      </c>
      <c r="AP1014" s="25" t="s">
        <v>397</v>
      </c>
      <c r="AQ1014" s="160" t="s">
        <v>398</v>
      </c>
    </row>
    <row r="1015" spans="1:16382" ht="30" customHeight="1" x14ac:dyDescent="0.45">
      <c r="A1015" s="395">
        <v>1003</v>
      </c>
      <c r="B1015" s="155"/>
      <c r="C1015" s="154"/>
      <c r="D1015" s="154"/>
      <c r="E1015" s="361"/>
      <c r="F1015" s="362"/>
      <c r="G1015" s="362"/>
      <c r="H1015" s="368"/>
      <c r="I1015" s="367" t="str">
        <f t="shared" si="183"/>
        <v/>
      </c>
      <c r="J1015" s="365"/>
      <c r="K1015" s="365"/>
      <c r="L1015" s="365"/>
      <c r="O1015" s="25" t="str">
        <f>IF(AND(SUM($U1015:$Z1015)&lt;&gt;0,SUM($U1015:$Z1015)&lt;&gt;6), IF($B1015&lt;&gt;'SOC priorities'!$E$11,$AG1015,$AH1015),"")</f>
        <v/>
      </c>
      <c r="P1015" s="25" t="str">
        <f>IF(AND(SUM(U1015:AA1015)&lt;&gt;0,SUM(U1015:AA1015)&lt;&gt;7),IF(B1015='SOC priorities'!$E$11,IF(ISBLANK(H1015),$AI1015,""),""),"")</f>
        <v/>
      </c>
      <c r="Q1015" s="25" t="str">
        <f t="shared" si="184"/>
        <v/>
      </c>
      <c r="R1015" s="25" t="str">
        <f t="shared" si="181"/>
        <v/>
      </c>
      <c r="S1015" s="25" t="str">
        <f t="shared" si="182"/>
        <v/>
      </c>
      <c r="U1015" s="159">
        <f t="shared" si="185"/>
        <v>0</v>
      </c>
      <c r="V1015" s="25">
        <f t="shared" si="186"/>
        <v>0</v>
      </c>
      <c r="W1015" s="25">
        <f t="shared" si="187"/>
        <v>0</v>
      </c>
      <c r="X1015" s="25">
        <f t="shared" si="188"/>
        <v>0</v>
      </c>
      <c r="Y1015" s="25">
        <f t="shared" si="189"/>
        <v>0</v>
      </c>
      <c r="Z1015" s="25">
        <f t="shared" si="190"/>
        <v>0</v>
      </c>
      <c r="AA1015" s="25">
        <f t="shared" si="191"/>
        <v>0</v>
      </c>
      <c r="AC1015" s="25">
        <f t="shared" si="192"/>
        <v>0</v>
      </c>
      <c r="AG1015" s="25" t="s">
        <v>393</v>
      </c>
      <c r="AH1015" s="25" t="s">
        <v>394</v>
      </c>
      <c r="AI1015" s="160" t="s">
        <v>395</v>
      </c>
      <c r="AK1015" s="25">
        <f>IF(COUNTIFS('SOC priorities'!$E$4:$E$12,$B1015)&lt;&gt;1,1,0)</f>
        <v>1</v>
      </c>
      <c r="AL1015" s="25" cm="1">
        <f t="array" ref="AL1015">_xlfn.IFNA(IF(ISBLANK(C1015),0,_xlfn.IFNA(IF(NOT(OR(_xlfn.XLOOKUP(VLOOKUP(B1015,'SOC priorities'!$E$4:$F$12,2),'SOC priorities'!$H$1:$P$1,'SOC priorities'!$H$1:$P$413)=C1015)),1,0),1)),1)</f>
        <v>0</v>
      </c>
      <c r="AM1015" s="25" cm="1">
        <f t="array" ref="AM1015">_xlfn.IFNA(IF(ISBLANK(D1015),0,IF(NOT(OR(_xlfn.XLOOKUP(VLOOKUP(B1015,'SSA DD'!$E$32:$F$40,2),'SSA DD'!$E$1:$M$1,'SSA DD'!$E$1:$M$22)=D1015)),1,0)),0)</f>
        <v>0</v>
      </c>
      <c r="AO1015" t="s">
        <v>396</v>
      </c>
      <c r="AP1015" s="25" t="s">
        <v>397</v>
      </c>
      <c r="AQ1015" s="160" t="s">
        <v>398</v>
      </c>
    </row>
    <row r="1016" spans="1:16382" ht="30" customHeight="1" x14ac:dyDescent="0.45">
      <c r="A1016" s="395">
        <v>1004</v>
      </c>
      <c r="B1016" s="155"/>
      <c r="C1016" s="154"/>
      <c r="D1016" s="154"/>
      <c r="E1016" s="361"/>
      <c r="F1016" s="362"/>
      <c r="G1016" s="362"/>
      <c r="H1016" s="368"/>
      <c r="I1016" s="367" t="str">
        <f t="shared" si="183"/>
        <v/>
      </c>
      <c r="J1016" s="365"/>
      <c r="K1016" s="365"/>
      <c r="L1016" s="365"/>
      <c r="O1016" s="25" t="str">
        <f>IF(AND(SUM($U1016:$Z1016)&lt;&gt;0,SUM($U1016:$Z1016)&lt;&gt;6), IF($B1016&lt;&gt;'SOC priorities'!$E$11,$AG1016,$AH1016),"")</f>
        <v/>
      </c>
      <c r="P1016" s="25" t="str">
        <f>IF(AND(SUM(U1016:AA1016)&lt;&gt;0,SUM(U1016:AA1016)&lt;&gt;7),IF(B1016='SOC priorities'!$E$11,IF(ISBLANK(H1016),$AI1016,""),""),"")</f>
        <v/>
      </c>
      <c r="Q1016" s="25" t="str">
        <f t="shared" si="184"/>
        <v/>
      </c>
      <c r="R1016" s="25" t="str">
        <f t="shared" si="181"/>
        <v/>
      </c>
      <c r="S1016" s="25" t="str">
        <f t="shared" si="182"/>
        <v/>
      </c>
      <c r="U1016" s="159">
        <f t="shared" si="185"/>
        <v>0</v>
      </c>
      <c r="V1016" s="25">
        <f t="shared" si="186"/>
        <v>0</v>
      </c>
      <c r="W1016" s="25">
        <f t="shared" si="187"/>
        <v>0</v>
      </c>
      <c r="X1016" s="25">
        <f t="shared" si="188"/>
        <v>0</v>
      </c>
      <c r="Y1016" s="25">
        <f t="shared" si="189"/>
        <v>0</v>
      </c>
      <c r="Z1016" s="25">
        <f t="shared" si="190"/>
        <v>0</v>
      </c>
      <c r="AA1016" s="25">
        <f t="shared" si="191"/>
        <v>0</v>
      </c>
      <c r="AC1016" s="25">
        <f t="shared" si="192"/>
        <v>0</v>
      </c>
      <c r="AG1016" s="25" t="s">
        <v>393</v>
      </c>
      <c r="AH1016" s="25" t="s">
        <v>394</v>
      </c>
      <c r="AI1016" s="160" t="s">
        <v>395</v>
      </c>
      <c r="AK1016" s="25">
        <f>IF(COUNTIFS('SOC priorities'!$E$4:$E$12,$B1016)&lt;&gt;1,1,0)</f>
        <v>1</v>
      </c>
      <c r="AL1016" s="25" cm="1">
        <f t="array" ref="AL1016">_xlfn.IFNA(IF(ISBLANK(C1016),0,_xlfn.IFNA(IF(NOT(OR(_xlfn.XLOOKUP(VLOOKUP(B1016,'SOC priorities'!$E$4:$F$12,2),'SOC priorities'!$H$1:$P$1,'SOC priorities'!$H$1:$P$413)=C1016)),1,0),1)),1)</f>
        <v>0</v>
      </c>
      <c r="AM1016" s="25" cm="1">
        <f t="array" ref="AM1016">_xlfn.IFNA(IF(ISBLANK(D1016),0,IF(NOT(OR(_xlfn.XLOOKUP(VLOOKUP(B1016,'SSA DD'!$E$32:$F$40,2),'SSA DD'!$E$1:$M$1,'SSA DD'!$E$1:$M$22)=D1016)),1,0)),0)</f>
        <v>0</v>
      </c>
      <c r="AO1016" t="s">
        <v>396</v>
      </c>
      <c r="AP1016" s="25" t="s">
        <v>397</v>
      </c>
      <c r="AQ1016" s="160" t="s">
        <v>398</v>
      </c>
    </row>
    <row r="1017" spans="1:16382" ht="30" customHeight="1" x14ac:dyDescent="0.45">
      <c r="A1017" s="395">
        <v>1005</v>
      </c>
      <c r="B1017" s="155"/>
      <c r="C1017" s="154"/>
      <c r="D1017" s="154"/>
      <c r="E1017" s="361"/>
      <c r="F1017" s="362"/>
      <c r="G1017" s="362"/>
      <c r="H1017" s="368"/>
      <c r="I1017" s="367" t="str">
        <f t="shared" si="183"/>
        <v/>
      </c>
      <c r="J1017" s="365"/>
      <c r="K1017" s="365"/>
      <c r="L1017" s="365"/>
      <c r="O1017" s="25" t="str">
        <f>IF(AND(SUM($U1017:$Z1017)&lt;&gt;0,SUM($U1017:$Z1017)&lt;&gt;6), IF($B1017&lt;&gt;'SOC priorities'!$E$11,$AG1017,$AH1017),"")</f>
        <v/>
      </c>
      <c r="P1017" s="25" t="str">
        <f>IF(AND(SUM(U1017:AA1017)&lt;&gt;0,SUM(U1017:AA1017)&lt;&gt;7),IF(B1017='SOC priorities'!$E$11,IF(ISBLANK(H1017),$AI1017,""),""),"")</f>
        <v/>
      </c>
      <c r="Q1017" s="25" t="str">
        <f t="shared" si="184"/>
        <v/>
      </c>
      <c r="R1017" s="25" t="str">
        <f t="shared" si="181"/>
        <v/>
      </c>
      <c r="S1017" s="25" t="str">
        <f t="shared" si="182"/>
        <v/>
      </c>
      <c r="U1017" s="159">
        <f t="shared" si="185"/>
        <v>0</v>
      </c>
      <c r="V1017" s="25">
        <f t="shared" si="186"/>
        <v>0</v>
      </c>
      <c r="W1017" s="25">
        <f t="shared" si="187"/>
        <v>0</v>
      </c>
      <c r="X1017" s="25">
        <f t="shared" si="188"/>
        <v>0</v>
      </c>
      <c r="Y1017" s="25">
        <f t="shared" si="189"/>
        <v>0</v>
      </c>
      <c r="Z1017" s="25">
        <f t="shared" si="190"/>
        <v>0</v>
      </c>
      <c r="AA1017" s="25">
        <f t="shared" si="191"/>
        <v>0</v>
      </c>
      <c r="AC1017" s="25">
        <f t="shared" si="192"/>
        <v>0</v>
      </c>
      <c r="AG1017" s="25" t="s">
        <v>393</v>
      </c>
      <c r="AH1017" s="25" t="s">
        <v>394</v>
      </c>
      <c r="AI1017" s="160" t="s">
        <v>395</v>
      </c>
      <c r="AK1017" s="25">
        <f>IF(COUNTIFS('SOC priorities'!$E$4:$E$12,$B1017)&lt;&gt;1,1,0)</f>
        <v>1</v>
      </c>
      <c r="AL1017" s="25" cm="1">
        <f t="array" ref="AL1017">_xlfn.IFNA(IF(ISBLANK(C1017),0,_xlfn.IFNA(IF(NOT(OR(_xlfn.XLOOKUP(VLOOKUP(B1017,'SOC priorities'!$E$4:$F$12,2),'SOC priorities'!$H$1:$P$1,'SOC priorities'!$H$1:$P$413)=C1017)),1,0),1)),1)</f>
        <v>0</v>
      </c>
      <c r="AM1017" s="25" cm="1">
        <f t="array" ref="AM1017">_xlfn.IFNA(IF(ISBLANK(D1017),0,IF(NOT(OR(_xlfn.XLOOKUP(VLOOKUP(B1017,'SSA DD'!$E$32:$F$40,2),'SSA DD'!$E$1:$M$1,'SSA DD'!$E$1:$M$22)=D1017)),1,0)),0)</f>
        <v>0</v>
      </c>
      <c r="AO1017" t="s">
        <v>396</v>
      </c>
      <c r="AP1017" s="25" t="s">
        <v>397</v>
      </c>
      <c r="AQ1017" s="160" t="s">
        <v>398</v>
      </c>
    </row>
    <row r="1018" spans="1:16382" ht="30" customHeight="1" x14ac:dyDescent="0.45">
      <c r="A1018" s="395">
        <v>1006</v>
      </c>
      <c r="B1018" s="155"/>
      <c r="C1018" s="154"/>
      <c r="D1018" s="154"/>
      <c r="E1018" s="361"/>
      <c r="F1018" s="362"/>
      <c r="G1018" s="362"/>
      <c r="H1018" s="368"/>
      <c r="I1018" s="367" t="str">
        <f t="shared" si="183"/>
        <v/>
      </c>
      <c r="J1018" s="365"/>
      <c r="K1018" s="365"/>
      <c r="L1018" s="365"/>
      <c r="O1018" s="25" t="str">
        <f>IF(AND(SUM($U1018:$Z1018)&lt;&gt;0,SUM($U1018:$Z1018)&lt;&gt;6), IF($B1018&lt;&gt;'SOC priorities'!$E$11,$AG1018,$AH1018),"")</f>
        <v/>
      </c>
      <c r="P1018" s="25" t="str">
        <f>IF(AND(SUM(U1018:AA1018)&lt;&gt;0,SUM(U1018:AA1018)&lt;&gt;7),IF(B1018='SOC priorities'!$E$11,IF(ISBLANK(H1018),$AI1018,""),""),"")</f>
        <v/>
      </c>
      <c r="Q1018" s="25" t="str">
        <f t="shared" si="184"/>
        <v/>
      </c>
      <c r="R1018" s="25" t="str">
        <f t="shared" si="181"/>
        <v/>
      </c>
      <c r="S1018" s="25" t="str">
        <f t="shared" si="182"/>
        <v/>
      </c>
      <c r="U1018" s="159">
        <f t="shared" si="185"/>
        <v>0</v>
      </c>
      <c r="V1018" s="25">
        <f t="shared" si="186"/>
        <v>0</v>
      </c>
      <c r="W1018" s="25">
        <f t="shared" si="187"/>
        <v>0</v>
      </c>
      <c r="X1018" s="25">
        <f t="shared" si="188"/>
        <v>0</v>
      </c>
      <c r="Y1018" s="25">
        <f t="shared" si="189"/>
        <v>0</v>
      </c>
      <c r="Z1018" s="25">
        <f t="shared" si="190"/>
        <v>0</v>
      </c>
      <c r="AA1018" s="25">
        <f t="shared" si="191"/>
        <v>0</v>
      </c>
      <c r="AC1018" s="25">
        <f t="shared" si="192"/>
        <v>0</v>
      </c>
      <c r="AG1018" s="25" t="s">
        <v>393</v>
      </c>
      <c r="AH1018" s="25" t="s">
        <v>394</v>
      </c>
      <c r="AI1018" s="160" t="s">
        <v>395</v>
      </c>
      <c r="AK1018" s="25">
        <f>IF(COUNTIFS('SOC priorities'!$E$4:$E$12,$B1018)&lt;&gt;1,1,0)</f>
        <v>1</v>
      </c>
      <c r="AL1018" s="25" cm="1">
        <f t="array" ref="AL1018">_xlfn.IFNA(IF(ISBLANK(C1018),0,_xlfn.IFNA(IF(NOT(OR(_xlfn.XLOOKUP(VLOOKUP(B1018,'SOC priorities'!$E$4:$F$12,2),'SOC priorities'!$H$1:$P$1,'SOC priorities'!$H$1:$P$413)=C1018)),1,0),1)),1)</f>
        <v>0</v>
      </c>
      <c r="AM1018" s="25" cm="1">
        <f t="array" ref="AM1018">_xlfn.IFNA(IF(ISBLANK(D1018),0,IF(NOT(OR(_xlfn.XLOOKUP(VLOOKUP(B1018,'SSA DD'!$E$32:$F$40,2),'SSA DD'!$E$1:$M$1,'SSA DD'!$E$1:$M$22)=D1018)),1,0)),0)</f>
        <v>0</v>
      </c>
      <c r="AO1018" t="s">
        <v>396</v>
      </c>
      <c r="AP1018" s="25" t="s">
        <v>397</v>
      </c>
      <c r="AQ1018" s="160" t="s">
        <v>398</v>
      </c>
    </row>
    <row r="1019" spans="1:16382" ht="30" customHeight="1" x14ac:dyDescent="0.45">
      <c r="A1019" s="395">
        <v>1007</v>
      </c>
      <c r="B1019" s="155"/>
      <c r="C1019" s="154"/>
      <c r="D1019" s="154"/>
      <c r="E1019" s="361"/>
      <c r="F1019" s="362"/>
      <c r="G1019" s="362"/>
      <c r="H1019" s="368"/>
      <c r="I1019" s="367" t="str">
        <f t="shared" si="183"/>
        <v/>
      </c>
      <c r="J1019" s="365"/>
      <c r="K1019" s="365"/>
      <c r="L1019" s="365"/>
      <c r="O1019" s="25" t="str">
        <f>IF(AND(SUM($U1019:$Z1019)&lt;&gt;0,SUM($U1019:$Z1019)&lt;&gt;6), IF($B1019&lt;&gt;'SOC priorities'!$E$11,$AG1019,$AH1019),"")</f>
        <v/>
      </c>
      <c r="P1019" s="25" t="str">
        <f>IF(AND(SUM(U1019:AA1019)&lt;&gt;0,SUM(U1019:AA1019)&lt;&gt;7),IF(B1019='SOC priorities'!$E$11,IF(ISBLANK(H1019),$AI1019,""),""),"")</f>
        <v/>
      </c>
      <c r="Q1019" s="25" t="str">
        <f t="shared" si="184"/>
        <v/>
      </c>
      <c r="R1019" s="25" t="str">
        <f t="shared" si="181"/>
        <v/>
      </c>
      <c r="S1019" s="25" t="str">
        <f t="shared" si="182"/>
        <v/>
      </c>
      <c r="U1019" s="159">
        <f t="shared" si="185"/>
        <v>0</v>
      </c>
      <c r="V1019" s="25">
        <f t="shared" si="186"/>
        <v>0</v>
      </c>
      <c r="W1019" s="25">
        <f t="shared" si="187"/>
        <v>0</v>
      </c>
      <c r="X1019" s="25">
        <f t="shared" si="188"/>
        <v>0</v>
      </c>
      <c r="Y1019" s="25">
        <f t="shared" si="189"/>
        <v>0</v>
      </c>
      <c r="Z1019" s="25">
        <f t="shared" si="190"/>
        <v>0</v>
      </c>
      <c r="AA1019" s="25">
        <f t="shared" si="191"/>
        <v>0</v>
      </c>
      <c r="AC1019" s="25">
        <f t="shared" si="192"/>
        <v>0</v>
      </c>
      <c r="AG1019" s="25" t="s">
        <v>393</v>
      </c>
      <c r="AH1019" s="25" t="s">
        <v>394</v>
      </c>
      <c r="AI1019" s="160" t="s">
        <v>395</v>
      </c>
      <c r="AK1019" s="25">
        <f>IF(COUNTIFS('SOC priorities'!$E$4:$E$12,$B1019)&lt;&gt;1,1,0)</f>
        <v>1</v>
      </c>
      <c r="AL1019" s="25" cm="1">
        <f t="array" ref="AL1019">_xlfn.IFNA(IF(ISBLANK(C1019),0,_xlfn.IFNA(IF(NOT(OR(_xlfn.XLOOKUP(VLOOKUP(B1019,'SOC priorities'!$E$4:$F$12,2),'SOC priorities'!$H$1:$P$1,'SOC priorities'!$H$1:$P$413)=C1019)),1,0),1)),1)</f>
        <v>0</v>
      </c>
      <c r="AM1019" s="25" cm="1">
        <f t="array" ref="AM1019">_xlfn.IFNA(IF(ISBLANK(D1019),0,IF(NOT(OR(_xlfn.XLOOKUP(VLOOKUP(B1019,'SSA DD'!$E$32:$F$40,2),'SSA DD'!$E$1:$M$1,'SSA DD'!$E$1:$M$22)=D1019)),1,0)),0)</f>
        <v>0</v>
      </c>
      <c r="AO1019" t="s">
        <v>396</v>
      </c>
      <c r="AP1019" s="25" t="s">
        <v>397</v>
      </c>
      <c r="AQ1019" s="160" t="s">
        <v>398</v>
      </c>
    </row>
    <row r="1020" spans="1:16382" ht="30" customHeight="1" x14ac:dyDescent="0.45">
      <c r="A1020" s="395">
        <v>1008</v>
      </c>
      <c r="B1020" s="155"/>
      <c r="C1020" s="154"/>
      <c r="D1020" s="154"/>
      <c r="E1020" s="361"/>
      <c r="F1020" s="362"/>
      <c r="G1020" s="362"/>
      <c r="H1020" s="368"/>
      <c r="I1020" s="367" t="str">
        <f t="shared" si="183"/>
        <v/>
      </c>
      <c r="J1020" s="365"/>
      <c r="K1020" s="365"/>
      <c r="L1020" s="365"/>
      <c r="O1020" s="25" t="str">
        <f>IF(AND(SUM($U1020:$Z1020)&lt;&gt;0,SUM($U1020:$Z1020)&lt;&gt;6), IF($B1020&lt;&gt;'SOC priorities'!$E$11,$AG1020,$AH1020),"")</f>
        <v/>
      </c>
      <c r="P1020" s="25" t="str">
        <f>IF(AND(SUM(U1020:AA1020)&lt;&gt;0,SUM(U1020:AA1020)&lt;&gt;7),IF(B1020='SOC priorities'!$E$11,IF(ISBLANK(H1020),$AI1020,""),""),"")</f>
        <v/>
      </c>
      <c r="Q1020" s="25" t="str">
        <f t="shared" si="184"/>
        <v/>
      </c>
      <c r="R1020" s="25" t="str">
        <f t="shared" si="181"/>
        <v/>
      </c>
      <c r="S1020" s="25" t="str">
        <f t="shared" si="182"/>
        <v/>
      </c>
      <c r="U1020" s="159">
        <f t="shared" si="185"/>
        <v>0</v>
      </c>
      <c r="V1020" s="25">
        <f t="shared" si="186"/>
        <v>0</v>
      </c>
      <c r="W1020" s="25">
        <f t="shared" si="187"/>
        <v>0</v>
      </c>
      <c r="X1020" s="25">
        <f t="shared" si="188"/>
        <v>0</v>
      </c>
      <c r="Y1020" s="25">
        <f t="shared" si="189"/>
        <v>0</v>
      </c>
      <c r="Z1020" s="25">
        <f t="shared" si="190"/>
        <v>0</v>
      </c>
      <c r="AA1020" s="25">
        <f t="shared" si="191"/>
        <v>0</v>
      </c>
      <c r="AC1020" s="25">
        <f t="shared" si="192"/>
        <v>0</v>
      </c>
      <c r="AG1020" s="25" t="s">
        <v>393</v>
      </c>
      <c r="AH1020" s="25" t="s">
        <v>394</v>
      </c>
      <c r="AI1020" s="160" t="s">
        <v>395</v>
      </c>
      <c r="AK1020" s="25">
        <f>IF(COUNTIFS('SOC priorities'!$E$4:$E$12,$B1020)&lt;&gt;1,1,0)</f>
        <v>1</v>
      </c>
      <c r="AL1020" s="25" cm="1">
        <f t="array" ref="AL1020">_xlfn.IFNA(IF(ISBLANK(C1020),0,_xlfn.IFNA(IF(NOT(OR(_xlfn.XLOOKUP(VLOOKUP(B1020,'SOC priorities'!$E$4:$F$12,2),'SOC priorities'!$H$1:$P$1,'SOC priorities'!$H$1:$P$413)=C1020)),1,0),1)),1)</f>
        <v>0</v>
      </c>
      <c r="AM1020" s="25" cm="1">
        <f t="array" ref="AM1020">_xlfn.IFNA(IF(ISBLANK(D1020),0,IF(NOT(OR(_xlfn.XLOOKUP(VLOOKUP(B1020,'SSA DD'!$E$32:$F$40,2),'SSA DD'!$E$1:$M$1,'SSA DD'!$E$1:$M$22)=D1020)),1,0)),0)</f>
        <v>0</v>
      </c>
      <c r="AO1020" t="s">
        <v>396</v>
      </c>
      <c r="AP1020" s="25" t="s">
        <v>397</v>
      </c>
      <c r="AQ1020" s="160" t="s">
        <v>398</v>
      </c>
    </row>
    <row r="1021" spans="1:16382" ht="30" customHeight="1" x14ac:dyDescent="0.45">
      <c r="A1021" s="395">
        <v>1009</v>
      </c>
      <c r="B1021" s="155"/>
      <c r="C1021" s="154"/>
      <c r="D1021" s="154"/>
      <c r="E1021" s="361"/>
      <c r="F1021" s="362"/>
      <c r="G1021" s="362"/>
      <c r="H1021" s="368"/>
      <c r="I1021" s="367" t="str">
        <f t="shared" si="183"/>
        <v/>
      </c>
      <c r="J1021" s="365"/>
      <c r="K1021" s="365"/>
      <c r="L1021" s="365"/>
      <c r="O1021" s="25" t="str">
        <f>IF(AND(SUM($U1021:$Z1021)&lt;&gt;0,SUM($U1021:$Z1021)&lt;&gt;6), IF($B1021&lt;&gt;'SOC priorities'!$E$11,$AG1021,$AH1021),"")</f>
        <v/>
      </c>
      <c r="P1021" s="25" t="str">
        <f>IF(AND(SUM(U1021:AA1021)&lt;&gt;0,SUM(U1021:AA1021)&lt;&gt;7),IF(B1021='SOC priorities'!$E$11,IF(ISBLANK(H1021),$AI1021,""),""),"")</f>
        <v/>
      </c>
      <c r="Q1021" s="25" t="str">
        <f t="shared" si="184"/>
        <v/>
      </c>
      <c r="R1021" s="25" t="str">
        <f t="shared" si="181"/>
        <v/>
      </c>
      <c r="S1021" s="25" t="str">
        <f t="shared" si="182"/>
        <v/>
      </c>
      <c r="U1021" s="159">
        <f t="shared" si="185"/>
        <v>0</v>
      </c>
      <c r="V1021" s="25">
        <f t="shared" si="186"/>
        <v>0</v>
      </c>
      <c r="W1021" s="25">
        <f t="shared" si="187"/>
        <v>0</v>
      </c>
      <c r="X1021" s="25">
        <f t="shared" si="188"/>
        <v>0</v>
      </c>
      <c r="Y1021" s="25">
        <f t="shared" si="189"/>
        <v>0</v>
      </c>
      <c r="Z1021" s="25">
        <f t="shared" si="190"/>
        <v>0</v>
      </c>
      <c r="AA1021" s="25">
        <f t="shared" si="191"/>
        <v>0</v>
      </c>
      <c r="AC1021" s="25">
        <f t="shared" si="192"/>
        <v>0</v>
      </c>
      <c r="AG1021" s="25" t="s">
        <v>393</v>
      </c>
      <c r="AH1021" s="25" t="s">
        <v>394</v>
      </c>
      <c r="AI1021" s="160" t="s">
        <v>395</v>
      </c>
      <c r="AK1021" s="25">
        <f>IF(COUNTIFS('SOC priorities'!$E$4:$E$12,$B1021)&lt;&gt;1,1,0)</f>
        <v>1</v>
      </c>
      <c r="AL1021" s="25" cm="1">
        <f t="array" ref="AL1021">_xlfn.IFNA(IF(ISBLANK(C1021),0,_xlfn.IFNA(IF(NOT(OR(_xlfn.XLOOKUP(VLOOKUP(B1021,'SOC priorities'!$E$4:$F$12,2),'SOC priorities'!$H$1:$P$1,'SOC priorities'!$H$1:$P$413)=C1021)),1,0),1)),1)</f>
        <v>0</v>
      </c>
      <c r="AM1021" s="25" cm="1">
        <f t="array" ref="AM1021">_xlfn.IFNA(IF(ISBLANK(D1021),0,IF(NOT(OR(_xlfn.XLOOKUP(VLOOKUP(B1021,'SSA DD'!$E$32:$F$40,2),'SSA DD'!$E$1:$M$1,'SSA DD'!$E$1:$M$22)=D1021)),1,0)),0)</f>
        <v>0</v>
      </c>
      <c r="AO1021" t="s">
        <v>396</v>
      </c>
      <c r="AP1021" s="25" t="s">
        <v>397</v>
      </c>
      <c r="AQ1021" s="160" t="s">
        <v>398</v>
      </c>
    </row>
    <row r="1022" spans="1:16382" ht="30" customHeight="1" x14ac:dyDescent="0.45">
      <c r="A1022" s="395">
        <v>1010</v>
      </c>
      <c r="B1022" s="155"/>
      <c r="C1022" s="154"/>
      <c r="D1022" s="154"/>
      <c r="E1022" s="361"/>
      <c r="F1022" s="362"/>
      <c r="G1022" s="362"/>
      <c r="H1022" s="368"/>
      <c r="I1022" s="367" t="str">
        <f t="shared" si="183"/>
        <v/>
      </c>
      <c r="J1022" s="365"/>
      <c r="K1022" s="365"/>
      <c r="L1022" s="365"/>
      <c r="O1022" s="25" t="str">
        <f>IF(AND(SUM($U1022:$Z1022)&lt;&gt;0,SUM($U1022:$Z1022)&lt;&gt;6), IF($B1022&lt;&gt;'SOC priorities'!$E$11,$AG1022,$AH1022),"")</f>
        <v/>
      </c>
      <c r="P1022" s="25" t="str">
        <f>IF(AND(SUM(U1022:AA1022)&lt;&gt;0,SUM(U1022:AA1022)&lt;&gt;7),IF(B1022='SOC priorities'!$E$11,IF(ISBLANK(H1022),$AI1022,""),""),"")</f>
        <v/>
      </c>
      <c r="Q1022" s="25" t="str">
        <f t="shared" si="184"/>
        <v/>
      </c>
      <c r="R1022" s="25" t="str">
        <f t="shared" si="181"/>
        <v/>
      </c>
      <c r="S1022" s="25" t="str">
        <f t="shared" si="182"/>
        <v/>
      </c>
      <c r="U1022" s="165">
        <f t="shared" si="185"/>
        <v>0</v>
      </c>
      <c r="V1022" s="150">
        <f t="shared" si="186"/>
        <v>0</v>
      </c>
      <c r="W1022" s="150">
        <f t="shared" si="187"/>
        <v>0</v>
      </c>
      <c r="X1022" s="150">
        <f t="shared" si="188"/>
        <v>0</v>
      </c>
      <c r="Y1022" s="150">
        <f t="shared" si="189"/>
        <v>0</v>
      </c>
      <c r="Z1022" s="150">
        <f t="shared" si="190"/>
        <v>0</v>
      </c>
      <c r="AA1022" s="150">
        <f t="shared" si="191"/>
        <v>0</v>
      </c>
      <c r="AB1022" s="150"/>
      <c r="AC1022" s="150">
        <f t="shared" si="192"/>
        <v>0</v>
      </c>
      <c r="AD1022" s="150"/>
      <c r="AE1022" s="150"/>
      <c r="AF1022" s="150"/>
      <c r="AG1022" s="25" t="s">
        <v>393</v>
      </c>
      <c r="AH1022" s="25" t="s">
        <v>394</v>
      </c>
      <c r="AI1022" s="160" t="s">
        <v>395</v>
      </c>
      <c r="AK1022" s="25">
        <f>IF(COUNTIFS('SOC priorities'!$E$4:$E$12,$B1022)&lt;&gt;1,1,0)</f>
        <v>1</v>
      </c>
      <c r="AL1022" s="25" cm="1">
        <f t="array" ref="AL1022">_xlfn.IFNA(IF(ISBLANK(C1022),0,_xlfn.IFNA(IF(NOT(OR(_xlfn.XLOOKUP(VLOOKUP(B1022,'SOC priorities'!$E$4:$F$12,2),'SOC priorities'!$H$1:$P$1,'SOC priorities'!$H$1:$P$413)=C1022)),1,0),1)),1)</f>
        <v>0</v>
      </c>
      <c r="AM1022" s="25" cm="1">
        <f t="array" ref="AM1022">_xlfn.IFNA(IF(ISBLANK(D1022),0,IF(NOT(OR(_xlfn.XLOOKUP(VLOOKUP(B1022,'SSA DD'!$E$32:$F$40,2),'SSA DD'!$E$1:$M$1,'SSA DD'!$E$1:$M$22)=D1022)),1,0)),0)</f>
        <v>0</v>
      </c>
      <c r="AO1022" t="s">
        <v>396</v>
      </c>
      <c r="AP1022" s="25" t="s">
        <v>397</v>
      </c>
      <c r="AQ1022" s="160" t="s">
        <v>398</v>
      </c>
    </row>
    <row r="1023" spans="1:16382" s="151" customFormat="1" ht="15" hidden="1" customHeight="1" x14ac:dyDescent="0.45">
      <c r="A1023" s="25"/>
      <c r="B1023" s="151" t="s">
        <v>399</v>
      </c>
      <c r="C1023" s="25" t="s">
        <v>399</v>
      </c>
      <c r="D1023" s="25" t="s">
        <v>399</v>
      </c>
      <c r="E1023" s="25" t="s">
        <v>399</v>
      </c>
      <c r="F1023" s="25" t="s">
        <v>399</v>
      </c>
      <c r="G1023" s="25" t="s">
        <v>399</v>
      </c>
      <c r="H1023" s="25" t="s">
        <v>399</v>
      </c>
      <c r="I1023" s="25" t="s">
        <v>399</v>
      </c>
      <c r="J1023" s="25"/>
      <c r="K1023" s="25"/>
      <c r="L1023" s="25"/>
      <c r="O1023" s="151" t="s">
        <v>399</v>
      </c>
      <c r="P1023" s="151" t="s">
        <v>399</v>
      </c>
      <c r="U1023" s="151" t="s">
        <v>399</v>
      </c>
      <c r="V1023" s="151" t="s">
        <v>399</v>
      </c>
      <c r="W1023" s="151" t="s">
        <v>399</v>
      </c>
      <c r="X1023" s="151" t="s">
        <v>399</v>
      </c>
      <c r="Y1023" s="151" t="s">
        <v>399</v>
      </c>
      <c r="Z1023" s="151" t="s">
        <v>399</v>
      </c>
      <c r="AA1023" s="151" t="s">
        <v>399</v>
      </c>
      <c r="AC1023" s="151" t="s">
        <v>399</v>
      </c>
      <c r="AF1023" s="151" t="s">
        <v>399</v>
      </c>
      <c r="AG1023" s="25" t="s">
        <v>399</v>
      </c>
      <c r="AH1023" s="151" t="s">
        <v>399</v>
      </c>
      <c r="AJ1023" s="151" t="s">
        <v>399</v>
      </c>
      <c r="AL1023" s="161"/>
      <c r="AP1023" s="151" t="s">
        <v>399</v>
      </c>
      <c r="AQ1023" s="162" t="s">
        <v>399</v>
      </c>
      <c r="AR1023" s="151" t="s">
        <v>399</v>
      </c>
      <c r="AS1023" s="151" t="s">
        <v>399</v>
      </c>
      <c r="AT1023" s="151" t="s">
        <v>399</v>
      </c>
      <c r="AU1023" s="151" t="s">
        <v>399</v>
      </c>
      <c r="AV1023" s="151" t="s">
        <v>399</v>
      </c>
      <c r="AW1023" s="151" t="s">
        <v>399</v>
      </c>
      <c r="AX1023" s="151" t="s">
        <v>399</v>
      </c>
      <c r="AY1023" s="151" t="s">
        <v>399</v>
      </c>
      <c r="AZ1023" s="151" t="s">
        <v>399</v>
      </c>
      <c r="BA1023" s="151" t="s">
        <v>399</v>
      </c>
      <c r="BB1023" s="151" t="s">
        <v>399</v>
      </c>
      <c r="BC1023" s="151" t="s">
        <v>399</v>
      </c>
      <c r="BD1023" s="151" t="s">
        <v>399</v>
      </c>
      <c r="BE1023" s="151" t="s">
        <v>399</v>
      </c>
      <c r="BF1023" s="151" t="s">
        <v>399</v>
      </c>
      <c r="BG1023" s="151" t="s">
        <v>399</v>
      </c>
      <c r="BH1023" s="151" t="s">
        <v>399</v>
      </c>
      <c r="BI1023" s="151" t="s">
        <v>399</v>
      </c>
      <c r="BJ1023" s="151" t="s">
        <v>399</v>
      </c>
      <c r="BK1023" s="151" t="s">
        <v>399</v>
      </c>
      <c r="BL1023" s="151" t="s">
        <v>399</v>
      </c>
      <c r="BM1023" s="151" t="s">
        <v>399</v>
      </c>
      <c r="BN1023" s="151" t="s">
        <v>399</v>
      </c>
      <c r="BO1023" s="151" t="s">
        <v>399</v>
      </c>
      <c r="BP1023" s="151" t="s">
        <v>399</v>
      </c>
      <c r="BQ1023" s="151" t="s">
        <v>399</v>
      </c>
      <c r="BR1023" s="151" t="s">
        <v>399</v>
      </c>
      <c r="BS1023" s="151" t="s">
        <v>399</v>
      </c>
      <c r="BT1023" s="151" t="s">
        <v>399</v>
      </c>
      <c r="BU1023" s="151" t="s">
        <v>399</v>
      </c>
      <c r="BV1023" s="151" t="s">
        <v>399</v>
      </c>
      <c r="BW1023" s="151" t="s">
        <v>399</v>
      </c>
      <c r="BX1023" s="151" t="s">
        <v>399</v>
      </c>
      <c r="BY1023" s="151" t="s">
        <v>399</v>
      </c>
      <c r="BZ1023" s="151" t="s">
        <v>399</v>
      </c>
      <c r="CA1023" s="151" t="s">
        <v>399</v>
      </c>
      <c r="CB1023" s="151" t="s">
        <v>399</v>
      </c>
      <c r="CC1023" s="151" t="s">
        <v>399</v>
      </c>
      <c r="CD1023" s="151" t="s">
        <v>399</v>
      </c>
      <c r="CE1023" s="151" t="s">
        <v>399</v>
      </c>
      <c r="CF1023" s="151" t="s">
        <v>399</v>
      </c>
      <c r="CG1023" s="151" t="s">
        <v>399</v>
      </c>
      <c r="CH1023" s="151" t="s">
        <v>399</v>
      </c>
      <c r="CI1023" s="151" t="s">
        <v>399</v>
      </c>
      <c r="CJ1023" s="151" t="s">
        <v>399</v>
      </c>
      <c r="CK1023" s="151" t="s">
        <v>399</v>
      </c>
      <c r="CL1023" s="151" t="s">
        <v>399</v>
      </c>
      <c r="CM1023" s="151" t="s">
        <v>399</v>
      </c>
      <c r="CN1023" s="151" t="s">
        <v>399</v>
      </c>
      <c r="CO1023" s="151" t="s">
        <v>399</v>
      </c>
      <c r="CP1023" s="151" t="s">
        <v>399</v>
      </c>
      <c r="CQ1023" s="151" t="s">
        <v>399</v>
      </c>
      <c r="CR1023" s="151" t="s">
        <v>399</v>
      </c>
      <c r="CS1023" s="151" t="s">
        <v>399</v>
      </c>
      <c r="CT1023" s="151" t="s">
        <v>399</v>
      </c>
      <c r="CU1023" s="151" t="s">
        <v>399</v>
      </c>
      <c r="CV1023" s="151" t="s">
        <v>399</v>
      </c>
      <c r="CW1023" s="151" t="s">
        <v>399</v>
      </c>
      <c r="CX1023" s="151" t="s">
        <v>399</v>
      </c>
      <c r="CY1023" s="151" t="s">
        <v>399</v>
      </c>
      <c r="CZ1023" s="151" t="s">
        <v>399</v>
      </c>
      <c r="DA1023" s="151" t="s">
        <v>399</v>
      </c>
      <c r="DB1023" s="151" t="s">
        <v>399</v>
      </c>
      <c r="DC1023" s="151" t="s">
        <v>399</v>
      </c>
      <c r="DD1023" s="151" t="s">
        <v>399</v>
      </c>
      <c r="DE1023" s="151" t="s">
        <v>399</v>
      </c>
      <c r="DF1023" s="151" t="s">
        <v>399</v>
      </c>
      <c r="DG1023" s="151" t="s">
        <v>399</v>
      </c>
      <c r="DH1023" s="151" t="s">
        <v>399</v>
      </c>
      <c r="DI1023" s="151" t="s">
        <v>399</v>
      </c>
      <c r="DJ1023" s="151" t="s">
        <v>399</v>
      </c>
      <c r="DK1023" s="151" t="s">
        <v>399</v>
      </c>
      <c r="DL1023" s="151" t="s">
        <v>399</v>
      </c>
      <c r="DM1023" s="151" t="s">
        <v>399</v>
      </c>
      <c r="DN1023" s="151" t="s">
        <v>399</v>
      </c>
      <c r="DO1023" s="151" t="s">
        <v>399</v>
      </c>
      <c r="DP1023" s="151" t="s">
        <v>399</v>
      </c>
      <c r="DQ1023" s="151" t="s">
        <v>399</v>
      </c>
      <c r="DR1023" s="151" t="s">
        <v>399</v>
      </c>
      <c r="DS1023" s="151" t="s">
        <v>399</v>
      </c>
      <c r="DT1023" s="151" t="s">
        <v>399</v>
      </c>
      <c r="DU1023" s="151" t="s">
        <v>399</v>
      </c>
      <c r="DV1023" s="151" t="s">
        <v>399</v>
      </c>
      <c r="DW1023" s="151" t="s">
        <v>399</v>
      </c>
      <c r="DX1023" s="151" t="s">
        <v>399</v>
      </c>
      <c r="DY1023" s="151" t="s">
        <v>399</v>
      </c>
      <c r="DZ1023" s="151" t="s">
        <v>399</v>
      </c>
      <c r="EA1023" s="151" t="s">
        <v>399</v>
      </c>
      <c r="EB1023" s="151" t="s">
        <v>399</v>
      </c>
      <c r="EC1023" s="151" t="s">
        <v>399</v>
      </c>
      <c r="ED1023" s="151" t="s">
        <v>399</v>
      </c>
      <c r="EE1023" s="151" t="s">
        <v>399</v>
      </c>
      <c r="EF1023" s="151" t="s">
        <v>399</v>
      </c>
      <c r="EG1023" s="151" t="s">
        <v>399</v>
      </c>
      <c r="EH1023" s="151" t="s">
        <v>399</v>
      </c>
      <c r="EI1023" s="151" t="s">
        <v>399</v>
      </c>
      <c r="EJ1023" s="151" t="s">
        <v>399</v>
      </c>
      <c r="EK1023" s="151" t="s">
        <v>399</v>
      </c>
      <c r="EL1023" s="151" t="s">
        <v>399</v>
      </c>
      <c r="EM1023" s="151" t="s">
        <v>399</v>
      </c>
      <c r="EN1023" s="151" t="s">
        <v>399</v>
      </c>
      <c r="EO1023" s="151" t="s">
        <v>399</v>
      </c>
      <c r="EP1023" s="151" t="s">
        <v>399</v>
      </c>
      <c r="EQ1023" s="151" t="s">
        <v>399</v>
      </c>
      <c r="ER1023" s="151" t="s">
        <v>399</v>
      </c>
      <c r="ES1023" s="151" t="s">
        <v>399</v>
      </c>
      <c r="ET1023" s="151" t="s">
        <v>399</v>
      </c>
      <c r="EU1023" s="151" t="s">
        <v>399</v>
      </c>
      <c r="EV1023" s="151" t="s">
        <v>399</v>
      </c>
      <c r="EW1023" s="151" t="s">
        <v>399</v>
      </c>
      <c r="EX1023" s="151" t="s">
        <v>399</v>
      </c>
      <c r="EY1023" s="151" t="s">
        <v>399</v>
      </c>
      <c r="EZ1023" s="151" t="s">
        <v>399</v>
      </c>
      <c r="FA1023" s="151" t="s">
        <v>399</v>
      </c>
      <c r="FB1023" s="151" t="s">
        <v>399</v>
      </c>
      <c r="FC1023" s="151" t="s">
        <v>399</v>
      </c>
      <c r="FD1023" s="151" t="s">
        <v>399</v>
      </c>
      <c r="FE1023" s="151" t="s">
        <v>399</v>
      </c>
      <c r="FF1023" s="151" t="s">
        <v>399</v>
      </c>
      <c r="FG1023" s="151" t="s">
        <v>399</v>
      </c>
      <c r="FH1023" s="151" t="s">
        <v>399</v>
      </c>
      <c r="FI1023" s="151" t="s">
        <v>399</v>
      </c>
      <c r="FJ1023" s="151" t="s">
        <v>399</v>
      </c>
      <c r="FK1023" s="151" t="s">
        <v>399</v>
      </c>
      <c r="FL1023" s="151" t="s">
        <v>399</v>
      </c>
      <c r="FM1023" s="151" t="s">
        <v>399</v>
      </c>
      <c r="FN1023" s="151" t="s">
        <v>399</v>
      </c>
      <c r="FO1023" s="151" t="s">
        <v>399</v>
      </c>
      <c r="FP1023" s="151" t="s">
        <v>399</v>
      </c>
      <c r="FQ1023" s="151" t="s">
        <v>399</v>
      </c>
      <c r="FR1023" s="151" t="s">
        <v>399</v>
      </c>
      <c r="FS1023" s="151" t="s">
        <v>399</v>
      </c>
      <c r="FT1023" s="151" t="s">
        <v>399</v>
      </c>
      <c r="FU1023" s="151" t="s">
        <v>399</v>
      </c>
      <c r="FV1023" s="151" t="s">
        <v>399</v>
      </c>
      <c r="FW1023" s="151" t="s">
        <v>399</v>
      </c>
      <c r="FX1023" s="151" t="s">
        <v>399</v>
      </c>
      <c r="FY1023" s="151" t="s">
        <v>399</v>
      </c>
      <c r="FZ1023" s="151" t="s">
        <v>399</v>
      </c>
      <c r="GA1023" s="151" t="s">
        <v>399</v>
      </c>
      <c r="GB1023" s="151" t="s">
        <v>399</v>
      </c>
      <c r="GC1023" s="151" t="s">
        <v>399</v>
      </c>
      <c r="GD1023" s="151" t="s">
        <v>399</v>
      </c>
      <c r="GE1023" s="151" t="s">
        <v>399</v>
      </c>
      <c r="GF1023" s="151" t="s">
        <v>399</v>
      </c>
      <c r="GG1023" s="151" t="s">
        <v>399</v>
      </c>
      <c r="GH1023" s="151" t="s">
        <v>399</v>
      </c>
      <c r="GI1023" s="151" t="s">
        <v>399</v>
      </c>
      <c r="GJ1023" s="151" t="s">
        <v>399</v>
      </c>
      <c r="GK1023" s="151" t="s">
        <v>399</v>
      </c>
      <c r="GL1023" s="151" t="s">
        <v>399</v>
      </c>
      <c r="GM1023" s="151" t="s">
        <v>399</v>
      </c>
      <c r="GN1023" s="151" t="s">
        <v>399</v>
      </c>
      <c r="GO1023" s="151" t="s">
        <v>399</v>
      </c>
      <c r="GP1023" s="151" t="s">
        <v>399</v>
      </c>
      <c r="GQ1023" s="151" t="s">
        <v>399</v>
      </c>
      <c r="GR1023" s="151" t="s">
        <v>399</v>
      </c>
      <c r="GS1023" s="151" t="s">
        <v>399</v>
      </c>
      <c r="GT1023" s="151" t="s">
        <v>399</v>
      </c>
      <c r="GU1023" s="151" t="s">
        <v>399</v>
      </c>
      <c r="GV1023" s="151" t="s">
        <v>399</v>
      </c>
      <c r="GW1023" s="151" t="s">
        <v>399</v>
      </c>
      <c r="GX1023" s="151" t="s">
        <v>399</v>
      </c>
      <c r="GY1023" s="151" t="s">
        <v>399</v>
      </c>
      <c r="GZ1023" s="151" t="s">
        <v>399</v>
      </c>
      <c r="HA1023" s="151" t="s">
        <v>399</v>
      </c>
      <c r="HB1023" s="151" t="s">
        <v>399</v>
      </c>
      <c r="HC1023" s="151" t="s">
        <v>399</v>
      </c>
      <c r="HD1023" s="151" t="s">
        <v>399</v>
      </c>
      <c r="HE1023" s="151" t="s">
        <v>399</v>
      </c>
      <c r="HF1023" s="151" t="s">
        <v>399</v>
      </c>
      <c r="HG1023" s="151" t="s">
        <v>399</v>
      </c>
      <c r="HH1023" s="151" t="s">
        <v>399</v>
      </c>
      <c r="HI1023" s="151" t="s">
        <v>399</v>
      </c>
      <c r="HJ1023" s="151" t="s">
        <v>399</v>
      </c>
      <c r="HK1023" s="151" t="s">
        <v>399</v>
      </c>
      <c r="HL1023" s="151" t="s">
        <v>399</v>
      </c>
      <c r="HM1023" s="151" t="s">
        <v>399</v>
      </c>
      <c r="HN1023" s="151" t="s">
        <v>399</v>
      </c>
      <c r="HO1023" s="151" t="s">
        <v>399</v>
      </c>
      <c r="HP1023" s="151" t="s">
        <v>399</v>
      </c>
      <c r="HQ1023" s="151" t="s">
        <v>399</v>
      </c>
      <c r="HR1023" s="151" t="s">
        <v>399</v>
      </c>
      <c r="HS1023" s="151" t="s">
        <v>399</v>
      </c>
      <c r="HT1023" s="151" t="s">
        <v>399</v>
      </c>
      <c r="HU1023" s="151" t="s">
        <v>399</v>
      </c>
      <c r="HV1023" s="151" t="s">
        <v>399</v>
      </c>
      <c r="HW1023" s="151" t="s">
        <v>399</v>
      </c>
      <c r="HX1023" s="151" t="s">
        <v>399</v>
      </c>
      <c r="HY1023" s="151" t="s">
        <v>399</v>
      </c>
      <c r="HZ1023" s="151" t="s">
        <v>399</v>
      </c>
      <c r="IA1023" s="151" t="s">
        <v>399</v>
      </c>
      <c r="IB1023" s="151" t="s">
        <v>399</v>
      </c>
      <c r="IC1023" s="151" t="s">
        <v>399</v>
      </c>
      <c r="ID1023" s="151" t="s">
        <v>399</v>
      </c>
      <c r="IE1023" s="151" t="s">
        <v>399</v>
      </c>
      <c r="IF1023" s="151" t="s">
        <v>399</v>
      </c>
      <c r="IG1023" s="151" t="s">
        <v>399</v>
      </c>
      <c r="IH1023" s="151" t="s">
        <v>399</v>
      </c>
      <c r="II1023" s="151" t="s">
        <v>399</v>
      </c>
      <c r="IJ1023" s="151" t="s">
        <v>399</v>
      </c>
      <c r="IK1023" s="151" t="s">
        <v>399</v>
      </c>
      <c r="IL1023" s="151" t="s">
        <v>399</v>
      </c>
      <c r="IM1023" s="151" t="s">
        <v>399</v>
      </c>
      <c r="IN1023" s="151" t="s">
        <v>399</v>
      </c>
      <c r="IO1023" s="151" t="s">
        <v>399</v>
      </c>
      <c r="IP1023" s="151" t="s">
        <v>399</v>
      </c>
      <c r="IQ1023" s="151" t="s">
        <v>399</v>
      </c>
      <c r="IR1023" s="151" t="s">
        <v>399</v>
      </c>
      <c r="IS1023" s="151" t="s">
        <v>399</v>
      </c>
      <c r="IT1023" s="151" t="s">
        <v>399</v>
      </c>
      <c r="IU1023" s="151" t="s">
        <v>399</v>
      </c>
      <c r="IV1023" s="151" t="s">
        <v>399</v>
      </c>
      <c r="IW1023" s="151" t="s">
        <v>399</v>
      </c>
      <c r="IX1023" s="151" t="s">
        <v>399</v>
      </c>
      <c r="IY1023" s="151" t="s">
        <v>399</v>
      </c>
      <c r="IZ1023" s="151" t="s">
        <v>399</v>
      </c>
      <c r="JA1023" s="151" t="s">
        <v>399</v>
      </c>
      <c r="JB1023" s="151" t="s">
        <v>399</v>
      </c>
      <c r="JC1023" s="151" t="s">
        <v>399</v>
      </c>
      <c r="JD1023" s="151" t="s">
        <v>399</v>
      </c>
      <c r="JE1023" s="151" t="s">
        <v>399</v>
      </c>
      <c r="JF1023" s="151" t="s">
        <v>399</v>
      </c>
      <c r="JG1023" s="151" t="s">
        <v>399</v>
      </c>
      <c r="JH1023" s="151" t="s">
        <v>399</v>
      </c>
      <c r="JI1023" s="151" t="s">
        <v>399</v>
      </c>
      <c r="JJ1023" s="151" t="s">
        <v>399</v>
      </c>
      <c r="JK1023" s="151" t="s">
        <v>399</v>
      </c>
      <c r="JL1023" s="151" t="s">
        <v>399</v>
      </c>
      <c r="JM1023" s="151" t="s">
        <v>399</v>
      </c>
      <c r="JN1023" s="151" t="s">
        <v>399</v>
      </c>
      <c r="JO1023" s="151" t="s">
        <v>399</v>
      </c>
      <c r="JP1023" s="151" t="s">
        <v>399</v>
      </c>
      <c r="JQ1023" s="151" t="s">
        <v>399</v>
      </c>
      <c r="JR1023" s="151" t="s">
        <v>399</v>
      </c>
      <c r="JS1023" s="151" t="s">
        <v>399</v>
      </c>
      <c r="JT1023" s="151" t="s">
        <v>399</v>
      </c>
      <c r="JU1023" s="151" t="s">
        <v>399</v>
      </c>
      <c r="JV1023" s="151" t="s">
        <v>399</v>
      </c>
      <c r="JW1023" s="151" t="s">
        <v>399</v>
      </c>
      <c r="JX1023" s="151" t="s">
        <v>399</v>
      </c>
      <c r="JY1023" s="151" t="s">
        <v>399</v>
      </c>
      <c r="JZ1023" s="151" t="s">
        <v>399</v>
      </c>
      <c r="KA1023" s="151" t="s">
        <v>399</v>
      </c>
      <c r="KB1023" s="151" t="s">
        <v>399</v>
      </c>
      <c r="KC1023" s="151" t="s">
        <v>399</v>
      </c>
      <c r="KD1023" s="151" t="s">
        <v>399</v>
      </c>
      <c r="KE1023" s="151" t="s">
        <v>399</v>
      </c>
      <c r="KF1023" s="151" t="s">
        <v>399</v>
      </c>
      <c r="KG1023" s="151" t="s">
        <v>399</v>
      </c>
      <c r="KH1023" s="151" t="s">
        <v>399</v>
      </c>
      <c r="KI1023" s="151" t="s">
        <v>399</v>
      </c>
      <c r="KJ1023" s="151" t="s">
        <v>399</v>
      </c>
      <c r="KK1023" s="151" t="s">
        <v>399</v>
      </c>
      <c r="KL1023" s="151" t="s">
        <v>399</v>
      </c>
      <c r="KM1023" s="151" t="s">
        <v>399</v>
      </c>
      <c r="KN1023" s="151" t="s">
        <v>399</v>
      </c>
      <c r="KO1023" s="151" t="s">
        <v>399</v>
      </c>
      <c r="KP1023" s="151" t="s">
        <v>399</v>
      </c>
      <c r="KQ1023" s="151" t="s">
        <v>399</v>
      </c>
      <c r="KR1023" s="151" t="s">
        <v>399</v>
      </c>
      <c r="KS1023" s="151" t="s">
        <v>399</v>
      </c>
      <c r="KT1023" s="151" t="s">
        <v>399</v>
      </c>
      <c r="KU1023" s="151" t="s">
        <v>399</v>
      </c>
      <c r="KV1023" s="151" t="s">
        <v>399</v>
      </c>
      <c r="KW1023" s="151" t="s">
        <v>399</v>
      </c>
      <c r="KX1023" s="151" t="s">
        <v>399</v>
      </c>
      <c r="KY1023" s="151" t="s">
        <v>399</v>
      </c>
      <c r="KZ1023" s="151" t="s">
        <v>399</v>
      </c>
      <c r="LA1023" s="151" t="s">
        <v>399</v>
      </c>
      <c r="LB1023" s="151" t="s">
        <v>399</v>
      </c>
      <c r="LC1023" s="151" t="s">
        <v>399</v>
      </c>
      <c r="LD1023" s="151" t="s">
        <v>399</v>
      </c>
      <c r="LE1023" s="151" t="s">
        <v>399</v>
      </c>
      <c r="LF1023" s="151" t="s">
        <v>399</v>
      </c>
      <c r="LG1023" s="151" t="s">
        <v>399</v>
      </c>
      <c r="LH1023" s="151" t="s">
        <v>399</v>
      </c>
      <c r="LI1023" s="151" t="s">
        <v>399</v>
      </c>
      <c r="LJ1023" s="151" t="s">
        <v>399</v>
      </c>
      <c r="LK1023" s="151" t="s">
        <v>399</v>
      </c>
      <c r="LL1023" s="151" t="s">
        <v>399</v>
      </c>
      <c r="LM1023" s="151" t="s">
        <v>399</v>
      </c>
      <c r="LN1023" s="151" t="s">
        <v>399</v>
      </c>
      <c r="LO1023" s="151" t="s">
        <v>399</v>
      </c>
      <c r="LP1023" s="151" t="s">
        <v>399</v>
      </c>
      <c r="LQ1023" s="151" t="s">
        <v>399</v>
      </c>
      <c r="LR1023" s="151" t="s">
        <v>399</v>
      </c>
      <c r="LS1023" s="151" t="s">
        <v>399</v>
      </c>
      <c r="LT1023" s="151" t="s">
        <v>399</v>
      </c>
      <c r="LU1023" s="151" t="s">
        <v>399</v>
      </c>
      <c r="LV1023" s="151" t="s">
        <v>399</v>
      </c>
      <c r="LW1023" s="151" t="s">
        <v>399</v>
      </c>
      <c r="LX1023" s="151" t="s">
        <v>399</v>
      </c>
      <c r="LY1023" s="151" t="s">
        <v>399</v>
      </c>
      <c r="LZ1023" s="151" t="s">
        <v>399</v>
      </c>
      <c r="MA1023" s="151" t="s">
        <v>399</v>
      </c>
      <c r="MB1023" s="151" t="s">
        <v>399</v>
      </c>
      <c r="MC1023" s="151" t="s">
        <v>399</v>
      </c>
      <c r="MD1023" s="151" t="s">
        <v>399</v>
      </c>
      <c r="ME1023" s="151" t="s">
        <v>399</v>
      </c>
      <c r="MF1023" s="151" t="s">
        <v>399</v>
      </c>
      <c r="MG1023" s="151" t="s">
        <v>399</v>
      </c>
      <c r="MH1023" s="151" t="s">
        <v>399</v>
      </c>
      <c r="MI1023" s="151" t="s">
        <v>399</v>
      </c>
      <c r="MJ1023" s="151" t="s">
        <v>399</v>
      </c>
      <c r="MK1023" s="151" t="s">
        <v>399</v>
      </c>
      <c r="ML1023" s="151" t="s">
        <v>399</v>
      </c>
      <c r="MM1023" s="151" t="s">
        <v>399</v>
      </c>
      <c r="MN1023" s="151" t="s">
        <v>399</v>
      </c>
      <c r="MO1023" s="151" t="s">
        <v>399</v>
      </c>
      <c r="MP1023" s="151" t="s">
        <v>399</v>
      </c>
      <c r="MQ1023" s="151" t="s">
        <v>399</v>
      </c>
      <c r="MR1023" s="151" t="s">
        <v>399</v>
      </c>
      <c r="MS1023" s="151" t="s">
        <v>399</v>
      </c>
      <c r="MT1023" s="151" t="s">
        <v>399</v>
      </c>
      <c r="MU1023" s="151" t="s">
        <v>399</v>
      </c>
      <c r="MV1023" s="151" t="s">
        <v>399</v>
      </c>
      <c r="MW1023" s="151" t="s">
        <v>399</v>
      </c>
      <c r="MX1023" s="151" t="s">
        <v>399</v>
      </c>
      <c r="MY1023" s="151" t="s">
        <v>399</v>
      </c>
      <c r="MZ1023" s="151" t="s">
        <v>399</v>
      </c>
      <c r="NA1023" s="151" t="s">
        <v>399</v>
      </c>
      <c r="NB1023" s="151" t="s">
        <v>399</v>
      </c>
      <c r="NC1023" s="151" t="s">
        <v>399</v>
      </c>
      <c r="ND1023" s="151" t="s">
        <v>399</v>
      </c>
      <c r="NE1023" s="151" t="s">
        <v>399</v>
      </c>
      <c r="NF1023" s="151" t="s">
        <v>399</v>
      </c>
      <c r="NG1023" s="151" t="s">
        <v>399</v>
      </c>
      <c r="NH1023" s="151" t="s">
        <v>399</v>
      </c>
      <c r="NI1023" s="151" t="s">
        <v>399</v>
      </c>
      <c r="NJ1023" s="151" t="s">
        <v>399</v>
      </c>
      <c r="NK1023" s="151" t="s">
        <v>399</v>
      </c>
      <c r="NL1023" s="151" t="s">
        <v>399</v>
      </c>
      <c r="NM1023" s="151" t="s">
        <v>399</v>
      </c>
      <c r="NN1023" s="151" t="s">
        <v>399</v>
      </c>
      <c r="NO1023" s="151" t="s">
        <v>399</v>
      </c>
      <c r="NP1023" s="151" t="s">
        <v>399</v>
      </c>
      <c r="NQ1023" s="151" t="s">
        <v>399</v>
      </c>
      <c r="NR1023" s="151" t="s">
        <v>399</v>
      </c>
      <c r="NS1023" s="151" t="s">
        <v>399</v>
      </c>
      <c r="NT1023" s="151" t="s">
        <v>399</v>
      </c>
      <c r="NU1023" s="151" t="s">
        <v>399</v>
      </c>
      <c r="NV1023" s="151" t="s">
        <v>399</v>
      </c>
      <c r="NW1023" s="151" t="s">
        <v>399</v>
      </c>
      <c r="NX1023" s="151" t="s">
        <v>399</v>
      </c>
      <c r="NY1023" s="151" t="s">
        <v>399</v>
      </c>
      <c r="NZ1023" s="151" t="s">
        <v>399</v>
      </c>
      <c r="OA1023" s="151" t="s">
        <v>399</v>
      </c>
      <c r="OB1023" s="151" t="s">
        <v>399</v>
      </c>
      <c r="OC1023" s="151" t="s">
        <v>399</v>
      </c>
      <c r="OD1023" s="151" t="s">
        <v>399</v>
      </c>
      <c r="OE1023" s="151" t="s">
        <v>399</v>
      </c>
      <c r="OF1023" s="151" t="s">
        <v>399</v>
      </c>
      <c r="OG1023" s="151" t="s">
        <v>399</v>
      </c>
      <c r="OH1023" s="151" t="s">
        <v>399</v>
      </c>
      <c r="OI1023" s="151" t="s">
        <v>399</v>
      </c>
      <c r="OJ1023" s="151" t="s">
        <v>399</v>
      </c>
      <c r="OK1023" s="151" t="s">
        <v>399</v>
      </c>
      <c r="OL1023" s="151" t="s">
        <v>399</v>
      </c>
      <c r="OM1023" s="151" t="s">
        <v>399</v>
      </c>
      <c r="ON1023" s="151" t="s">
        <v>399</v>
      </c>
      <c r="OO1023" s="151" t="s">
        <v>399</v>
      </c>
      <c r="OP1023" s="151" t="s">
        <v>399</v>
      </c>
      <c r="OQ1023" s="151" t="s">
        <v>399</v>
      </c>
      <c r="OR1023" s="151" t="s">
        <v>399</v>
      </c>
      <c r="OS1023" s="151" t="s">
        <v>399</v>
      </c>
      <c r="OT1023" s="151" t="s">
        <v>399</v>
      </c>
      <c r="OU1023" s="151" t="s">
        <v>399</v>
      </c>
      <c r="OV1023" s="151" t="s">
        <v>399</v>
      </c>
      <c r="OW1023" s="151" t="s">
        <v>399</v>
      </c>
      <c r="OX1023" s="151" t="s">
        <v>399</v>
      </c>
      <c r="OY1023" s="151" t="s">
        <v>399</v>
      </c>
      <c r="OZ1023" s="151" t="s">
        <v>399</v>
      </c>
      <c r="PA1023" s="151" t="s">
        <v>399</v>
      </c>
      <c r="PB1023" s="151" t="s">
        <v>399</v>
      </c>
      <c r="PC1023" s="151" t="s">
        <v>399</v>
      </c>
      <c r="PD1023" s="151" t="s">
        <v>399</v>
      </c>
      <c r="PE1023" s="151" t="s">
        <v>399</v>
      </c>
      <c r="PF1023" s="151" t="s">
        <v>399</v>
      </c>
      <c r="PG1023" s="151" t="s">
        <v>399</v>
      </c>
      <c r="PH1023" s="151" t="s">
        <v>399</v>
      </c>
      <c r="PI1023" s="151" t="s">
        <v>399</v>
      </c>
      <c r="PJ1023" s="151" t="s">
        <v>399</v>
      </c>
      <c r="PK1023" s="151" t="s">
        <v>399</v>
      </c>
      <c r="PL1023" s="151" t="s">
        <v>399</v>
      </c>
      <c r="PM1023" s="151" t="s">
        <v>399</v>
      </c>
      <c r="PN1023" s="151" t="s">
        <v>399</v>
      </c>
      <c r="PO1023" s="151" t="s">
        <v>399</v>
      </c>
      <c r="PP1023" s="151" t="s">
        <v>399</v>
      </c>
      <c r="PQ1023" s="151" t="s">
        <v>399</v>
      </c>
      <c r="PR1023" s="151" t="s">
        <v>399</v>
      </c>
      <c r="PS1023" s="151" t="s">
        <v>399</v>
      </c>
      <c r="PT1023" s="151" t="s">
        <v>399</v>
      </c>
      <c r="PU1023" s="151" t="s">
        <v>399</v>
      </c>
      <c r="PV1023" s="151" t="s">
        <v>399</v>
      </c>
      <c r="PW1023" s="151" t="s">
        <v>399</v>
      </c>
      <c r="PX1023" s="151" t="s">
        <v>399</v>
      </c>
      <c r="PY1023" s="151" t="s">
        <v>399</v>
      </c>
      <c r="PZ1023" s="151" t="s">
        <v>399</v>
      </c>
      <c r="QA1023" s="151" t="s">
        <v>399</v>
      </c>
      <c r="QB1023" s="151" t="s">
        <v>399</v>
      </c>
      <c r="QC1023" s="151" t="s">
        <v>399</v>
      </c>
      <c r="QD1023" s="151" t="s">
        <v>399</v>
      </c>
      <c r="QE1023" s="151" t="s">
        <v>399</v>
      </c>
      <c r="QF1023" s="151" t="s">
        <v>399</v>
      </c>
      <c r="QG1023" s="151" t="s">
        <v>399</v>
      </c>
      <c r="QH1023" s="151" t="s">
        <v>399</v>
      </c>
      <c r="QI1023" s="151" t="s">
        <v>399</v>
      </c>
      <c r="QJ1023" s="151" t="s">
        <v>399</v>
      </c>
      <c r="QK1023" s="151" t="s">
        <v>399</v>
      </c>
      <c r="QL1023" s="151" t="s">
        <v>399</v>
      </c>
      <c r="QM1023" s="151" t="s">
        <v>399</v>
      </c>
      <c r="QN1023" s="151" t="s">
        <v>399</v>
      </c>
      <c r="QO1023" s="151" t="s">
        <v>399</v>
      </c>
      <c r="QP1023" s="151" t="s">
        <v>399</v>
      </c>
      <c r="QQ1023" s="151" t="s">
        <v>399</v>
      </c>
      <c r="QR1023" s="151" t="s">
        <v>399</v>
      </c>
      <c r="QS1023" s="151" t="s">
        <v>399</v>
      </c>
      <c r="QT1023" s="151" t="s">
        <v>399</v>
      </c>
      <c r="QU1023" s="151" t="s">
        <v>399</v>
      </c>
      <c r="QV1023" s="151" t="s">
        <v>399</v>
      </c>
      <c r="QW1023" s="151" t="s">
        <v>399</v>
      </c>
      <c r="QX1023" s="151" t="s">
        <v>399</v>
      </c>
      <c r="QY1023" s="151" t="s">
        <v>399</v>
      </c>
      <c r="QZ1023" s="151" t="s">
        <v>399</v>
      </c>
      <c r="RA1023" s="151" t="s">
        <v>399</v>
      </c>
      <c r="RB1023" s="151" t="s">
        <v>399</v>
      </c>
      <c r="RC1023" s="151" t="s">
        <v>399</v>
      </c>
      <c r="RD1023" s="151" t="s">
        <v>399</v>
      </c>
      <c r="RE1023" s="151" t="s">
        <v>399</v>
      </c>
      <c r="RF1023" s="151" t="s">
        <v>399</v>
      </c>
      <c r="RG1023" s="151" t="s">
        <v>399</v>
      </c>
      <c r="RH1023" s="151" t="s">
        <v>399</v>
      </c>
      <c r="RI1023" s="151" t="s">
        <v>399</v>
      </c>
      <c r="RJ1023" s="151" t="s">
        <v>399</v>
      </c>
      <c r="RK1023" s="151" t="s">
        <v>399</v>
      </c>
      <c r="RL1023" s="151" t="s">
        <v>399</v>
      </c>
      <c r="RM1023" s="151" t="s">
        <v>399</v>
      </c>
      <c r="RN1023" s="151" t="s">
        <v>399</v>
      </c>
      <c r="RO1023" s="151" t="s">
        <v>399</v>
      </c>
      <c r="RP1023" s="151" t="s">
        <v>399</v>
      </c>
      <c r="RQ1023" s="151" t="s">
        <v>399</v>
      </c>
      <c r="RR1023" s="151" t="s">
        <v>399</v>
      </c>
      <c r="RS1023" s="151" t="s">
        <v>399</v>
      </c>
      <c r="RT1023" s="151" t="s">
        <v>399</v>
      </c>
      <c r="RU1023" s="151" t="s">
        <v>399</v>
      </c>
      <c r="RV1023" s="151" t="s">
        <v>399</v>
      </c>
      <c r="RW1023" s="151" t="s">
        <v>399</v>
      </c>
      <c r="RX1023" s="151" t="s">
        <v>399</v>
      </c>
      <c r="RY1023" s="151" t="s">
        <v>399</v>
      </c>
      <c r="RZ1023" s="151" t="s">
        <v>399</v>
      </c>
      <c r="SA1023" s="151" t="s">
        <v>399</v>
      </c>
      <c r="SB1023" s="151" t="s">
        <v>399</v>
      </c>
      <c r="SC1023" s="151" t="s">
        <v>399</v>
      </c>
      <c r="SD1023" s="151" t="s">
        <v>399</v>
      </c>
      <c r="SE1023" s="151" t="s">
        <v>399</v>
      </c>
      <c r="SF1023" s="151" t="s">
        <v>399</v>
      </c>
      <c r="SG1023" s="151" t="s">
        <v>399</v>
      </c>
      <c r="SH1023" s="151" t="s">
        <v>399</v>
      </c>
      <c r="SI1023" s="151" t="s">
        <v>399</v>
      </c>
      <c r="SJ1023" s="151" t="s">
        <v>399</v>
      </c>
      <c r="SK1023" s="151" t="s">
        <v>399</v>
      </c>
      <c r="SL1023" s="151" t="s">
        <v>399</v>
      </c>
      <c r="SM1023" s="151" t="s">
        <v>399</v>
      </c>
      <c r="SN1023" s="151" t="s">
        <v>399</v>
      </c>
      <c r="SO1023" s="151" t="s">
        <v>399</v>
      </c>
      <c r="SP1023" s="151" t="s">
        <v>399</v>
      </c>
      <c r="SQ1023" s="151" t="s">
        <v>399</v>
      </c>
      <c r="SR1023" s="151" t="s">
        <v>399</v>
      </c>
      <c r="SS1023" s="151" t="s">
        <v>399</v>
      </c>
      <c r="ST1023" s="151" t="s">
        <v>399</v>
      </c>
      <c r="SU1023" s="151" t="s">
        <v>399</v>
      </c>
      <c r="SV1023" s="151" t="s">
        <v>399</v>
      </c>
      <c r="SW1023" s="151" t="s">
        <v>399</v>
      </c>
      <c r="SX1023" s="151" t="s">
        <v>399</v>
      </c>
      <c r="SY1023" s="151" t="s">
        <v>399</v>
      </c>
      <c r="SZ1023" s="151" t="s">
        <v>399</v>
      </c>
      <c r="TA1023" s="151" t="s">
        <v>399</v>
      </c>
      <c r="TB1023" s="151" t="s">
        <v>399</v>
      </c>
      <c r="TC1023" s="151" t="s">
        <v>399</v>
      </c>
      <c r="TD1023" s="151" t="s">
        <v>399</v>
      </c>
      <c r="TE1023" s="151" t="s">
        <v>399</v>
      </c>
      <c r="TF1023" s="151" t="s">
        <v>399</v>
      </c>
      <c r="TG1023" s="151" t="s">
        <v>399</v>
      </c>
      <c r="TH1023" s="151" t="s">
        <v>399</v>
      </c>
      <c r="TI1023" s="151" t="s">
        <v>399</v>
      </c>
      <c r="TJ1023" s="151" t="s">
        <v>399</v>
      </c>
      <c r="TK1023" s="151" t="s">
        <v>399</v>
      </c>
      <c r="TL1023" s="151" t="s">
        <v>399</v>
      </c>
      <c r="TM1023" s="151" t="s">
        <v>399</v>
      </c>
      <c r="TN1023" s="151" t="s">
        <v>399</v>
      </c>
      <c r="TO1023" s="151" t="s">
        <v>399</v>
      </c>
      <c r="TP1023" s="151" t="s">
        <v>399</v>
      </c>
      <c r="TQ1023" s="151" t="s">
        <v>399</v>
      </c>
      <c r="TR1023" s="151" t="s">
        <v>399</v>
      </c>
      <c r="TS1023" s="151" t="s">
        <v>399</v>
      </c>
      <c r="TT1023" s="151" t="s">
        <v>399</v>
      </c>
      <c r="TU1023" s="151" t="s">
        <v>399</v>
      </c>
      <c r="TV1023" s="151" t="s">
        <v>399</v>
      </c>
      <c r="TW1023" s="151" t="s">
        <v>399</v>
      </c>
      <c r="TX1023" s="151" t="s">
        <v>399</v>
      </c>
      <c r="TY1023" s="151" t="s">
        <v>399</v>
      </c>
      <c r="TZ1023" s="151" t="s">
        <v>399</v>
      </c>
      <c r="UA1023" s="151" t="s">
        <v>399</v>
      </c>
      <c r="UB1023" s="151" t="s">
        <v>399</v>
      </c>
      <c r="UC1023" s="151" t="s">
        <v>399</v>
      </c>
      <c r="UD1023" s="151" t="s">
        <v>399</v>
      </c>
      <c r="UE1023" s="151" t="s">
        <v>399</v>
      </c>
      <c r="UF1023" s="151" t="s">
        <v>399</v>
      </c>
      <c r="UG1023" s="151" t="s">
        <v>399</v>
      </c>
      <c r="UH1023" s="151" t="s">
        <v>399</v>
      </c>
      <c r="UI1023" s="151" t="s">
        <v>399</v>
      </c>
      <c r="UJ1023" s="151" t="s">
        <v>399</v>
      </c>
      <c r="UK1023" s="151" t="s">
        <v>399</v>
      </c>
      <c r="UL1023" s="151" t="s">
        <v>399</v>
      </c>
      <c r="UM1023" s="151" t="s">
        <v>399</v>
      </c>
      <c r="UN1023" s="151" t="s">
        <v>399</v>
      </c>
      <c r="UO1023" s="151" t="s">
        <v>399</v>
      </c>
      <c r="UP1023" s="151" t="s">
        <v>399</v>
      </c>
      <c r="UQ1023" s="151" t="s">
        <v>399</v>
      </c>
      <c r="UR1023" s="151" t="s">
        <v>399</v>
      </c>
      <c r="US1023" s="151" t="s">
        <v>399</v>
      </c>
      <c r="UT1023" s="151" t="s">
        <v>399</v>
      </c>
      <c r="UU1023" s="151" t="s">
        <v>399</v>
      </c>
      <c r="UV1023" s="151" t="s">
        <v>399</v>
      </c>
      <c r="UW1023" s="151" t="s">
        <v>399</v>
      </c>
      <c r="UX1023" s="151" t="s">
        <v>399</v>
      </c>
      <c r="UY1023" s="151" t="s">
        <v>399</v>
      </c>
      <c r="UZ1023" s="151" t="s">
        <v>399</v>
      </c>
      <c r="VA1023" s="151" t="s">
        <v>399</v>
      </c>
      <c r="VB1023" s="151" t="s">
        <v>399</v>
      </c>
      <c r="VC1023" s="151" t="s">
        <v>399</v>
      </c>
      <c r="VD1023" s="151" t="s">
        <v>399</v>
      </c>
      <c r="VE1023" s="151" t="s">
        <v>399</v>
      </c>
      <c r="VF1023" s="151" t="s">
        <v>399</v>
      </c>
      <c r="VG1023" s="151" t="s">
        <v>399</v>
      </c>
      <c r="VH1023" s="151" t="s">
        <v>399</v>
      </c>
      <c r="VI1023" s="151" t="s">
        <v>399</v>
      </c>
      <c r="VJ1023" s="151" t="s">
        <v>399</v>
      </c>
      <c r="VK1023" s="151" t="s">
        <v>399</v>
      </c>
      <c r="VL1023" s="151" t="s">
        <v>399</v>
      </c>
      <c r="VM1023" s="151" t="s">
        <v>399</v>
      </c>
      <c r="VN1023" s="151" t="s">
        <v>399</v>
      </c>
      <c r="VO1023" s="151" t="s">
        <v>399</v>
      </c>
      <c r="VP1023" s="151" t="s">
        <v>399</v>
      </c>
      <c r="VQ1023" s="151" t="s">
        <v>399</v>
      </c>
      <c r="VR1023" s="151" t="s">
        <v>399</v>
      </c>
      <c r="VS1023" s="151" t="s">
        <v>399</v>
      </c>
      <c r="VT1023" s="151" t="s">
        <v>399</v>
      </c>
      <c r="VU1023" s="151" t="s">
        <v>399</v>
      </c>
      <c r="VV1023" s="151" t="s">
        <v>399</v>
      </c>
      <c r="VW1023" s="151" t="s">
        <v>399</v>
      </c>
      <c r="VX1023" s="151" t="s">
        <v>399</v>
      </c>
      <c r="VY1023" s="151" t="s">
        <v>399</v>
      </c>
      <c r="VZ1023" s="151" t="s">
        <v>399</v>
      </c>
      <c r="WA1023" s="151" t="s">
        <v>399</v>
      </c>
      <c r="WB1023" s="151" t="s">
        <v>399</v>
      </c>
      <c r="WC1023" s="151" t="s">
        <v>399</v>
      </c>
      <c r="WD1023" s="151" t="s">
        <v>399</v>
      </c>
      <c r="WE1023" s="151" t="s">
        <v>399</v>
      </c>
      <c r="WF1023" s="151" t="s">
        <v>399</v>
      </c>
      <c r="WG1023" s="151" t="s">
        <v>399</v>
      </c>
      <c r="WH1023" s="151" t="s">
        <v>399</v>
      </c>
      <c r="WI1023" s="151" t="s">
        <v>399</v>
      </c>
      <c r="WJ1023" s="151" t="s">
        <v>399</v>
      </c>
      <c r="WK1023" s="151" t="s">
        <v>399</v>
      </c>
      <c r="WL1023" s="151" t="s">
        <v>399</v>
      </c>
      <c r="WM1023" s="151" t="s">
        <v>399</v>
      </c>
      <c r="WN1023" s="151" t="s">
        <v>399</v>
      </c>
      <c r="WO1023" s="151" t="s">
        <v>399</v>
      </c>
      <c r="WP1023" s="151" t="s">
        <v>399</v>
      </c>
      <c r="WQ1023" s="151" t="s">
        <v>399</v>
      </c>
      <c r="WR1023" s="151" t="s">
        <v>399</v>
      </c>
      <c r="WS1023" s="151" t="s">
        <v>399</v>
      </c>
      <c r="WT1023" s="151" t="s">
        <v>399</v>
      </c>
      <c r="WU1023" s="151" t="s">
        <v>399</v>
      </c>
      <c r="WV1023" s="151" t="s">
        <v>399</v>
      </c>
      <c r="WW1023" s="151" t="s">
        <v>399</v>
      </c>
      <c r="WX1023" s="151" t="s">
        <v>399</v>
      </c>
      <c r="WY1023" s="151" t="s">
        <v>399</v>
      </c>
      <c r="WZ1023" s="151" t="s">
        <v>399</v>
      </c>
      <c r="XA1023" s="151" t="s">
        <v>399</v>
      </c>
      <c r="XB1023" s="151" t="s">
        <v>399</v>
      </c>
      <c r="XC1023" s="151" t="s">
        <v>399</v>
      </c>
      <c r="XD1023" s="151" t="s">
        <v>399</v>
      </c>
      <c r="XE1023" s="151" t="s">
        <v>399</v>
      </c>
      <c r="XF1023" s="151" t="s">
        <v>399</v>
      </c>
      <c r="XG1023" s="151" t="s">
        <v>399</v>
      </c>
      <c r="XH1023" s="151" t="s">
        <v>399</v>
      </c>
      <c r="XI1023" s="151" t="s">
        <v>399</v>
      </c>
      <c r="XJ1023" s="151" t="s">
        <v>399</v>
      </c>
      <c r="XK1023" s="151" t="s">
        <v>399</v>
      </c>
      <c r="XL1023" s="151" t="s">
        <v>399</v>
      </c>
      <c r="XM1023" s="151" t="s">
        <v>399</v>
      </c>
      <c r="XN1023" s="151" t="s">
        <v>399</v>
      </c>
      <c r="XO1023" s="151" t="s">
        <v>399</v>
      </c>
      <c r="XP1023" s="151" t="s">
        <v>399</v>
      </c>
      <c r="XQ1023" s="151" t="s">
        <v>399</v>
      </c>
      <c r="XR1023" s="151" t="s">
        <v>399</v>
      </c>
      <c r="XS1023" s="151" t="s">
        <v>399</v>
      </c>
      <c r="XT1023" s="151" t="s">
        <v>399</v>
      </c>
      <c r="XU1023" s="151" t="s">
        <v>399</v>
      </c>
      <c r="XV1023" s="151" t="s">
        <v>399</v>
      </c>
      <c r="XW1023" s="151" t="s">
        <v>399</v>
      </c>
      <c r="XX1023" s="151" t="s">
        <v>399</v>
      </c>
      <c r="XY1023" s="151" t="s">
        <v>399</v>
      </c>
      <c r="XZ1023" s="151" t="s">
        <v>399</v>
      </c>
      <c r="YA1023" s="151" t="s">
        <v>399</v>
      </c>
      <c r="YB1023" s="151" t="s">
        <v>399</v>
      </c>
      <c r="YC1023" s="151" t="s">
        <v>399</v>
      </c>
      <c r="YD1023" s="151" t="s">
        <v>399</v>
      </c>
      <c r="YE1023" s="151" t="s">
        <v>399</v>
      </c>
      <c r="YF1023" s="151" t="s">
        <v>399</v>
      </c>
      <c r="YG1023" s="151" t="s">
        <v>399</v>
      </c>
      <c r="YH1023" s="151" t="s">
        <v>399</v>
      </c>
      <c r="YI1023" s="151" t="s">
        <v>399</v>
      </c>
      <c r="YJ1023" s="151" t="s">
        <v>399</v>
      </c>
      <c r="YK1023" s="151" t="s">
        <v>399</v>
      </c>
      <c r="YL1023" s="151" t="s">
        <v>399</v>
      </c>
      <c r="YM1023" s="151" t="s">
        <v>399</v>
      </c>
      <c r="YN1023" s="151" t="s">
        <v>399</v>
      </c>
      <c r="YO1023" s="151" t="s">
        <v>399</v>
      </c>
      <c r="YP1023" s="151" t="s">
        <v>399</v>
      </c>
      <c r="YQ1023" s="151" t="s">
        <v>399</v>
      </c>
      <c r="YR1023" s="151" t="s">
        <v>399</v>
      </c>
      <c r="YS1023" s="151" t="s">
        <v>399</v>
      </c>
      <c r="YT1023" s="151" t="s">
        <v>399</v>
      </c>
      <c r="YU1023" s="151" t="s">
        <v>399</v>
      </c>
      <c r="YV1023" s="151" t="s">
        <v>399</v>
      </c>
      <c r="YW1023" s="151" t="s">
        <v>399</v>
      </c>
      <c r="YX1023" s="151" t="s">
        <v>399</v>
      </c>
      <c r="YY1023" s="151" t="s">
        <v>399</v>
      </c>
      <c r="YZ1023" s="151" t="s">
        <v>399</v>
      </c>
      <c r="ZA1023" s="151" t="s">
        <v>399</v>
      </c>
      <c r="ZB1023" s="151" t="s">
        <v>399</v>
      </c>
      <c r="ZC1023" s="151" t="s">
        <v>399</v>
      </c>
      <c r="ZD1023" s="151" t="s">
        <v>399</v>
      </c>
      <c r="ZE1023" s="151" t="s">
        <v>399</v>
      </c>
      <c r="ZF1023" s="151" t="s">
        <v>399</v>
      </c>
      <c r="ZG1023" s="151" t="s">
        <v>399</v>
      </c>
      <c r="ZH1023" s="151" t="s">
        <v>399</v>
      </c>
      <c r="ZI1023" s="151" t="s">
        <v>399</v>
      </c>
      <c r="ZJ1023" s="151" t="s">
        <v>399</v>
      </c>
      <c r="ZK1023" s="151" t="s">
        <v>399</v>
      </c>
      <c r="ZL1023" s="151" t="s">
        <v>399</v>
      </c>
      <c r="ZM1023" s="151" t="s">
        <v>399</v>
      </c>
      <c r="ZN1023" s="151" t="s">
        <v>399</v>
      </c>
      <c r="ZO1023" s="151" t="s">
        <v>399</v>
      </c>
      <c r="ZP1023" s="151" t="s">
        <v>399</v>
      </c>
      <c r="ZQ1023" s="151" t="s">
        <v>399</v>
      </c>
      <c r="ZR1023" s="151" t="s">
        <v>399</v>
      </c>
      <c r="ZS1023" s="151" t="s">
        <v>399</v>
      </c>
      <c r="ZT1023" s="151" t="s">
        <v>399</v>
      </c>
      <c r="ZU1023" s="151" t="s">
        <v>399</v>
      </c>
      <c r="ZV1023" s="151" t="s">
        <v>399</v>
      </c>
      <c r="ZW1023" s="151" t="s">
        <v>399</v>
      </c>
      <c r="ZX1023" s="151" t="s">
        <v>399</v>
      </c>
      <c r="ZY1023" s="151" t="s">
        <v>399</v>
      </c>
      <c r="ZZ1023" s="151" t="s">
        <v>399</v>
      </c>
      <c r="AAA1023" s="151" t="s">
        <v>399</v>
      </c>
      <c r="AAB1023" s="151" t="s">
        <v>399</v>
      </c>
      <c r="AAC1023" s="151" t="s">
        <v>399</v>
      </c>
      <c r="AAD1023" s="151" t="s">
        <v>399</v>
      </c>
      <c r="AAE1023" s="151" t="s">
        <v>399</v>
      </c>
      <c r="AAF1023" s="151" t="s">
        <v>399</v>
      </c>
      <c r="AAG1023" s="151" t="s">
        <v>399</v>
      </c>
      <c r="AAH1023" s="151" t="s">
        <v>399</v>
      </c>
      <c r="AAI1023" s="151" t="s">
        <v>399</v>
      </c>
      <c r="AAJ1023" s="151" t="s">
        <v>399</v>
      </c>
      <c r="AAK1023" s="151" t="s">
        <v>399</v>
      </c>
      <c r="AAL1023" s="151" t="s">
        <v>399</v>
      </c>
      <c r="AAM1023" s="151" t="s">
        <v>399</v>
      </c>
      <c r="AAN1023" s="151" t="s">
        <v>399</v>
      </c>
      <c r="AAO1023" s="151" t="s">
        <v>399</v>
      </c>
      <c r="AAP1023" s="151" t="s">
        <v>399</v>
      </c>
      <c r="AAQ1023" s="151" t="s">
        <v>399</v>
      </c>
      <c r="AAR1023" s="151" t="s">
        <v>399</v>
      </c>
      <c r="AAS1023" s="151" t="s">
        <v>399</v>
      </c>
      <c r="AAT1023" s="151" t="s">
        <v>399</v>
      </c>
      <c r="AAU1023" s="151" t="s">
        <v>399</v>
      </c>
      <c r="AAV1023" s="151" t="s">
        <v>399</v>
      </c>
      <c r="AAW1023" s="151" t="s">
        <v>399</v>
      </c>
      <c r="AAX1023" s="151" t="s">
        <v>399</v>
      </c>
      <c r="AAY1023" s="151" t="s">
        <v>399</v>
      </c>
      <c r="AAZ1023" s="151" t="s">
        <v>399</v>
      </c>
      <c r="ABA1023" s="151" t="s">
        <v>399</v>
      </c>
      <c r="ABB1023" s="151" t="s">
        <v>399</v>
      </c>
      <c r="ABC1023" s="151" t="s">
        <v>399</v>
      </c>
      <c r="ABD1023" s="151" t="s">
        <v>399</v>
      </c>
      <c r="ABE1023" s="151" t="s">
        <v>399</v>
      </c>
      <c r="ABF1023" s="151" t="s">
        <v>399</v>
      </c>
      <c r="ABG1023" s="151" t="s">
        <v>399</v>
      </c>
      <c r="ABH1023" s="151" t="s">
        <v>399</v>
      </c>
      <c r="ABI1023" s="151" t="s">
        <v>399</v>
      </c>
      <c r="ABJ1023" s="151" t="s">
        <v>399</v>
      </c>
      <c r="ABK1023" s="151" t="s">
        <v>399</v>
      </c>
      <c r="ABL1023" s="151" t="s">
        <v>399</v>
      </c>
      <c r="ABM1023" s="151" t="s">
        <v>399</v>
      </c>
      <c r="ABN1023" s="151" t="s">
        <v>399</v>
      </c>
      <c r="ABO1023" s="151" t="s">
        <v>399</v>
      </c>
      <c r="ABP1023" s="151" t="s">
        <v>399</v>
      </c>
      <c r="ABQ1023" s="151" t="s">
        <v>399</v>
      </c>
      <c r="ABR1023" s="151" t="s">
        <v>399</v>
      </c>
      <c r="ABS1023" s="151" t="s">
        <v>399</v>
      </c>
      <c r="ABT1023" s="151" t="s">
        <v>399</v>
      </c>
      <c r="ABU1023" s="151" t="s">
        <v>399</v>
      </c>
      <c r="ABV1023" s="151" t="s">
        <v>399</v>
      </c>
      <c r="ABW1023" s="151" t="s">
        <v>399</v>
      </c>
      <c r="ABX1023" s="151" t="s">
        <v>399</v>
      </c>
      <c r="ABY1023" s="151" t="s">
        <v>399</v>
      </c>
      <c r="ABZ1023" s="151" t="s">
        <v>399</v>
      </c>
      <c r="ACA1023" s="151" t="s">
        <v>399</v>
      </c>
      <c r="ACB1023" s="151" t="s">
        <v>399</v>
      </c>
      <c r="ACC1023" s="151" t="s">
        <v>399</v>
      </c>
      <c r="ACD1023" s="151" t="s">
        <v>399</v>
      </c>
      <c r="ACE1023" s="151" t="s">
        <v>399</v>
      </c>
      <c r="ACF1023" s="151" t="s">
        <v>399</v>
      </c>
      <c r="ACG1023" s="151" t="s">
        <v>399</v>
      </c>
      <c r="ACH1023" s="151" t="s">
        <v>399</v>
      </c>
      <c r="ACI1023" s="151" t="s">
        <v>399</v>
      </c>
      <c r="ACJ1023" s="151" t="s">
        <v>399</v>
      </c>
      <c r="ACK1023" s="151" t="s">
        <v>399</v>
      </c>
      <c r="ACL1023" s="151" t="s">
        <v>399</v>
      </c>
      <c r="ACM1023" s="151" t="s">
        <v>399</v>
      </c>
      <c r="ACN1023" s="151" t="s">
        <v>399</v>
      </c>
      <c r="ACO1023" s="151" t="s">
        <v>399</v>
      </c>
      <c r="ACP1023" s="151" t="s">
        <v>399</v>
      </c>
      <c r="ACQ1023" s="151" t="s">
        <v>399</v>
      </c>
      <c r="ACR1023" s="151" t="s">
        <v>399</v>
      </c>
      <c r="ACS1023" s="151" t="s">
        <v>399</v>
      </c>
      <c r="ACT1023" s="151" t="s">
        <v>399</v>
      </c>
      <c r="ACU1023" s="151" t="s">
        <v>399</v>
      </c>
      <c r="ACV1023" s="151" t="s">
        <v>399</v>
      </c>
      <c r="ACW1023" s="151" t="s">
        <v>399</v>
      </c>
      <c r="ACX1023" s="151" t="s">
        <v>399</v>
      </c>
      <c r="ACY1023" s="151" t="s">
        <v>399</v>
      </c>
      <c r="ACZ1023" s="151" t="s">
        <v>399</v>
      </c>
      <c r="ADA1023" s="151" t="s">
        <v>399</v>
      </c>
      <c r="ADB1023" s="151" t="s">
        <v>399</v>
      </c>
      <c r="ADC1023" s="151" t="s">
        <v>399</v>
      </c>
      <c r="ADD1023" s="151" t="s">
        <v>399</v>
      </c>
      <c r="ADE1023" s="151" t="s">
        <v>399</v>
      </c>
      <c r="ADF1023" s="151" t="s">
        <v>399</v>
      </c>
      <c r="ADG1023" s="151" t="s">
        <v>399</v>
      </c>
      <c r="ADH1023" s="151" t="s">
        <v>399</v>
      </c>
      <c r="ADI1023" s="151" t="s">
        <v>399</v>
      </c>
      <c r="ADJ1023" s="151" t="s">
        <v>399</v>
      </c>
      <c r="ADK1023" s="151" t="s">
        <v>399</v>
      </c>
      <c r="ADL1023" s="151" t="s">
        <v>399</v>
      </c>
      <c r="ADM1023" s="151" t="s">
        <v>399</v>
      </c>
      <c r="ADN1023" s="151" t="s">
        <v>399</v>
      </c>
      <c r="ADO1023" s="151" t="s">
        <v>399</v>
      </c>
      <c r="ADP1023" s="151" t="s">
        <v>399</v>
      </c>
      <c r="ADQ1023" s="151" t="s">
        <v>399</v>
      </c>
      <c r="ADR1023" s="151" t="s">
        <v>399</v>
      </c>
      <c r="ADS1023" s="151" t="s">
        <v>399</v>
      </c>
      <c r="ADT1023" s="151" t="s">
        <v>399</v>
      </c>
      <c r="ADU1023" s="151" t="s">
        <v>399</v>
      </c>
      <c r="ADV1023" s="151" t="s">
        <v>399</v>
      </c>
      <c r="ADW1023" s="151" t="s">
        <v>399</v>
      </c>
      <c r="ADX1023" s="151" t="s">
        <v>399</v>
      </c>
      <c r="ADY1023" s="151" t="s">
        <v>399</v>
      </c>
      <c r="ADZ1023" s="151" t="s">
        <v>399</v>
      </c>
      <c r="AEA1023" s="151" t="s">
        <v>399</v>
      </c>
      <c r="AEB1023" s="151" t="s">
        <v>399</v>
      </c>
      <c r="AEC1023" s="151" t="s">
        <v>399</v>
      </c>
      <c r="AED1023" s="151" t="s">
        <v>399</v>
      </c>
      <c r="AEE1023" s="151" t="s">
        <v>399</v>
      </c>
      <c r="AEF1023" s="151" t="s">
        <v>399</v>
      </c>
      <c r="AEG1023" s="151" t="s">
        <v>399</v>
      </c>
      <c r="AEH1023" s="151" t="s">
        <v>399</v>
      </c>
      <c r="AEI1023" s="151" t="s">
        <v>399</v>
      </c>
      <c r="AEJ1023" s="151" t="s">
        <v>399</v>
      </c>
      <c r="AEK1023" s="151" t="s">
        <v>399</v>
      </c>
      <c r="AEL1023" s="151" t="s">
        <v>399</v>
      </c>
      <c r="AEM1023" s="151" t="s">
        <v>399</v>
      </c>
      <c r="AEN1023" s="151" t="s">
        <v>399</v>
      </c>
      <c r="AEO1023" s="151" t="s">
        <v>399</v>
      </c>
      <c r="AEP1023" s="151" t="s">
        <v>399</v>
      </c>
      <c r="AEQ1023" s="151" t="s">
        <v>399</v>
      </c>
      <c r="AER1023" s="151" t="s">
        <v>399</v>
      </c>
      <c r="AES1023" s="151" t="s">
        <v>399</v>
      </c>
      <c r="AET1023" s="151" t="s">
        <v>399</v>
      </c>
      <c r="AEU1023" s="151" t="s">
        <v>399</v>
      </c>
      <c r="AEV1023" s="151" t="s">
        <v>399</v>
      </c>
      <c r="AEW1023" s="151" t="s">
        <v>399</v>
      </c>
      <c r="AEX1023" s="151" t="s">
        <v>399</v>
      </c>
      <c r="AEY1023" s="151" t="s">
        <v>399</v>
      </c>
      <c r="AEZ1023" s="151" t="s">
        <v>399</v>
      </c>
      <c r="AFA1023" s="151" t="s">
        <v>399</v>
      </c>
      <c r="AFB1023" s="151" t="s">
        <v>399</v>
      </c>
      <c r="AFC1023" s="151" t="s">
        <v>399</v>
      </c>
      <c r="AFD1023" s="151" t="s">
        <v>399</v>
      </c>
      <c r="AFE1023" s="151" t="s">
        <v>399</v>
      </c>
      <c r="AFF1023" s="151" t="s">
        <v>399</v>
      </c>
      <c r="AFG1023" s="151" t="s">
        <v>399</v>
      </c>
      <c r="AFH1023" s="151" t="s">
        <v>399</v>
      </c>
      <c r="AFI1023" s="151" t="s">
        <v>399</v>
      </c>
      <c r="AFJ1023" s="151" t="s">
        <v>399</v>
      </c>
      <c r="AFK1023" s="151" t="s">
        <v>399</v>
      </c>
      <c r="AFL1023" s="151" t="s">
        <v>399</v>
      </c>
      <c r="AFM1023" s="151" t="s">
        <v>399</v>
      </c>
      <c r="AFN1023" s="151" t="s">
        <v>399</v>
      </c>
      <c r="AFO1023" s="151" t="s">
        <v>399</v>
      </c>
      <c r="AFP1023" s="151" t="s">
        <v>399</v>
      </c>
      <c r="AFQ1023" s="151" t="s">
        <v>399</v>
      </c>
      <c r="AFR1023" s="151" t="s">
        <v>399</v>
      </c>
      <c r="AFS1023" s="151" t="s">
        <v>399</v>
      </c>
      <c r="AFT1023" s="151" t="s">
        <v>399</v>
      </c>
      <c r="AFU1023" s="151" t="s">
        <v>399</v>
      </c>
      <c r="AFV1023" s="151" t="s">
        <v>399</v>
      </c>
      <c r="AFW1023" s="151" t="s">
        <v>399</v>
      </c>
      <c r="AFX1023" s="151" t="s">
        <v>399</v>
      </c>
      <c r="AFY1023" s="151" t="s">
        <v>399</v>
      </c>
      <c r="AFZ1023" s="151" t="s">
        <v>399</v>
      </c>
      <c r="AGA1023" s="151" t="s">
        <v>399</v>
      </c>
      <c r="AGB1023" s="151" t="s">
        <v>399</v>
      </c>
      <c r="AGC1023" s="151" t="s">
        <v>399</v>
      </c>
      <c r="AGD1023" s="151" t="s">
        <v>399</v>
      </c>
      <c r="AGE1023" s="151" t="s">
        <v>399</v>
      </c>
      <c r="AGF1023" s="151" t="s">
        <v>399</v>
      </c>
      <c r="AGG1023" s="151" t="s">
        <v>399</v>
      </c>
      <c r="AGH1023" s="151" t="s">
        <v>399</v>
      </c>
      <c r="AGI1023" s="151" t="s">
        <v>399</v>
      </c>
      <c r="AGJ1023" s="151" t="s">
        <v>399</v>
      </c>
      <c r="AGK1023" s="151" t="s">
        <v>399</v>
      </c>
      <c r="AGL1023" s="151" t="s">
        <v>399</v>
      </c>
      <c r="AGM1023" s="151" t="s">
        <v>399</v>
      </c>
      <c r="AGN1023" s="151" t="s">
        <v>399</v>
      </c>
      <c r="AGO1023" s="151" t="s">
        <v>399</v>
      </c>
      <c r="AGP1023" s="151" t="s">
        <v>399</v>
      </c>
      <c r="AGQ1023" s="151" t="s">
        <v>399</v>
      </c>
      <c r="AGR1023" s="151" t="s">
        <v>399</v>
      </c>
      <c r="AGS1023" s="151" t="s">
        <v>399</v>
      </c>
      <c r="AGT1023" s="151" t="s">
        <v>399</v>
      </c>
      <c r="AGU1023" s="151" t="s">
        <v>399</v>
      </c>
      <c r="AGV1023" s="151" t="s">
        <v>399</v>
      </c>
      <c r="AGW1023" s="151" t="s">
        <v>399</v>
      </c>
      <c r="AGX1023" s="151" t="s">
        <v>399</v>
      </c>
      <c r="AGY1023" s="151" t="s">
        <v>399</v>
      </c>
      <c r="AGZ1023" s="151" t="s">
        <v>399</v>
      </c>
      <c r="AHA1023" s="151" t="s">
        <v>399</v>
      </c>
      <c r="AHB1023" s="151" t="s">
        <v>399</v>
      </c>
      <c r="AHC1023" s="151" t="s">
        <v>399</v>
      </c>
      <c r="AHD1023" s="151" t="s">
        <v>399</v>
      </c>
      <c r="AHE1023" s="151" t="s">
        <v>399</v>
      </c>
      <c r="AHF1023" s="151" t="s">
        <v>399</v>
      </c>
      <c r="AHG1023" s="151" t="s">
        <v>399</v>
      </c>
      <c r="AHH1023" s="151" t="s">
        <v>399</v>
      </c>
      <c r="AHI1023" s="151" t="s">
        <v>399</v>
      </c>
      <c r="AHJ1023" s="151" t="s">
        <v>399</v>
      </c>
      <c r="AHK1023" s="151" t="s">
        <v>399</v>
      </c>
      <c r="AHL1023" s="151" t="s">
        <v>399</v>
      </c>
      <c r="AHM1023" s="151" t="s">
        <v>399</v>
      </c>
      <c r="AHN1023" s="151" t="s">
        <v>399</v>
      </c>
      <c r="AHO1023" s="151" t="s">
        <v>399</v>
      </c>
      <c r="AHP1023" s="151" t="s">
        <v>399</v>
      </c>
      <c r="AHQ1023" s="151" t="s">
        <v>399</v>
      </c>
      <c r="AHR1023" s="151" t="s">
        <v>399</v>
      </c>
      <c r="AHS1023" s="151" t="s">
        <v>399</v>
      </c>
      <c r="AHT1023" s="151" t="s">
        <v>399</v>
      </c>
      <c r="AHU1023" s="151" t="s">
        <v>399</v>
      </c>
      <c r="AHV1023" s="151" t="s">
        <v>399</v>
      </c>
      <c r="AHW1023" s="151" t="s">
        <v>399</v>
      </c>
      <c r="AHX1023" s="151" t="s">
        <v>399</v>
      </c>
      <c r="AHY1023" s="151" t="s">
        <v>399</v>
      </c>
      <c r="AHZ1023" s="151" t="s">
        <v>399</v>
      </c>
      <c r="AIA1023" s="151" t="s">
        <v>399</v>
      </c>
      <c r="AIB1023" s="151" t="s">
        <v>399</v>
      </c>
      <c r="AIC1023" s="151" t="s">
        <v>399</v>
      </c>
      <c r="AID1023" s="151" t="s">
        <v>399</v>
      </c>
      <c r="AIE1023" s="151" t="s">
        <v>399</v>
      </c>
      <c r="AIF1023" s="151" t="s">
        <v>399</v>
      </c>
      <c r="AIG1023" s="151" t="s">
        <v>399</v>
      </c>
      <c r="AIH1023" s="151" t="s">
        <v>399</v>
      </c>
      <c r="AII1023" s="151" t="s">
        <v>399</v>
      </c>
      <c r="AIJ1023" s="151" t="s">
        <v>399</v>
      </c>
      <c r="AIK1023" s="151" t="s">
        <v>399</v>
      </c>
      <c r="AIL1023" s="151" t="s">
        <v>399</v>
      </c>
      <c r="AIM1023" s="151" t="s">
        <v>399</v>
      </c>
      <c r="AIN1023" s="151" t="s">
        <v>399</v>
      </c>
      <c r="AIO1023" s="151" t="s">
        <v>399</v>
      </c>
      <c r="AIP1023" s="151" t="s">
        <v>399</v>
      </c>
      <c r="AIQ1023" s="151" t="s">
        <v>399</v>
      </c>
      <c r="AIR1023" s="151" t="s">
        <v>399</v>
      </c>
      <c r="AIS1023" s="151" t="s">
        <v>399</v>
      </c>
      <c r="AIT1023" s="151" t="s">
        <v>399</v>
      </c>
      <c r="AIU1023" s="151" t="s">
        <v>399</v>
      </c>
      <c r="AIV1023" s="151" t="s">
        <v>399</v>
      </c>
      <c r="AIW1023" s="151" t="s">
        <v>399</v>
      </c>
      <c r="AIX1023" s="151" t="s">
        <v>399</v>
      </c>
      <c r="AIY1023" s="151" t="s">
        <v>399</v>
      </c>
      <c r="AIZ1023" s="151" t="s">
        <v>399</v>
      </c>
      <c r="AJA1023" s="151" t="s">
        <v>399</v>
      </c>
      <c r="AJB1023" s="151" t="s">
        <v>399</v>
      </c>
      <c r="AJC1023" s="151" t="s">
        <v>399</v>
      </c>
      <c r="AJD1023" s="151" t="s">
        <v>399</v>
      </c>
      <c r="AJE1023" s="151" t="s">
        <v>399</v>
      </c>
      <c r="AJF1023" s="151" t="s">
        <v>399</v>
      </c>
      <c r="AJG1023" s="151" t="s">
        <v>399</v>
      </c>
      <c r="AJH1023" s="151" t="s">
        <v>399</v>
      </c>
      <c r="AJI1023" s="151" t="s">
        <v>399</v>
      </c>
      <c r="AJJ1023" s="151" t="s">
        <v>399</v>
      </c>
      <c r="AJK1023" s="151" t="s">
        <v>399</v>
      </c>
      <c r="AJL1023" s="151" t="s">
        <v>399</v>
      </c>
      <c r="AJM1023" s="151" t="s">
        <v>399</v>
      </c>
      <c r="AJN1023" s="151" t="s">
        <v>399</v>
      </c>
      <c r="AJO1023" s="151" t="s">
        <v>399</v>
      </c>
      <c r="AJP1023" s="151" t="s">
        <v>399</v>
      </c>
      <c r="AJQ1023" s="151" t="s">
        <v>399</v>
      </c>
      <c r="AJR1023" s="151" t="s">
        <v>399</v>
      </c>
      <c r="AJS1023" s="151" t="s">
        <v>399</v>
      </c>
      <c r="AJT1023" s="151" t="s">
        <v>399</v>
      </c>
      <c r="AJU1023" s="151" t="s">
        <v>399</v>
      </c>
      <c r="AJV1023" s="151" t="s">
        <v>399</v>
      </c>
      <c r="AJW1023" s="151" t="s">
        <v>399</v>
      </c>
      <c r="AJX1023" s="151" t="s">
        <v>399</v>
      </c>
      <c r="AJY1023" s="151" t="s">
        <v>399</v>
      </c>
      <c r="AJZ1023" s="151" t="s">
        <v>399</v>
      </c>
      <c r="AKA1023" s="151" t="s">
        <v>399</v>
      </c>
      <c r="AKB1023" s="151" t="s">
        <v>399</v>
      </c>
      <c r="AKC1023" s="151" t="s">
        <v>399</v>
      </c>
      <c r="AKD1023" s="151" t="s">
        <v>399</v>
      </c>
      <c r="AKE1023" s="151" t="s">
        <v>399</v>
      </c>
      <c r="AKF1023" s="151" t="s">
        <v>399</v>
      </c>
      <c r="AKG1023" s="151" t="s">
        <v>399</v>
      </c>
      <c r="AKH1023" s="151" t="s">
        <v>399</v>
      </c>
      <c r="AKI1023" s="151" t="s">
        <v>399</v>
      </c>
      <c r="AKJ1023" s="151" t="s">
        <v>399</v>
      </c>
      <c r="AKK1023" s="151" t="s">
        <v>399</v>
      </c>
      <c r="AKL1023" s="151" t="s">
        <v>399</v>
      </c>
      <c r="AKM1023" s="151" t="s">
        <v>399</v>
      </c>
      <c r="AKN1023" s="151" t="s">
        <v>399</v>
      </c>
      <c r="AKO1023" s="151" t="s">
        <v>399</v>
      </c>
      <c r="AKP1023" s="151" t="s">
        <v>399</v>
      </c>
      <c r="AKQ1023" s="151" t="s">
        <v>399</v>
      </c>
      <c r="AKR1023" s="151" t="s">
        <v>399</v>
      </c>
      <c r="AKS1023" s="151" t="s">
        <v>399</v>
      </c>
      <c r="AKT1023" s="151" t="s">
        <v>399</v>
      </c>
      <c r="AKU1023" s="151" t="s">
        <v>399</v>
      </c>
      <c r="AKV1023" s="151" t="s">
        <v>399</v>
      </c>
      <c r="AKW1023" s="151" t="s">
        <v>399</v>
      </c>
      <c r="AKX1023" s="151" t="s">
        <v>399</v>
      </c>
      <c r="AKY1023" s="151" t="s">
        <v>399</v>
      </c>
      <c r="AKZ1023" s="151" t="s">
        <v>399</v>
      </c>
      <c r="ALA1023" s="151" t="s">
        <v>399</v>
      </c>
      <c r="ALB1023" s="151" t="s">
        <v>399</v>
      </c>
      <c r="ALC1023" s="151" t="s">
        <v>399</v>
      </c>
      <c r="ALD1023" s="151" t="s">
        <v>399</v>
      </c>
      <c r="ALE1023" s="151" t="s">
        <v>399</v>
      </c>
      <c r="ALF1023" s="151" t="s">
        <v>399</v>
      </c>
      <c r="ALG1023" s="151" t="s">
        <v>399</v>
      </c>
      <c r="ALH1023" s="151" t="s">
        <v>399</v>
      </c>
      <c r="ALI1023" s="151" t="s">
        <v>399</v>
      </c>
      <c r="ALJ1023" s="151" t="s">
        <v>399</v>
      </c>
      <c r="ALK1023" s="151" t="s">
        <v>399</v>
      </c>
      <c r="ALL1023" s="151" t="s">
        <v>399</v>
      </c>
      <c r="ALM1023" s="151" t="s">
        <v>399</v>
      </c>
      <c r="ALN1023" s="151" t="s">
        <v>399</v>
      </c>
      <c r="ALO1023" s="151" t="s">
        <v>399</v>
      </c>
      <c r="ALP1023" s="151" t="s">
        <v>399</v>
      </c>
      <c r="ALQ1023" s="151" t="s">
        <v>399</v>
      </c>
      <c r="ALR1023" s="151" t="s">
        <v>399</v>
      </c>
      <c r="ALS1023" s="151" t="s">
        <v>399</v>
      </c>
      <c r="ALT1023" s="151" t="s">
        <v>399</v>
      </c>
      <c r="ALU1023" s="151" t="s">
        <v>399</v>
      </c>
      <c r="ALV1023" s="151" t="s">
        <v>399</v>
      </c>
      <c r="ALW1023" s="151" t="s">
        <v>399</v>
      </c>
      <c r="ALX1023" s="151" t="s">
        <v>399</v>
      </c>
      <c r="ALY1023" s="151" t="s">
        <v>399</v>
      </c>
      <c r="ALZ1023" s="151" t="s">
        <v>399</v>
      </c>
      <c r="AMA1023" s="151" t="s">
        <v>399</v>
      </c>
      <c r="AMB1023" s="151" t="s">
        <v>399</v>
      </c>
      <c r="AMC1023" s="151" t="s">
        <v>399</v>
      </c>
      <c r="AMD1023" s="151" t="s">
        <v>399</v>
      </c>
      <c r="AME1023" s="151" t="s">
        <v>399</v>
      </c>
      <c r="AMF1023" s="151" t="s">
        <v>399</v>
      </c>
      <c r="AMG1023" s="151" t="s">
        <v>399</v>
      </c>
      <c r="AMH1023" s="151" t="s">
        <v>399</v>
      </c>
      <c r="AMI1023" s="151" t="s">
        <v>399</v>
      </c>
      <c r="AMJ1023" s="151" t="s">
        <v>399</v>
      </c>
      <c r="AMK1023" s="151" t="s">
        <v>399</v>
      </c>
      <c r="AML1023" s="151" t="s">
        <v>399</v>
      </c>
      <c r="AMM1023" s="151" t="s">
        <v>399</v>
      </c>
      <c r="AMN1023" s="151" t="s">
        <v>399</v>
      </c>
      <c r="AMO1023" s="151" t="s">
        <v>399</v>
      </c>
      <c r="AMP1023" s="151" t="s">
        <v>399</v>
      </c>
      <c r="AMQ1023" s="151" t="s">
        <v>399</v>
      </c>
      <c r="AMR1023" s="151" t="s">
        <v>399</v>
      </c>
      <c r="AMS1023" s="151" t="s">
        <v>399</v>
      </c>
      <c r="AMT1023" s="151" t="s">
        <v>399</v>
      </c>
      <c r="AMU1023" s="151" t="s">
        <v>399</v>
      </c>
      <c r="AMV1023" s="151" t="s">
        <v>399</v>
      </c>
      <c r="AMW1023" s="151" t="s">
        <v>399</v>
      </c>
      <c r="AMX1023" s="151" t="s">
        <v>399</v>
      </c>
      <c r="AMY1023" s="151" t="s">
        <v>399</v>
      </c>
      <c r="AMZ1023" s="151" t="s">
        <v>399</v>
      </c>
      <c r="ANA1023" s="151" t="s">
        <v>399</v>
      </c>
      <c r="ANB1023" s="151" t="s">
        <v>399</v>
      </c>
      <c r="ANC1023" s="151" t="s">
        <v>399</v>
      </c>
      <c r="AND1023" s="151" t="s">
        <v>399</v>
      </c>
      <c r="ANE1023" s="151" t="s">
        <v>399</v>
      </c>
      <c r="ANF1023" s="151" t="s">
        <v>399</v>
      </c>
      <c r="ANG1023" s="151" t="s">
        <v>399</v>
      </c>
      <c r="ANH1023" s="151" t="s">
        <v>399</v>
      </c>
      <c r="ANI1023" s="151" t="s">
        <v>399</v>
      </c>
      <c r="ANJ1023" s="151" t="s">
        <v>399</v>
      </c>
      <c r="ANK1023" s="151" t="s">
        <v>399</v>
      </c>
      <c r="ANL1023" s="151" t="s">
        <v>399</v>
      </c>
      <c r="ANM1023" s="151" t="s">
        <v>399</v>
      </c>
      <c r="ANN1023" s="151" t="s">
        <v>399</v>
      </c>
      <c r="ANO1023" s="151" t="s">
        <v>399</v>
      </c>
      <c r="ANP1023" s="151" t="s">
        <v>399</v>
      </c>
      <c r="ANQ1023" s="151" t="s">
        <v>399</v>
      </c>
      <c r="ANR1023" s="151" t="s">
        <v>399</v>
      </c>
      <c r="ANS1023" s="151" t="s">
        <v>399</v>
      </c>
      <c r="ANT1023" s="151" t="s">
        <v>399</v>
      </c>
      <c r="ANU1023" s="151" t="s">
        <v>399</v>
      </c>
      <c r="ANV1023" s="151" t="s">
        <v>399</v>
      </c>
      <c r="ANW1023" s="151" t="s">
        <v>399</v>
      </c>
      <c r="ANX1023" s="151" t="s">
        <v>399</v>
      </c>
      <c r="ANY1023" s="151" t="s">
        <v>399</v>
      </c>
      <c r="ANZ1023" s="151" t="s">
        <v>399</v>
      </c>
      <c r="AOA1023" s="151" t="s">
        <v>399</v>
      </c>
      <c r="AOB1023" s="151" t="s">
        <v>399</v>
      </c>
      <c r="AOC1023" s="151" t="s">
        <v>399</v>
      </c>
      <c r="AOD1023" s="151" t="s">
        <v>399</v>
      </c>
      <c r="AOE1023" s="151" t="s">
        <v>399</v>
      </c>
      <c r="AOF1023" s="151" t="s">
        <v>399</v>
      </c>
      <c r="AOG1023" s="151" t="s">
        <v>399</v>
      </c>
      <c r="AOH1023" s="151" t="s">
        <v>399</v>
      </c>
      <c r="AOI1023" s="151" t="s">
        <v>399</v>
      </c>
      <c r="AOJ1023" s="151" t="s">
        <v>399</v>
      </c>
      <c r="AOK1023" s="151" t="s">
        <v>399</v>
      </c>
      <c r="AOL1023" s="151" t="s">
        <v>399</v>
      </c>
      <c r="AOM1023" s="151" t="s">
        <v>399</v>
      </c>
      <c r="AON1023" s="151" t="s">
        <v>399</v>
      </c>
      <c r="AOO1023" s="151" t="s">
        <v>399</v>
      </c>
      <c r="AOP1023" s="151" t="s">
        <v>399</v>
      </c>
      <c r="AOQ1023" s="151" t="s">
        <v>399</v>
      </c>
      <c r="AOR1023" s="151" t="s">
        <v>399</v>
      </c>
      <c r="AOS1023" s="151" t="s">
        <v>399</v>
      </c>
      <c r="AOT1023" s="151" t="s">
        <v>399</v>
      </c>
      <c r="AOU1023" s="151" t="s">
        <v>399</v>
      </c>
      <c r="AOV1023" s="151" t="s">
        <v>399</v>
      </c>
      <c r="AOW1023" s="151" t="s">
        <v>399</v>
      </c>
      <c r="AOX1023" s="151" t="s">
        <v>399</v>
      </c>
      <c r="AOY1023" s="151" t="s">
        <v>399</v>
      </c>
      <c r="AOZ1023" s="151" t="s">
        <v>399</v>
      </c>
      <c r="APA1023" s="151" t="s">
        <v>399</v>
      </c>
      <c r="APB1023" s="151" t="s">
        <v>399</v>
      </c>
      <c r="APC1023" s="151" t="s">
        <v>399</v>
      </c>
      <c r="APD1023" s="151" t="s">
        <v>399</v>
      </c>
      <c r="APE1023" s="151" t="s">
        <v>399</v>
      </c>
      <c r="APF1023" s="151" t="s">
        <v>399</v>
      </c>
      <c r="APG1023" s="151" t="s">
        <v>399</v>
      </c>
      <c r="APH1023" s="151" t="s">
        <v>399</v>
      </c>
      <c r="API1023" s="151" t="s">
        <v>399</v>
      </c>
      <c r="APJ1023" s="151" t="s">
        <v>399</v>
      </c>
      <c r="APK1023" s="151" t="s">
        <v>399</v>
      </c>
      <c r="APL1023" s="151" t="s">
        <v>399</v>
      </c>
      <c r="APM1023" s="151" t="s">
        <v>399</v>
      </c>
      <c r="APN1023" s="151" t="s">
        <v>399</v>
      </c>
      <c r="APO1023" s="151" t="s">
        <v>399</v>
      </c>
      <c r="APP1023" s="151" t="s">
        <v>399</v>
      </c>
      <c r="APQ1023" s="151" t="s">
        <v>399</v>
      </c>
      <c r="APR1023" s="151" t="s">
        <v>399</v>
      </c>
      <c r="APS1023" s="151" t="s">
        <v>399</v>
      </c>
      <c r="APT1023" s="151" t="s">
        <v>399</v>
      </c>
      <c r="APU1023" s="151" t="s">
        <v>399</v>
      </c>
      <c r="APV1023" s="151" t="s">
        <v>399</v>
      </c>
      <c r="APW1023" s="151" t="s">
        <v>399</v>
      </c>
      <c r="APX1023" s="151" t="s">
        <v>399</v>
      </c>
      <c r="APY1023" s="151" t="s">
        <v>399</v>
      </c>
      <c r="APZ1023" s="151" t="s">
        <v>399</v>
      </c>
      <c r="AQA1023" s="151" t="s">
        <v>399</v>
      </c>
      <c r="AQB1023" s="151" t="s">
        <v>399</v>
      </c>
      <c r="AQC1023" s="151" t="s">
        <v>399</v>
      </c>
      <c r="AQD1023" s="151" t="s">
        <v>399</v>
      </c>
      <c r="AQE1023" s="151" t="s">
        <v>399</v>
      </c>
      <c r="AQF1023" s="151" t="s">
        <v>399</v>
      </c>
      <c r="AQG1023" s="151" t="s">
        <v>399</v>
      </c>
      <c r="AQH1023" s="151" t="s">
        <v>399</v>
      </c>
      <c r="AQI1023" s="151" t="s">
        <v>399</v>
      </c>
      <c r="AQJ1023" s="151" t="s">
        <v>399</v>
      </c>
      <c r="AQK1023" s="151" t="s">
        <v>399</v>
      </c>
      <c r="AQL1023" s="151" t="s">
        <v>399</v>
      </c>
      <c r="AQM1023" s="151" t="s">
        <v>399</v>
      </c>
      <c r="AQN1023" s="151" t="s">
        <v>399</v>
      </c>
      <c r="AQO1023" s="151" t="s">
        <v>399</v>
      </c>
      <c r="AQP1023" s="151" t="s">
        <v>399</v>
      </c>
      <c r="AQQ1023" s="151" t="s">
        <v>399</v>
      </c>
      <c r="AQR1023" s="151" t="s">
        <v>399</v>
      </c>
      <c r="AQS1023" s="151" t="s">
        <v>399</v>
      </c>
      <c r="AQT1023" s="151" t="s">
        <v>399</v>
      </c>
      <c r="AQU1023" s="151" t="s">
        <v>399</v>
      </c>
      <c r="AQV1023" s="151" t="s">
        <v>399</v>
      </c>
      <c r="AQW1023" s="151" t="s">
        <v>399</v>
      </c>
      <c r="AQX1023" s="151" t="s">
        <v>399</v>
      </c>
      <c r="AQY1023" s="151" t="s">
        <v>399</v>
      </c>
      <c r="AQZ1023" s="151" t="s">
        <v>399</v>
      </c>
      <c r="ARA1023" s="151" t="s">
        <v>399</v>
      </c>
      <c r="ARB1023" s="151" t="s">
        <v>399</v>
      </c>
      <c r="ARC1023" s="151" t="s">
        <v>399</v>
      </c>
      <c r="ARD1023" s="151" t="s">
        <v>399</v>
      </c>
      <c r="ARE1023" s="151" t="s">
        <v>399</v>
      </c>
      <c r="ARF1023" s="151" t="s">
        <v>399</v>
      </c>
      <c r="ARG1023" s="151" t="s">
        <v>399</v>
      </c>
      <c r="ARH1023" s="151" t="s">
        <v>399</v>
      </c>
      <c r="ARI1023" s="151" t="s">
        <v>399</v>
      </c>
      <c r="ARJ1023" s="151" t="s">
        <v>399</v>
      </c>
      <c r="ARK1023" s="151" t="s">
        <v>399</v>
      </c>
      <c r="ARL1023" s="151" t="s">
        <v>399</v>
      </c>
      <c r="ARM1023" s="151" t="s">
        <v>399</v>
      </c>
      <c r="ARN1023" s="151" t="s">
        <v>399</v>
      </c>
      <c r="ARO1023" s="151" t="s">
        <v>399</v>
      </c>
      <c r="ARP1023" s="151" t="s">
        <v>399</v>
      </c>
      <c r="ARQ1023" s="151" t="s">
        <v>399</v>
      </c>
      <c r="ARR1023" s="151" t="s">
        <v>399</v>
      </c>
      <c r="ARS1023" s="151" t="s">
        <v>399</v>
      </c>
      <c r="ART1023" s="151" t="s">
        <v>399</v>
      </c>
      <c r="ARU1023" s="151" t="s">
        <v>399</v>
      </c>
      <c r="ARV1023" s="151" t="s">
        <v>399</v>
      </c>
      <c r="ARW1023" s="151" t="s">
        <v>399</v>
      </c>
      <c r="ARX1023" s="151" t="s">
        <v>399</v>
      </c>
      <c r="ARY1023" s="151" t="s">
        <v>399</v>
      </c>
      <c r="ARZ1023" s="151" t="s">
        <v>399</v>
      </c>
      <c r="ASA1023" s="151" t="s">
        <v>399</v>
      </c>
      <c r="ASB1023" s="151" t="s">
        <v>399</v>
      </c>
      <c r="ASC1023" s="151" t="s">
        <v>399</v>
      </c>
      <c r="ASD1023" s="151" t="s">
        <v>399</v>
      </c>
      <c r="ASE1023" s="151" t="s">
        <v>399</v>
      </c>
      <c r="ASF1023" s="151" t="s">
        <v>399</v>
      </c>
      <c r="ASG1023" s="151" t="s">
        <v>399</v>
      </c>
      <c r="ASH1023" s="151" t="s">
        <v>399</v>
      </c>
      <c r="ASI1023" s="151" t="s">
        <v>399</v>
      </c>
      <c r="ASJ1023" s="151" t="s">
        <v>399</v>
      </c>
      <c r="ASK1023" s="151" t="s">
        <v>399</v>
      </c>
      <c r="ASL1023" s="151" t="s">
        <v>399</v>
      </c>
      <c r="ASM1023" s="151" t="s">
        <v>399</v>
      </c>
      <c r="ASN1023" s="151" t="s">
        <v>399</v>
      </c>
      <c r="ASO1023" s="151" t="s">
        <v>399</v>
      </c>
      <c r="ASP1023" s="151" t="s">
        <v>399</v>
      </c>
      <c r="ASQ1023" s="151" t="s">
        <v>399</v>
      </c>
      <c r="ASR1023" s="151" t="s">
        <v>399</v>
      </c>
      <c r="ASS1023" s="151" t="s">
        <v>399</v>
      </c>
      <c r="AST1023" s="151" t="s">
        <v>399</v>
      </c>
      <c r="ASU1023" s="151" t="s">
        <v>399</v>
      </c>
      <c r="ASV1023" s="151" t="s">
        <v>399</v>
      </c>
      <c r="ASW1023" s="151" t="s">
        <v>399</v>
      </c>
      <c r="ASX1023" s="151" t="s">
        <v>399</v>
      </c>
      <c r="ASY1023" s="151" t="s">
        <v>399</v>
      </c>
      <c r="ASZ1023" s="151" t="s">
        <v>399</v>
      </c>
      <c r="ATA1023" s="151" t="s">
        <v>399</v>
      </c>
      <c r="ATB1023" s="151" t="s">
        <v>399</v>
      </c>
      <c r="ATC1023" s="151" t="s">
        <v>399</v>
      </c>
      <c r="ATD1023" s="151" t="s">
        <v>399</v>
      </c>
      <c r="ATE1023" s="151" t="s">
        <v>399</v>
      </c>
      <c r="ATF1023" s="151" t="s">
        <v>399</v>
      </c>
      <c r="ATG1023" s="151" t="s">
        <v>399</v>
      </c>
      <c r="ATH1023" s="151" t="s">
        <v>399</v>
      </c>
      <c r="ATI1023" s="151" t="s">
        <v>399</v>
      </c>
      <c r="ATJ1023" s="151" t="s">
        <v>399</v>
      </c>
      <c r="ATK1023" s="151" t="s">
        <v>399</v>
      </c>
      <c r="ATL1023" s="151" t="s">
        <v>399</v>
      </c>
      <c r="ATM1023" s="151" t="s">
        <v>399</v>
      </c>
      <c r="ATN1023" s="151" t="s">
        <v>399</v>
      </c>
      <c r="ATO1023" s="151" t="s">
        <v>399</v>
      </c>
      <c r="ATP1023" s="151" t="s">
        <v>399</v>
      </c>
      <c r="ATQ1023" s="151" t="s">
        <v>399</v>
      </c>
      <c r="ATR1023" s="151" t="s">
        <v>399</v>
      </c>
      <c r="ATS1023" s="151" t="s">
        <v>399</v>
      </c>
      <c r="ATT1023" s="151" t="s">
        <v>399</v>
      </c>
      <c r="ATU1023" s="151" t="s">
        <v>399</v>
      </c>
      <c r="ATV1023" s="151" t="s">
        <v>399</v>
      </c>
      <c r="ATW1023" s="151" t="s">
        <v>399</v>
      </c>
      <c r="ATX1023" s="151" t="s">
        <v>399</v>
      </c>
      <c r="ATY1023" s="151" t="s">
        <v>399</v>
      </c>
      <c r="ATZ1023" s="151" t="s">
        <v>399</v>
      </c>
      <c r="AUA1023" s="151" t="s">
        <v>399</v>
      </c>
      <c r="AUB1023" s="151" t="s">
        <v>399</v>
      </c>
      <c r="AUC1023" s="151" t="s">
        <v>399</v>
      </c>
      <c r="AUD1023" s="151" t="s">
        <v>399</v>
      </c>
      <c r="AUE1023" s="151" t="s">
        <v>399</v>
      </c>
      <c r="AUF1023" s="151" t="s">
        <v>399</v>
      </c>
      <c r="AUG1023" s="151" t="s">
        <v>399</v>
      </c>
      <c r="AUH1023" s="151" t="s">
        <v>399</v>
      </c>
      <c r="AUI1023" s="151" t="s">
        <v>399</v>
      </c>
      <c r="AUJ1023" s="151" t="s">
        <v>399</v>
      </c>
      <c r="AUK1023" s="151" t="s">
        <v>399</v>
      </c>
      <c r="AUL1023" s="151" t="s">
        <v>399</v>
      </c>
      <c r="AUM1023" s="151" t="s">
        <v>399</v>
      </c>
      <c r="AUN1023" s="151" t="s">
        <v>399</v>
      </c>
      <c r="AUO1023" s="151" t="s">
        <v>399</v>
      </c>
      <c r="AUP1023" s="151" t="s">
        <v>399</v>
      </c>
      <c r="AUQ1023" s="151" t="s">
        <v>399</v>
      </c>
      <c r="AUR1023" s="151" t="s">
        <v>399</v>
      </c>
      <c r="AUS1023" s="151" t="s">
        <v>399</v>
      </c>
      <c r="AUT1023" s="151" t="s">
        <v>399</v>
      </c>
      <c r="AUU1023" s="151" t="s">
        <v>399</v>
      </c>
      <c r="AUV1023" s="151" t="s">
        <v>399</v>
      </c>
      <c r="AUW1023" s="151" t="s">
        <v>399</v>
      </c>
      <c r="AUX1023" s="151" t="s">
        <v>399</v>
      </c>
      <c r="AUY1023" s="151" t="s">
        <v>399</v>
      </c>
      <c r="AUZ1023" s="151" t="s">
        <v>399</v>
      </c>
      <c r="AVA1023" s="151" t="s">
        <v>399</v>
      </c>
      <c r="AVB1023" s="151" t="s">
        <v>399</v>
      </c>
      <c r="AVC1023" s="151" t="s">
        <v>399</v>
      </c>
      <c r="AVD1023" s="151" t="s">
        <v>399</v>
      </c>
      <c r="AVE1023" s="151" t="s">
        <v>399</v>
      </c>
      <c r="AVF1023" s="151" t="s">
        <v>399</v>
      </c>
      <c r="AVG1023" s="151" t="s">
        <v>399</v>
      </c>
      <c r="AVH1023" s="151" t="s">
        <v>399</v>
      </c>
      <c r="AVI1023" s="151" t="s">
        <v>399</v>
      </c>
      <c r="AVJ1023" s="151" t="s">
        <v>399</v>
      </c>
      <c r="AVK1023" s="151" t="s">
        <v>399</v>
      </c>
      <c r="AVL1023" s="151" t="s">
        <v>399</v>
      </c>
      <c r="AVM1023" s="151" t="s">
        <v>399</v>
      </c>
      <c r="AVN1023" s="151" t="s">
        <v>399</v>
      </c>
      <c r="AVO1023" s="151" t="s">
        <v>399</v>
      </c>
      <c r="AVP1023" s="151" t="s">
        <v>399</v>
      </c>
      <c r="AVQ1023" s="151" t="s">
        <v>399</v>
      </c>
      <c r="AVR1023" s="151" t="s">
        <v>399</v>
      </c>
      <c r="AVS1023" s="151" t="s">
        <v>399</v>
      </c>
      <c r="AVT1023" s="151" t="s">
        <v>399</v>
      </c>
      <c r="AVU1023" s="151" t="s">
        <v>399</v>
      </c>
      <c r="AVV1023" s="151" t="s">
        <v>399</v>
      </c>
      <c r="AVW1023" s="151" t="s">
        <v>399</v>
      </c>
      <c r="AVX1023" s="151" t="s">
        <v>399</v>
      </c>
      <c r="AVY1023" s="151" t="s">
        <v>399</v>
      </c>
      <c r="AVZ1023" s="151" t="s">
        <v>399</v>
      </c>
      <c r="AWA1023" s="151" t="s">
        <v>399</v>
      </c>
      <c r="AWB1023" s="151" t="s">
        <v>399</v>
      </c>
      <c r="AWC1023" s="151" t="s">
        <v>399</v>
      </c>
      <c r="AWD1023" s="151" t="s">
        <v>399</v>
      </c>
      <c r="AWE1023" s="151" t="s">
        <v>399</v>
      </c>
      <c r="AWF1023" s="151" t="s">
        <v>399</v>
      </c>
      <c r="AWG1023" s="151" t="s">
        <v>399</v>
      </c>
      <c r="AWH1023" s="151" t="s">
        <v>399</v>
      </c>
      <c r="AWI1023" s="151" t="s">
        <v>399</v>
      </c>
      <c r="AWJ1023" s="151" t="s">
        <v>399</v>
      </c>
      <c r="AWK1023" s="151" t="s">
        <v>399</v>
      </c>
      <c r="AWL1023" s="151" t="s">
        <v>399</v>
      </c>
      <c r="AWM1023" s="151" t="s">
        <v>399</v>
      </c>
      <c r="AWN1023" s="151" t="s">
        <v>399</v>
      </c>
      <c r="AWO1023" s="151" t="s">
        <v>399</v>
      </c>
      <c r="AWP1023" s="151" t="s">
        <v>399</v>
      </c>
      <c r="AWQ1023" s="151" t="s">
        <v>399</v>
      </c>
      <c r="AWR1023" s="151" t="s">
        <v>399</v>
      </c>
      <c r="AWS1023" s="151" t="s">
        <v>399</v>
      </c>
      <c r="AWT1023" s="151" t="s">
        <v>399</v>
      </c>
      <c r="AWU1023" s="151" t="s">
        <v>399</v>
      </c>
      <c r="AWV1023" s="151" t="s">
        <v>399</v>
      </c>
      <c r="AWW1023" s="151" t="s">
        <v>399</v>
      </c>
      <c r="AWX1023" s="151" t="s">
        <v>399</v>
      </c>
      <c r="AWY1023" s="151" t="s">
        <v>399</v>
      </c>
      <c r="AWZ1023" s="151" t="s">
        <v>399</v>
      </c>
      <c r="AXA1023" s="151" t="s">
        <v>399</v>
      </c>
      <c r="AXB1023" s="151" t="s">
        <v>399</v>
      </c>
      <c r="AXC1023" s="151" t="s">
        <v>399</v>
      </c>
      <c r="AXD1023" s="151" t="s">
        <v>399</v>
      </c>
      <c r="AXE1023" s="151" t="s">
        <v>399</v>
      </c>
      <c r="AXF1023" s="151" t="s">
        <v>399</v>
      </c>
      <c r="AXG1023" s="151" t="s">
        <v>399</v>
      </c>
      <c r="AXH1023" s="151" t="s">
        <v>399</v>
      </c>
      <c r="AXI1023" s="151" t="s">
        <v>399</v>
      </c>
      <c r="AXJ1023" s="151" t="s">
        <v>399</v>
      </c>
      <c r="AXK1023" s="151" t="s">
        <v>399</v>
      </c>
      <c r="AXL1023" s="151" t="s">
        <v>399</v>
      </c>
      <c r="AXM1023" s="151" t="s">
        <v>399</v>
      </c>
      <c r="AXN1023" s="151" t="s">
        <v>399</v>
      </c>
      <c r="AXO1023" s="151" t="s">
        <v>399</v>
      </c>
      <c r="AXP1023" s="151" t="s">
        <v>399</v>
      </c>
      <c r="AXQ1023" s="151" t="s">
        <v>399</v>
      </c>
      <c r="AXR1023" s="151" t="s">
        <v>399</v>
      </c>
      <c r="AXS1023" s="151" t="s">
        <v>399</v>
      </c>
      <c r="AXT1023" s="151" t="s">
        <v>399</v>
      </c>
      <c r="AXU1023" s="151" t="s">
        <v>399</v>
      </c>
      <c r="AXV1023" s="151" t="s">
        <v>399</v>
      </c>
      <c r="AXW1023" s="151" t="s">
        <v>399</v>
      </c>
      <c r="AXX1023" s="151" t="s">
        <v>399</v>
      </c>
      <c r="AXY1023" s="151" t="s">
        <v>399</v>
      </c>
      <c r="AXZ1023" s="151" t="s">
        <v>399</v>
      </c>
      <c r="AYA1023" s="151" t="s">
        <v>399</v>
      </c>
      <c r="AYB1023" s="151" t="s">
        <v>399</v>
      </c>
      <c r="AYC1023" s="151" t="s">
        <v>399</v>
      </c>
      <c r="AYD1023" s="151" t="s">
        <v>399</v>
      </c>
      <c r="AYE1023" s="151" t="s">
        <v>399</v>
      </c>
      <c r="AYF1023" s="151" t="s">
        <v>399</v>
      </c>
      <c r="AYG1023" s="151" t="s">
        <v>399</v>
      </c>
      <c r="AYH1023" s="151" t="s">
        <v>399</v>
      </c>
      <c r="AYI1023" s="151" t="s">
        <v>399</v>
      </c>
      <c r="AYJ1023" s="151" t="s">
        <v>399</v>
      </c>
      <c r="AYK1023" s="151" t="s">
        <v>399</v>
      </c>
      <c r="AYL1023" s="151" t="s">
        <v>399</v>
      </c>
      <c r="AYM1023" s="151" t="s">
        <v>399</v>
      </c>
      <c r="AYN1023" s="151" t="s">
        <v>399</v>
      </c>
      <c r="AYO1023" s="151" t="s">
        <v>399</v>
      </c>
      <c r="AYP1023" s="151" t="s">
        <v>399</v>
      </c>
      <c r="AYQ1023" s="151" t="s">
        <v>399</v>
      </c>
      <c r="AYR1023" s="151" t="s">
        <v>399</v>
      </c>
      <c r="AYS1023" s="151" t="s">
        <v>399</v>
      </c>
      <c r="AYT1023" s="151" t="s">
        <v>399</v>
      </c>
      <c r="AYU1023" s="151" t="s">
        <v>399</v>
      </c>
      <c r="AYV1023" s="151" t="s">
        <v>399</v>
      </c>
      <c r="AYW1023" s="151" t="s">
        <v>399</v>
      </c>
      <c r="AYX1023" s="151" t="s">
        <v>399</v>
      </c>
      <c r="AYY1023" s="151" t="s">
        <v>399</v>
      </c>
      <c r="AYZ1023" s="151" t="s">
        <v>399</v>
      </c>
      <c r="AZA1023" s="151" t="s">
        <v>399</v>
      </c>
      <c r="AZB1023" s="151" t="s">
        <v>399</v>
      </c>
      <c r="AZC1023" s="151" t="s">
        <v>399</v>
      </c>
      <c r="AZD1023" s="151" t="s">
        <v>399</v>
      </c>
      <c r="AZE1023" s="151" t="s">
        <v>399</v>
      </c>
      <c r="AZF1023" s="151" t="s">
        <v>399</v>
      </c>
      <c r="AZG1023" s="151" t="s">
        <v>399</v>
      </c>
      <c r="AZH1023" s="151" t="s">
        <v>399</v>
      </c>
      <c r="AZI1023" s="151" t="s">
        <v>399</v>
      </c>
      <c r="AZJ1023" s="151" t="s">
        <v>399</v>
      </c>
      <c r="AZK1023" s="151" t="s">
        <v>399</v>
      </c>
      <c r="AZL1023" s="151" t="s">
        <v>399</v>
      </c>
      <c r="AZM1023" s="151" t="s">
        <v>399</v>
      </c>
      <c r="AZN1023" s="151" t="s">
        <v>399</v>
      </c>
      <c r="AZO1023" s="151" t="s">
        <v>399</v>
      </c>
      <c r="AZP1023" s="151" t="s">
        <v>399</v>
      </c>
      <c r="AZQ1023" s="151" t="s">
        <v>399</v>
      </c>
      <c r="AZR1023" s="151" t="s">
        <v>399</v>
      </c>
      <c r="AZS1023" s="151" t="s">
        <v>399</v>
      </c>
      <c r="AZT1023" s="151" t="s">
        <v>399</v>
      </c>
      <c r="AZU1023" s="151" t="s">
        <v>399</v>
      </c>
      <c r="AZV1023" s="151" t="s">
        <v>399</v>
      </c>
      <c r="AZW1023" s="151" t="s">
        <v>399</v>
      </c>
      <c r="AZX1023" s="151" t="s">
        <v>399</v>
      </c>
      <c r="AZY1023" s="151" t="s">
        <v>399</v>
      </c>
      <c r="AZZ1023" s="151" t="s">
        <v>399</v>
      </c>
      <c r="BAA1023" s="151" t="s">
        <v>399</v>
      </c>
      <c r="BAB1023" s="151" t="s">
        <v>399</v>
      </c>
      <c r="BAC1023" s="151" t="s">
        <v>399</v>
      </c>
      <c r="BAD1023" s="151" t="s">
        <v>399</v>
      </c>
      <c r="BAE1023" s="151" t="s">
        <v>399</v>
      </c>
      <c r="BAF1023" s="151" t="s">
        <v>399</v>
      </c>
      <c r="BAG1023" s="151" t="s">
        <v>399</v>
      </c>
      <c r="BAH1023" s="151" t="s">
        <v>399</v>
      </c>
      <c r="BAI1023" s="151" t="s">
        <v>399</v>
      </c>
      <c r="BAJ1023" s="151" t="s">
        <v>399</v>
      </c>
      <c r="BAK1023" s="151" t="s">
        <v>399</v>
      </c>
      <c r="BAL1023" s="151" t="s">
        <v>399</v>
      </c>
      <c r="BAM1023" s="151" t="s">
        <v>399</v>
      </c>
      <c r="BAN1023" s="151" t="s">
        <v>399</v>
      </c>
      <c r="BAO1023" s="151" t="s">
        <v>399</v>
      </c>
      <c r="BAP1023" s="151" t="s">
        <v>399</v>
      </c>
      <c r="BAQ1023" s="151" t="s">
        <v>399</v>
      </c>
      <c r="BAR1023" s="151" t="s">
        <v>399</v>
      </c>
      <c r="BAS1023" s="151" t="s">
        <v>399</v>
      </c>
      <c r="BAT1023" s="151" t="s">
        <v>399</v>
      </c>
      <c r="BAU1023" s="151" t="s">
        <v>399</v>
      </c>
      <c r="BAV1023" s="151" t="s">
        <v>399</v>
      </c>
      <c r="BAW1023" s="151" t="s">
        <v>399</v>
      </c>
      <c r="BAX1023" s="151" t="s">
        <v>399</v>
      </c>
      <c r="BAY1023" s="151" t="s">
        <v>399</v>
      </c>
      <c r="BAZ1023" s="151" t="s">
        <v>399</v>
      </c>
      <c r="BBA1023" s="151" t="s">
        <v>399</v>
      </c>
      <c r="BBB1023" s="151" t="s">
        <v>399</v>
      </c>
      <c r="BBC1023" s="151" t="s">
        <v>399</v>
      </c>
      <c r="BBD1023" s="151" t="s">
        <v>399</v>
      </c>
      <c r="BBE1023" s="151" t="s">
        <v>399</v>
      </c>
      <c r="BBF1023" s="151" t="s">
        <v>399</v>
      </c>
      <c r="BBG1023" s="151" t="s">
        <v>399</v>
      </c>
      <c r="BBH1023" s="151" t="s">
        <v>399</v>
      </c>
      <c r="BBI1023" s="151" t="s">
        <v>399</v>
      </c>
      <c r="BBJ1023" s="151" t="s">
        <v>399</v>
      </c>
      <c r="BBK1023" s="151" t="s">
        <v>399</v>
      </c>
      <c r="BBL1023" s="151" t="s">
        <v>399</v>
      </c>
      <c r="BBM1023" s="151" t="s">
        <v>399</v>
      </c>
      <c r="BBN1023" s="151" t="s">
        <v>399</v>
      </c>
      <c r="BBO1023" s="151" t="s">
        <v>399</v>
      </c>
      <c r="BBP1023" s="151" t="s">
        <v>399</v>
      </c>
      <c r="BBQ1023" s="151" t="s">
        <v>399</v>
      </c>
      <c r="BBR1023" s="151" t="s">
        <v>399</v>
      </c>
      <c r="BBS1023" s="151" t="s">
        <v>399</v>
      </c>
      <c r="BBT1023" s="151" t="s">
        <v>399</v>
      </c>
      <c r="BBU1023" s="151" t="s">
        <v>399</v>
      </c>
      <c r="BBV1023" s="151" t="s">
        <v>399</v>
      </c>
      <c r="BBW1023" s="151" t="s">
        <v>399</v>
      </c>
      <c r="BBX1023" s="151" t="s">
        <v>399</v>
      </c>
      <c r="BBY1023" s="151" t="s">
        <v>399</v>
      </c>
      <c r="BBZ1023" s="151" t="s">
        <v>399</v>
      </c>
      <c r="BCA1023" s="151" t="s">
        <v>399</v>
      </c>
      <c r="BCB1023" s="151" t="s">
        <v>399</v>
      </c>
      <c r="BCC1023" s="151" t="s">
        <v>399</v>
      </c>
      <c r="BCD1023" s="151" t="s">
        <v>399</v>
      </c>
      <c r="BCE1023" s="151" t="s">
        <v>399</v>
      </c>
      <c r="BCF1023" s="151" t="s">
        <v>399</v>
      </c>
      <c r="BCG1023" s="151" t="s">
        <v>399</v>
      </c>
      <c r="BCH1023" s="151" t="s">
        <v>399</v>
      </c>
      <c r="BCI1023" s="151" t="s">
        <v>399</v>
      </c>
      <c r="BCJ1023" s="151" t="s">
        <v>399</v>
      </c>
      <c r="BCK1023" s="151" t="s">
        <v>399</v>
      </c>
      <c r="BCL1023" s="151" t="s">
        <v>399</v>
      </c>
      <c r="BCM1023" s="151" t="s">
        <v>399</v>
      </c>
      <c r="BCN1023" s="151" t="s">
        <v>399</v>
      </c>
      <c r="BCO1023" s="151" t="s">
        <v>399</v>
      </c>
      <c r="BCP1023" s="151" t="s">
        <v>399</v>
      </c>
      <c r="BCQ1023" s="151" t="s">
        <v>399</v>
      </c>
      <c r="BCR1023" s="151" t="s">
        <v>399</v>
      </c>
      <c r="BCS1023" s="151" t="s">
        <v>399</v>
      </c>
      <c r="BCT1023" s="151" t="s">
        <v>399</v>
      </c>
      <c r="BCU1023" s="151" t="s">
        <v>399</v>
      </c>
      <c r="BCV1023" s="151" t="s">
        <v>399</v>
      </c>
      <c r="BCW1023" s="151" t="s">
        <v>399</v>
      </c>
      <c r="BCX1023" s="151" t="s">
        <v>399</v>
      </c>
      <c r="BCY1023" s="151" t="s">
        <v>399</v>
      </c>
      <c r="BCZ1023" s="151" t="s">
        <v>399</v>
      </c>
      <c r="BDA1023" s="151" t="s">
        <v>399</v>
      </c>
      <c r="BDB1023" s="151" t="s">
        <v>399</v>
      </c>
      <c r="BDC1023" s="151" t="s">
        <v>399</v>
      </c>
      <c r="BDD1023" s="151" t="s">
        <v>399</v>
      </c>
      <c r="BDE1023" s="151" t="s">
        <v>399</v>
      </c>
      <c r="BDF1023" s="151" t="s">
        <v>399</v>
      </c>
      <c r="BDG1023" s="151" t="s">
        <v>399</v>
      </c>
      <c r="BDH1023" s="151" t="s">
        <v>399</v>
      </c>
      <c r="BDI1023" s="151" t="s">
        <v>399</v>
      </c>
      <c r="BDJ1023" s="151" t="s">
        <v>399</v>
      </c>
      <c r="BDK1023" s="151" t="s">
        <v>399</v>
      </c>
      <c r="BDL1023" s="151" t="s">
        <v>399</v>
      </c>
      <c r="BDM1023" s="151" t="s">
        <v>399</v>
      </c>
      <c r="BDN1023" s="151" t="s">
        <v>399</v>
      </c>
      <c r="BDO1023" s="151" t="s">
        <v>399</v>
      </c>
      <c r="BDP1023" s="151" t="s">
        <v>399</v>
      </c>
      <c r="BDQ1023" s="151" t="s">
        <v>399</v>
      </c>
      <c r="BDR1023" s="151" t="s">
        <v>399</v>
      </c>
      <c r="BDS1023" s="151" t="s">
        <v>399</v>
      </c>
      <c r="BDT1023" s="151" t="s">
        <v>399</v>
      </c>
      <c r="BDU1023" s="151" t="s">
        <v>399</v>
      </c>
      <c r="BDV1023" s="151" t="s">
        <v>399</v>
      </c>
      <c r="BDW1023" s="151" t="s">
        <v>399</v>
      </c>
      <c r="BDX1023" s="151" t="s">
        <v>399</v>
      </c>
      <c r="BDY1023" s="151" t="s">
        <v>399</v>
      </c>
      <c r="BDZ1023" s="151" t="s">
        <v>399</v>
      </c>
      <c r="BEA1023" s="151" t="s">
        <v>399</v>
      </c>
      <c r="BEB1023" s="151" t="s">
        <v>399</v>
      </c>
      <c r="BEC1023" s="151" t="s">
        <v>399</v>
      </c>
      <c r="BED1023" s="151" t="s">
        <v>399</v>
      </c>
      <c r="BEE1023" s="151" t="s">
        <v>399</v>
      </c>
      <c r="BEF1023" s="151" t="s">
        <v>399</v>
      </c>
      <c r="BEG1023" s="151" t="s">
        <v>399</v>
      </c>
      <c r="BEH1023" s="151" t="s">
        <v>399</v>
      </c>
      <c r="BEI1023" s="151" t="s">
        <v>399</v>
      </c>
      <c r="BEJ1023" s="151" t="s">
        <v>399</v>
      </c>
      <c r="BEK1023" s="151" t="s">
        <v>399</v>
      </c>
      <c r="BEL1023" s="151" t="s">
        <v>399</v>
      </c>
      <c r="BEM1023" s="151" t="s">
        <v>399</v>
      </c>
      <c r="BEN1023" s="151" t="s">
        <v>399</v>
      </c>
      <c r="BEO1023" s="151" t="s">
        <v>399</v>
      </c>
      <c r="BEP1023" s="151" t="s">
        <v>399</v>
      </c>
      <c r="BEQ1023" s="151" t="s">
        <v>399</v>
      </c>
      <c r="BER1023" s="151" t="s">
        <v>399</v>
      </c>
      <c r="BES1023" s="151" t="s">
        <v>399</v>
      </c>
      <c r="BET1023" s="151" t="s">
        <v>399</v>
      </c>
      <c r="BEU1023" s="151" t="s">
        <v>399</v>
      </c>
      <c r="BEV1023" s="151" t="s">
        <v>399</v>
      </c>
      <c r="BEW1023" s="151" t="s">
        <v>399</v>
      </c>
      <c r="BEX1023" s="151" t="s">
        <v>399</v>
      </c>
      <c r="BEY1023" s="151" t="s">
        <v>399</v>
      </c>
      <c r="BEZ1023" s="151" t="s">
        <v>399</v>
      </c>
      <c r="BFA1023" s="151" t="s">
        <v>399</v>
      </c>
      <c r="BFB1023" s="151" t="s">
        <v>399</v>
      </c>
      <c r="BFC1023" s="151" t="s">
        <v>399</v>
      </c>
      <c r="BFD1023" s="151" t="s">
        <v>399</v>
      </c>
      <c r="BFE1023" s="151" t="s">
        <v>399</v>
      </c>
      <c r="BFF1023" s="151" t="s">
        <v>399</v>
      </c>
      <c r="BFG1023" s="151" t="s">
        <v>399</v>
      </c>
      <c r="BFH1023" s="151" t="s">
        <v>399</v>
      </c>
      <c r="BFI1023" s="151" t="s">
        <v>399</v>
      </c>
      <c r="BFJ1023" s="151" t="s">
        <v>399</v>
      </c>
      <c r="BFK1023" s="151" t="s">
        <v>399</v>
      </c>
      <c r="BFL1023" s="151" t="s">
        <v>399</v>
      </c>
      <c r="BFM1023" s="151" t="s">
        <v>399</v>
      </c>
      <c r="BFN1023" s="151" t="s">
        <v>399</v>
      </c>
      <c r="BFO1023" s="151" t="s">
        <v>399</v>
      </c>
      <c r="BFP1023" s="151" t="s">
        <v>399</v>
      </c>
      <c r="BFQ1023" s="151" t="s">
        <v>399</v>
      </c>
      <c r="BFR1023" s="151" t="s">
        <v>399</v>
      </c>
      <c r="BFS1023" s="151" t="s">
        <v>399</v>
      </c>
      <c r="BFT1023" s="151" t="s">
        <v>399</v>
      </c>
      <c r="BFU1023" s="151" t="s">
        <v>399</v>
      </c>
      <c r="BFV1023" s="151" t="s">
        <v>399</v>
      </c>
      <c r="BFW1023" s="151" t="s">
        <v>399</v>
      </c>
      <c r="BFX1023" s="151" t="s">
        <v>399</v>
      </c>
      <c r="BFY1023" s="151" t="s">
        <v>399</v>
      </c>
      <c r="BFZ1023" s="151" t="s">
        <v>399</v>
      </c>
      <c r="BGA1023" s="151" t="s">
        <v>399</v>
      </c>
      <c r="BGB1023" s="151" t="s">
        <v>399</v>
      </c>
      <c r="BGC1023" s="151" t="s">
        <v>399</v>
      </c>
      <c r="BGD1023" s="151" t="s">
        <v>399</v>
      </c>
      <c r="BGE1023" s="151" t="s">
        <v>399</v>
      </c>
      <c r="BGF1023" s="151" t="s">
        <v>399</v>
      </c>
      <c r="BGG1023" s="151" t="s">
        <v>399</v>
      </c>
      <c r="BGH1023" s="151" t="s">
        <v>399</v>
      </c>
      <c r="BGI1023" s="151" t="s">
        <v>399</v>
      </c>
      <c r="BGJ1023" s="151" t="s">
        <v>399</v>
      </c>
      <c r="BGK1023" s="151" t="s">
        <v>399</v>
      </c>
      <c r="BGL1023" s="151" t="s">
        <v>399</v>
      </c>
      <c r="BGM1023" s="151" t="s">
        <v>399</v>
      </c>
      <c r="BGN1023" s="151" t="s">
        <v>399</v>
      </c>
      <c r="BGO1023" s="151" t="s">
        <v>399</v>
      </c>
      <c r="BGP1023" s="151" t="s">
        <v>399</v>
      </c>
      <c r="BGQ1023" s="151" t="s">
        <v>399</v>
      </c>
      <c r="BGR1023" s="151" t="s">
        <v>399</v>
      </c>
      <c r="BGS1023" s="151" t="s">
        <v>399</v>
      </c>
      <c r="BGT1023" s="151" t="s">
        <v>399</v>
      </c>
      <c r="BGU1023" s="151" t="s">
        <v>399</v>
      </c>
      <c r="BGV1023" s="151" t="s">
        <v>399</v>
      </c>
      <c r="BGW1023" s="151" t="s">
        <v>399</v>
      </c>
      <c r="BGX1023" s="151" t="s">
        <v>399</v>
      </c>
      <c r="BGY1023" s="151" t="s">
        <v>399</v>
      </c>
      <c r="BGZ1023" s="151" t="s">
        <v>399</v>
      </c>
      <c r="BHA1023" s="151" t="s">
        <v>399</v>
      </c>
      <c r="BHB1023" s="151" t="s">
        <v>399</v>
      </c>
      <c r="BHC1023" s="151" t="s">
        <v>399</v>
      </c>
      <c r="BHD1023" s="151" t="s">
        <v>399</v>
      </c>
      <c r="BHE1023" s="151" t="s">
        <v>399</v>
      </c>
      <c r="BHF1023" s="151" t="s">
        <v>399</v>
      </c>
      <c r="BHG1023" s="151" t="s">
        <v>399</v>
      </c>
      <c r="BHH1023" s="151" t="s">
        <v>399</v>
      </c>
      <c r="BHI1023" s="151" t="s">
        <v>399</v>
      </c>
      <c r="BHJ1023" s="151" t="s">
        <v>399</v>
      </c>
      <c r="BHK1023" s="151" t="s">
        <v>399</v>
      </c>
      <c r="BHL1023" s="151" t="s">
        <v>399</v>
      </c>
      <c r="BHM1023" s="151" t="s">
        <v>399</v>
      </c>
      <c r="BHN1023" s="151" t="s">
        <v>399</v>
      </c>
      <c r="BHO1023" s="151" t="s">
        <v>399</v>
      </c>
      <c r="BHP1023" s="151" t="s">
        <v>399</v>
      </c>
      <c r="BHQ1023" s="151" t="s">
        <v>399</v>
      </c>
      <c r="BHR1023" s="151" t="s">
        <v>399</v>
      </c>
      <c r="BHS1023" s="151" t="s">
        <v>399</v>
      </c>
      <c r="BHT1023" s="151" t="s">
        <v>399</v>
      </c>
      <c r="BHU1023" s="151" t="s">
        <v>399</v>
      </c>
      <c r="BHV1023" s="151" t="s">
        <v>399</v>
      </c>
      <c r="BHW1023" s="151" t="s">
        <v>399</v>
      </c>
      <c r="BHX1023" s="151" t="s">
        <v>399</v>
      </c>
      <c r="BHY1023" s="151" t="s">
        <v>399</v>
      </c>
      <c r="BHZ1023" s="151" t="s">
        <v>399</v>
      </c>
      <c r="BIA1023" s="151" t="s">
        <v>399</v>
      </c>
      <c r="BIB1023" s="151" t="s">
        <v>399</v>
      </c>
      <c r="BIC1023" s="151" t="s">
        <v>399</v>
      </c>
      <c r="BID1023" s="151" t="s">
        <v>399</v>
      </c>
      <c r="BIE1023" s="151" t="s">
        <v>399</v>
      </c>
      <c r="BIF1023" s="151" t="s">
        <v>399</v>
      </c>
      <c r="BIG1023" s="151" t="s">
        <v>399</v>
      </c>
      <c r="BIH1023" s="151" t="s">
        <v>399</v>
      </c>
      <c r="BII1023" s="151" t="s">
        <v>399</v>
      </c>
      <c r="BIJ1023" s="151" t="s">
        <v>399</v>
      </c>
      <c r="BIK1023" s="151" t="s">
        <v>399</v>
      </c>
      <c r="BIL1023" s="151" t="s">
        <v>399</v>
      </c>
      <c r="BIM1023" s="151" t="s">
        <v>399</v>
      </c>
      <c r="BIN1023" s="151" t="s">
        <v>399</v>
      </c>
      <c r="BIO1023" s="151" t="s">
        <v>399</v>
      </c>
      <c r="BIP1023" s="151" t="s">
        <v>399</v>
      </c>
      <c r="BIQ1023" s="151" t="s">
        <v>399</v>
      </c>
      <c r="BIR1023" s="151" t="s">
        <v>399</v>
      </c>
      <c r="BIS1023" s="151" t="s">
        <v>399</v>
      </c>
      <c r="BIT1023" s="151" t="s">
        <v>399</v>
      </c>
      <c r="BIU1023" s="151" t="s">
        <v>399</v>
      </c>
      <c r="BIV1023" s="151" t="s">
        <v>399</v>
      </c>
      <c r="BIW1023" s="151" t="s">
        <v>399</v>
      </c>
      <c r="BIX1023" s="151" t="s">
        <v>399</v>
      </c>
      <c r="BIY1023" s="151" t="s">
        <v>399</v>
      </c>
      <c r="BIZ1023" s="151" t="s">
        <v>399</v>
      </c>
      <c r="BJA1023" s="151" t="s">
        <v>399</v>
      </c>
      <c r="BJB1023" s="151" t="s">
        <v>399</v>
      </c>
      <c r="BJC1023" s="151" t="s">
        <v>399</v>
      </c>
      <c r="BJD1023" s="151" t="s">
        <v>399</v>
      </c>
      <c r="BJE1023" s="151" t="s">
        <v>399</v>
      </c>
      <c r="BJF1023" s="151" t="s">
        <v>399</v>
      </c>
      <c r="BJG1023" s="151" t="s">
        <v>399</v>
      </c>
      <c r="BJH1023" s="151" t="s">
        <v>399</v>
      </c>
      <c r="BJI1023" s="151" t="s">
        <v>399</v>
      </c>
      <c r="BJJ1023" s="151" t="s">
        <v>399</v>
      </c>
      <c r="BJK1023" s="151" t="s">
        <v>399</v>
      </c>
      <c r="BJL1023" s="151" t="s">
        <v>399</v>
      </c>
      <c r="BJM1023" s="151" t="s">
        <v>399</v>
      </c>
      <c r="BJN1023" s="151" t="s">
        <v>399</v>
      </c>
      <c r="BJO1023" s="151" t="s">
        <v>399</v>
      </c>
      <c r="BJP1023" s="151" t="s">
        <v>399</v>
      </c>
      <c r="BJQ1023" s="151" t="s">
        <v>399</v>
      </c>
      <c r="BJR1023" s="151" t="s">
        <v>399</v>
      </c>
      <c r="BJS1023" s="151" t="s">
        <v>399</v>
      </c>
      <c r="BJT1023" s="151" t="s">
        <v>399</v>
      </c>
      <c r="BJU1023" s="151" t="s">
        <v>399</v>
      </c>
      <c r="BJV1023" s="151" t="s">
        <v>399</v>
      </c>
      <c r="BJW1023" s="151" t="s">
        <v>399</v>
      </c>
      <c r="BJX1023" s="151" t="s">
        <v>399</v>
      </c>
      <c r="BJY1023" s="151" t="s">
        <v>399</v>
      </c>
      <c r="BJZ1023" s="151" t="s">
        <v>399</v>
      </c>
      <c r="BKA1023" s="151" t="s">
        <v>399</v>
      </c>
      <c r="BKB1023" s="151" t="s">
        <v>399</v>
      </c>
      <c r="BKC1023" s="151" t="s">
        <v>399</v>
      </c>
      <c r="BKD1023" s="151" t="s">
        <v>399</v>
      </c>
      <c r="BKE1023" s="151" t="s">
        <v>399</v>
      </c>
      <c r="BKF1023" s="151" t="s">
        <v>399</v>
      </c>
      <c r="BKG1023" s="151" t="s">
        <v>399</v>
      </c>
      <c r="BKH1023" s="151" t="s">
        <v>399</v>
      </c>
      <c r="BKI1023" s="151" t="s">
        <v>399</v>
      </c>
      <c r="BKJ1023" s="151" t="s">
        <v>399</v>
      </c>
      <c r="BKK1023" s="151" t="s">
        <v>399</v>
      </c>
      <c r="BKL1023" s="151" t="s">
        <v>399</v>
      </c>
      <c r="BKM1023" s="151" t="s">
        <v>399</v>
      </c>
      <c r="BKN1023" s="151" t="s">
        <v>399</v>
      </c>
      <c r="BKO1023" s="151" t="s">
        <v>399</v>
      </c>
      <c r="BKP1023" s="151" t="s">
        <v>399</v>
      </c>
      <c r="BKQ1023" s="151" t="s">
        <v>399</v>
      </c>
      <c r="BKR1023" s="151" t="s">
        <v>399</v>
      </c>
      <c r="BKS1023" s="151" t="s">
        <v>399</v>
      </c>
      <c r="BKT1023" s="151" t="s">
        <v>399</v>
      </c>
      <c r="BKU1023" s="151" t="s">
        <v>399</v>
      </c>
      <c r="BKV1023" s="151" t="s">
        <v>399</v>
      </c>
      <c r="BKW1023" s="151" t="s">
        <v>399</v>
      </c>
      <c r="BKX1023" s="151" t="s">
        <v>399</v>
      </c>
      <c r="BKY1023" s="151" t="s">
        <v>399</v>
      </c>
      <c r="BKZ1023" s="151" t="s">
        <v>399</v>
      </c>
      <c r="BLA1023" s="151" t="s">
        <v>399</v>
      </c>
      <c r="BLB1023" s="151" t="s">
        <v>399</v>
      </c>
      <c r="BLC1023" s="151" t="s">
        <v>399</v>
      </c>
      <c r="BLD1023" s="151" t="s">
        <v>399</v>
      </c>
      <c r="BLE1023" s="151" t="s">
        <v>399</v>
      </c>
      <c r="BLF1023" s="151" t="s">
        <v>399</v>
      </c>
      <c r="BLG1023" s="151" t="s">
        <v>399</v>
      </c>
      <c r="BLH1023" s="151" t="s">
        <v>399</v>
      </c>
      <c r="BLI1023" s="151" t="s">
        <v>399</v>
      </c>
      <c r="BLJ1023" s="151" t="s">
        <v>399</v>
      </c>
      <c r="BLK1023" s="151" t="s">
        <v>399</v>
      </c>
      <c r="BLL1023" s="151" t="s">
        <v>399</v>
      </c>
      <c r="BLM1023" s="151" t="s">
        <v>399</v>
      </c>
      <c r="BLN1023" s="151" t="s">
        <v>399</v>
      </c>
      <c r="BLO1023" s="151" t="s">
        <v>399</v>
      </c>
      <c r="BLP1023" s="151" t="s">
        <v>399</v>
      </c>
      <c r="BLQ1023" s="151" t="s">
        <v>399</v>
      </c>
      <c r="BLR1023" s="151" t="s">
        <v>399</v>
      </c>
      <c r="BLS1023" s="151" t="s">
        <v>399</v>
      </c>
      <c r="BLT1023" s="151" t="s">
        <v>399</v>
      </c>
      <c r="BLU1023" s="151" t="s">
        <v>399</v>
      </c>
      <c r="BLV1023" s="151" t="s">
        <v>399</v>
      </c>
      <c r="BLW1023" s="151" t="s">
        <v>399</v>
      </c>
      <c r="BLX1023" s="151" t="s">
        <v>399</v>
      </c>
      <c r="BLY1023" s="151" t="s">
        <v>399</v>
      </c>
      <c r="BLZ1023" s="151" t="s">
        <v>399</v>
      </c>
      <c r="BMA1023" s="151" t="s">
        <v>399</v>
      </c>
      <c r="BMB1023" s="151" t="s">
        <v>399</v>
      </c>
      <c r="BMC1023" s="151" t="s">
        <v>399</v>
      </c>
      <c r="BMD1023" s="151" t="s">
        <v>399</v>
      </c>
      <c r="BME1023" s="151" t="s">
        <v>399</v>
      </c>
      <c r="BMF1023" s="151" t="s">
        <v>399</v>
      </c>
      <c r="BMG1023" s="151" t="s">
        <v>399</v>
      </c>
      <c r="BMH1023" s="151" t="s">
        <v>399</v>
      </c>
      <c r="BMI1023" s="151" t="s">
        <v>399</v>
      </c>
      <c r="BMJ1023" s="151" t="s">
        <v>399</v>
      </c>
      <c r="BMK1023" s="151" t="s">
        <v>399</v>
      </c>
      <c r="BML1023" s="151" t="s">
        <v>399</v>
      </c>
      <c r="BMM1023" s="151" t="s">
        <v>399</v>
      </c>
      <c r="BMN1023" s="151" t="s">
        <v>399</v>
      </c>
      <c r="BMO1023" s="151" t="s">
        <v>399</v>
      </c>
      <c r="BMP1023" s="151" t="s">
        <v>399</v>
      </c>
      <c r="BMQ1023" s="151" t="s">
        <v>399</v>
      </c>
      <c r="BMR1023" s="151" t="s">
        <v>399</v>
      </c>
      <c r="BMS1023" s="151" t="s">
        <v>399</v>
      </c>
      <c r="BMT1023" s="151" t="s">
        <v>399</v>
      </c>
      <c r="BMU1023" s="151" t="s">
        <v>399</v>
      </c>
      <c r="BMV1023" s="151" t="s">
        <v>399</v>
      </c>
      <c r="BMW1023" s="151" t="s">
        <v>399</v>
      </c>
      <c r="BMX1023" s="151" t="s">
        <v>399</v>
      </c>
      <c r="BMY1023" s="151" t="s">
        <v>399</v>
      </c>
      <c r="BMZ1023" s="151" t="s">
        <v>399</v>
      </c>
      <c r="BNA1023" s="151" t="s">
        <v>399</v>
      </c>
      <c r="BNB1023" s="151" t="s">
        <v>399</v>
      </c>
      <c r="BNC1023" s="151" t="s">
        <v>399</v>
      </c>
      <c r="BND1023" s="151" t="s">
        <v>399</v>
      </c>
      <c r="BNE1023" s="151" t="s">
        <v>399</v>
      </c>
      <c r="BNF1023" s="151" t="s">
        <v>399</v>
      </c>
      <c r="BNG1023" s="151" t="s">
        <v>399</v>
      </c>
      <c r="BNH1023" s="151" t="s">
        <v>399</v>
      </c>
      <c r="BNI1023" s="151" t="s">
        <v>399</v>
      </c>
      <c r="BNJ1023" s="151" t="s">
        <v>399</v>
      </c>
      <c r="BNK1023" s="151" t="s">
        <v>399</v>
      </c>
      <c r="BNL1023" s="151" t="s">
        <v>399</v>
      </c>
      <c r="BNM1023" s="151" t="s">
        <v>399</v>
      </c>
      <c r="BNN1023" s="151" t="s">
        <v>399</v>
      </c>
      <c r="BNO1023" s="151" t="s">
        <v>399</v>
      </c>
      <c r="BNP1023" s="151" t="s">
        <v>399</v>
      </c>
      <c r="BNQ1023" s="151" t="s">
        <v>399</v>
      </c>
      <c r="BNR1023" s="151" t="s">
        <v>399</v>
      </c>
      <c r="BNS1023" s="151" t="s">
        <v>399</v>
      </c>
      <c r="BNT1023" s="151" t="s">
        <v>399</v>
      </c>
      <c r="BNU1023" s="151" t="s">
        <v>399</v>
      </c>
      <c r="BNV1023" s="151" t="s">
        <v>399</v>
      </c>
      <c r="BNW1023" s="151" t="s">
        <v>399</v>
      </c>
      <c r="BNX1023" s="151" t="s">
        <v>399</v>
      </c>
      <c r="BNY1023" s="151" t="s">
        <v>399</v>
      </c>
      <c r="BNZ1023" s="151" t="s">
        <v>399</v>
      </c>
      <c r="BOA1023" s="151" t="s">
        <v>399</v>
      </c>
      <c r="BOB1023" s="151" t="s">
        <v>399</v>
      </c>
      <c r="BOC1023" s="151" t="s">
        <v>399</v>
      </c>
      <c r="BOD1023" s="151" t="s">
        <v>399</v>
      </c>
      <c r="BOE1023" s="151" t="s">
        <v>399</v>
      </c>
      <c r="BOF1023" s="151" t="s">
        <v>399</v>
      </c>
      <c r="BOG1023" s="151" t="s">
        <v>399</v>
      </c>
      <c r="BOH1023" s="151" t="s">
        <v>399</v>
      </c>
      <c r="BOI1023" s="151" t="s">
        <v>399</v>
      </c>
      <c r="BOJ1023" s="151" t="s">
        <v>399</v>
      </c>
      <c r="BOK1023" s="151" t="s">
        <v>399</v>
      </c>
      <c r="BOL1023" s="151" t="s">
        <v>399</v>
      </c>
      <c r="BOM1023" s="151" t="s">
        <v>399</v>
      </c>
      <c r="BON1023" s="151" t="s">
        <v>399</v>
      </c>
      <c r="BOO1023" s="151" t="s">
        <v>399</v>
      </c>
      <c r="BOP1023" s="151" t="s">
        <v>399</v>
      </c>
      <c r="BOQ1023" s="151" t="s">
        <v>399</v>
      </c>
      <c r="BOR1023" s="151" t="s">
        <v>399</v>
      </c>
      <c r="BOS1023" s="151" t="s">
        <v>399</v>
      </c>
      <c r="BOT1023" s="151" t="s">
        <v>399</v>
      </c>
      <c r="BOU1023" s="151" t="s">
        <v>399</v>
      </c>
      <c r="BOV1023" s="151" t="s">
        <v>399</v>
      </c>
      <c r="BOW1023" s="151" t="s">
        <v>399</v>
      </c>
      <c r="BOX1023" s="151" t="s">
        <v>399</v>
      </c>
      <c r="BOY1023" s="151" t="s">
        <v>399</v>
      </c>
      <c r="BOZ1023" s="151" t="s">
        <v>399</v>
      </c>
      <c r="BPA1023" s="151" t="s">
        <v>399</v>
      </c>
      <c r="BPB1023" s="151" t="s">
        <v>399</v>
      </c>
      <c r="BPC1023" s="151" t="s">
        <v>399</v>
      </c>
      <c r="BPD1023" s="151" t="s">
        <v>399</v>
      </c>
      <c r="BPE1023" s="151" t="s">
        <v>399</v>
      </c>
      <c r="BPF1023" s="151" t="s">
        <v>399</v>
      </c>
      <c r="BPG1023" s="151" t="s">
        <v>399</v>
      </c>
      <c r="BPH1023" s="151" t="s">
        <v>399</v>
      </c>
      <c r="BPI1023" s="151" t="s">
        <v>399</v>
      </c>
      <c r="BPJ1023" s="151" t="s">
        <v>399</v>
      </c>
      <c r="BPK1023" s="151" t="s">
        <v>399</v>
      </c>
      <c r="BPL1023" s="151" t="s">
        <v>399</v>
      </c>
      <c r="BPM1023" s="151" t="s">
        <v>399</v>
      </c>
      <c r="BPN1023" s="151" t="s">
        <v>399</v>
      </c>
      <c r="BPO1023" s="151" t="s">
        <v>399</v>
      </c>
      <c r="BPP1023" s="151" t="s">
        <v>399</v>
      </c>
      <c r="BPQ1023" s="151" t="s">
        <v>399</v>
      </c>
      <c r="BPR1023" s="151" t="s">
        <v>399</v>
      </c>
      <c r="BPS1023" s="151" t="s">
        <v>399</v>
      </c>
      <c r="BPT1023" s="151" t="s">
        <v>399</v>
      </c>
      <c r="BPU1023" s="151" t="s">
        <v>399</v>
      </c>
      <c r="BPV1023" s="151" t="s">
        <v>399</v>
      </c>
      <c r="BPW1023" s="151" t="s">
        <v>399</v>
      </c>
      <c r="BPX1023" s="151" t="s">
        <v>399</v>
      </c>
      <c r="BPY1023" s="151" t="s">
        <v>399</v>
      </c>
      <c r="BPZ1023" s="151" t="s">
        <v>399</v>
      </c>
      <c r="BQA1023" s="151" t="s">
        <v>399</v>
      </c>
      <c r="BQB1023" s="151" t="s">
        <v>399</v>
      </c>
      <c r="BQC1023" s="151" t="s">
        <v>399</v>
      </c>
      <c r="BQD1023" s="151" t="s">
        <v>399</v>
      </c>
      <c r="BQE1023" s="151" t="s">
        <v>399</v>
      </c>
      <c r="BQF1023" s="151" t="s">
        <v>399</v>
      </c>
      <c r="BQG1023" s="151" t="s">
        <v>399</v>
      </c>
      <c r="BQH1023" s="151" t="s">
        <v>399</v>
      </c>
      <c r="BQI1023" s="151" t="s">
        <v>399</v>
      </c>
      <c r="BQJ1023" s="151" t="s">
        <v>399</v>
      </c>
      <c r="BQK1023" s="151" t="s">
        <v>399</v>
      </c>
      <c r="BQL1023" s="151" t="s">
        <v>399</v>
      </c>
      <c r="BQM1023" s="151" t="s">
        <v>399</v>
      </c>
      <c r="BQN1023" s="151" t="s">
        <v>399</v>
      </c>
      <c r="BQO1023" s="151" t="s">
        <v>399</v>
      </c>
      <c r="BQP1023" s="151" t="s">
        <v>399</v>
      </c>
      <c r="BQQ1023" s="151" t="s">
        <v>399</v>
      </c>
      <c r="BQR1023" s="151" t="s">
        <v>399</v>
      </c>
      <c r="BQS1023" s="151" t="s">
        <v>399</v>
      </c>
      <c r="BQT1023" s="151" t="s">
        <v>399</v>
      </c>
      <c r="BQU1023" s="151" t="s">
        <v>399</v>
      </c>
      <c r="BQV1023" s="151" t="s">
        <v>399</v>
      </c>
      <c r="BQW1023" s="151" t="s">
        <v>399</v>
      </c>
      <c r="BQX1023" s="151" t="s">
        <v>399</v>
      </c>
      <c r="BQY1023" s="151" t="s">
        <v>399</v>
      </c>
      <c r="BQZ1023" s="151" t="s">
        <v>399</v>
      </c>
      <c r="BRA1023" s="151" t="s">
        <v>399</v>
      </c>
      <c r="BRB1023" s="151" t="s">
        <v>399</v>
      </c>
      <c r="BRC1023" s="151" t="s">
        <v>399</v>
      </c>
      <c r="BRD1023" s="151" t="s">
        <v>399</v>
      </c>
      <c r="BRE1023" s="151" t="s">
        <v>399</v>
      </c>
      <c r="BRF1023" s="151" t="s">
        <v>399</v>
      </c>
      <c r="BRG1023" s="151" t="s">
        <v>399</v>
      </c>
      <c r="BRH1023" s="151" t="s">
        <v>399</v>
      </c>
      <c r="BRI1023" s="151" t="s">
        <v>399</v>
      </c>
      <c r="BRJ1023" s="151" t="s">
        <v>399</v>
      </c>
      <c r="BRK1023" s="151" t="s">
        <v>399</v>
      </c>
      <c r="BRL1023" s="151" t="s">
        <v>399</v>
      </c>
      <c r="BRM1023" s="151" t="s">
        <v>399</v>
      </c>
      <c r="BRN1023" s="151" t="s">
        <v>399</v>
      </c>
      <c r="BRO1023" s="151" t="s">
        <v>399</v>
      </c>
      <c r="BRP1023" s="151" t="s">
        <v>399</v>
      </c>
      <c r="BRQ1023" s="151" t="s">
        <v>399</v>
      </c>
      <c r="BRR1023" s="151" t="s">
        <v>399</v>
      </c>
      <c r="BRS1023" s="151" t="s">
        <v>399</v>
      </c>
      <c r="BRT1023" s="151" t="s">
        <v>399</v>
      </c>
      <c r="BRU1023" s="151" t="s">
        <v>399</v>
      </c>
      <c r="BRV1023" s="151" t="s">
        <v>399</v>
      </c>
      <c r="BRW1023" s="151" t="s">
        <v>399</v>
      </c>
      <c r="BRX1023" s="151" t="s">
        <v>399</v>
      </c>
      <c r="BRY1023" s="151" t="s">
        <v>399</v>
      </c>
      <c r="BRZ1023" s="151" t="s">
        <v>399</v>
      </c>
      <c r="BSA1023" s="151" t="s">
        <v>399</v>
      </c>
      <c r="BSB1023" s="151" t="s">
        <v>399</v>
      </c>
      <c r="BSC1023" s="151" t="s">
        <v>399</v>
      </c>
      <c r="BSD1023" s="151" t="s">
        <v>399</v>
      </c>
      <c r="BSE1023" s="151" t="s">
        <v>399</v>
      </c>
      <c r="BSF1023" s="151" t="s">
        <v>399</v>
      </c>
      <c r="BSG1023" s="151" t="s">
        <v>399</v>
      </c>
      <c r="BSH1023" s="151" t="s">
        <v>399</v>
      </c>
      <c r="BSI1023" s="151" t="s">
        <v>399</v>
      </c>
      <c r="BSJ1023" s="151" t="s">
        <v>399</v>
      </c>
      <c r="BSK1023" s="151" t="s">
        <v>399</v>
      </c>
      <c r="BSL1023" s="151" t="s">
        <v>399</v>
      </c>
      <c r="BSM1023" s="151" t="s">
        <v>399</v>
      </c>
      <c r="BSN1023" s="151" t="s">
        <v>399</v>
      </c>
      <c r="BSO1023" s="151" t="s">
        <v>399</v>
      </c>
      <c r="BSP1023" s="151" t="s">
        <v>399</v>
      </c>
      <c r="BSQ1023" s="151" t="s">
        <v>399</v>
      </c>
      <c r="BSR1023" s="151" t="s">
        <v>399</v>
      </c>
      <c r="BSS1023" s="151" t="s">
        <v>399</v>
      </c>
      <c r="BST1023" s="151" t="s">
        <v>399</v>
      </c>
      <c r="BSU1023" s="151" t="s">
        <v>399</v>
      </c>
      <c r="BSV1023" s="151" t="s">
        <v>399</v>
      </c>
      <c r="BSW1023" s="151" t="s">
        <v>399</v>
      </c>
      <c r="BSX1023" s="151" t="s">
        <v>399</v>
      </c>
      <c r="BSY1023" s="151" t="s">
        <v>399</v>
      </c>
      <c r="BSZ1023" s="151" t="s">
        <v>399</v>
      </c>
      <c r="BTA1023" s="151" t="s">
        <v>399</v>
      </c>
      <c r="BTB1023" s="151" t="s">
        <v>399</v>
      </c>
      <c r="BTC1023" s="151" t="s">
        <v>399</v>
      </c>
      <c r="BTD1023" s="151" t="s">
        <v>399</v>
      </c>
      <c r="BTE1023" s="151" t="s">
        <v>399</v>
      </c>
      <c r="BTF1023" s="151" t="s">
        <v>399</v>
      </c>
      <c r="BTG1023" s="151" t="s">
        <v>399</v>
      </c>
      <c r="BTH1023" s="151" t="s">
        <v>399</v>
      </c>
      <c r="BTI1023" s="151" t="s">
        <v>399</v>
      </c>
      <c r="BTJ1023" s="151" t="s">
        <v>399</v>
      </c>
      <c r="BTK1023" s="151" t="s">
        <v>399</v>
      </c>
      <c r="BTL1023" s="151" t="s">
        <v>399</v>
      </c>
      <c r="BTM1023" s="151" t="s">
        <v>399</v>
      </c>
      <c r="BTN1023" s="151" t="s">
        <v>399</v>
      </c>
      <c r="BTO1023" s="151" t="s">
        <v>399</v>
      </c>
      <c r="BTP1023" s="151" t="s">
        <v>399</v>
      </c>
      <c r="BTQ1023" s="151" t="s">
        <v>399</v>
      </c>
      <c r="BTR1023" s="151" t="s">
        <v>399</v>
      </c>
      <c r="BTS1023" s="151" t="s">
        <v>399</v>
      </c>
      <c r="BTT1023" s="151" t="s">
        <v>399</v>
      </c>
      <c r="BTU1023" s="151" t="s">
        <v>399</v>
      </c>
      <c r="BTV1023" s="151" t="s">
        <v>399</v>
      </c>
      <c r="BTW1023" s="151" t="s">
        <v>399</v>
      </c>
      <c r="BTX1023" s="151" t="s">
        <v>399</v>
      </c>
      <c r="BTY1023" s="151" t="s">
        <v>399</v>
      </c>
      <c r="BTZ1023" s="151" t="s">
        <v>399</v>
      </c>
      <c r="BUA1023" s="151" t="s">
        <v>399</v>
      </c>
      <c r="BUB1023" s="151" t="s">
        <v>399</v>
      </c>
      <c r="BUC1023" s="151" t="s">
        <v>399</v>
      </c>
      <c r="BUD1023" s="151" t="s">
        <v>399</v>
      </c>
      <c r="BUE1023" s="151" t="s">
        <v>399</v>
      </c>
      <c r="BUF1023" s="151" t="s">
        <v>399</v>
      </c>
      <c r="BUG1023" s="151" t="s">
        <v>399</v>
      </c>
      <c r="BUH1023" s="151" t="s">
        <v>399</v>
      </c>
      <c r="BUI1023" s="151" t="s">
        <v>399</v>
      </c>
      <c r="BUJ1023" s="151" t="s">
        <v>399</v>
      </c>
      <c r="BUK1023" s="151" t="s">
        <v>399</v>
      </c>
      <c r="BUL1023" s="151" t="s">
        <v>399</v>
      </c>
      <c r="BUM1023" s="151" t="s">
        <v>399</v>
      </c>
      <c r="BUN1023" s="151" t="s">
        <v>399</v>
      </c>
      <c r="BUO1023" s="151" t="s">
        <v>399</v>
      </c>
      <c r="BUP1023" s="151" t="s">
        <v>399</v>
      </c>
      <c r="BUQ1023" s="151" t="s">
        <v>399</v>
      </c>
      <c r="BUR1023" s="151" t="s">
        <v>399</v>
      </c>
      <c r="BUS1023" s="151" t="s">
        <v>399</v>
      </c>
      <c r="BUT1023" s="151" t="s">
        <v>399</v>
      </c>
      <c r="BUU1023" s="151" t="s">
        <v>399</v>
      </c>
      <c r="BUV1023" s="151" t="s">
        <v>399</v>
      </c>
      <c r="BUW1023" s="151" t="s">
        <v>399</v>
      </c>
      <c r="BUX1023" s="151" t="s">
        <v>399</v>
      </c>
      <c r="BUY1023" s="151" t="s">
        <v>399</v>
      </c>
      <c r="BUZ1023" s="151" t="s">
        <v>399</v>
      </c>
      <c r="BVA1023" s="151" t="s">
        <v>399</v>
      </c>
      <c r="BVB1023" s="151" t="s">
        <v>399</v>
      </c>
      <c r="BVC1023" s="151" t="s">
        <v>399</v>
      </c>
      <c r="BVD1023" s="151" t="s">
        <v>399</v>
      </c>
      <c r="BVE1023" s="151" t="s">
        <v>399</v>
      </c>
      <c r="BVF1023" s="151" t="s">
        <v>399</v>
      </c>
      <c r="BVG1023" s="151" t="s">
        <v>399</v>
      </c>
      <c r="BVH1023" s="151" t="s">
        <v>399</v>
      </c>
      <c r="BVI1023" s="151" t="s">
        <v>399</v>
      </c>
      <c r="BVJ1023" s="151" t="s">
        <v>399</v>
      </c>
      <c r="BVK1023" s="151" t="s">
        <v>399</v>
      </c>
      <c r="BVL1023" s="151" t="s">
        <v>399</v>
      </c>
      <c r="BVM1023" s="151" t="s">
        <v>399</v>
      </c>
      <c r="BVN1023" s="151" t="s">
        <v>399</v>
      </c>
      <c r="BVO1023" s="151" t="s">
        <v>399</v>
      </c>
      <c r="BVP1023" s="151" t="s">
        <v>399</v>
      </c>
      <c r="BVQ1023" s="151" t="s">
        <v>399</v>
      </c>
      <c r="BVR1023" s="151" t="s">
        <v>399</v>
      </c>
      <c r="BVS1023" s="151" t="s">
        <v>399</v>
      </c>
      <c r="BVT1023" s="151" t="s">
        <v>399</v>
      </c>
      <c r="BVU1023" s="151" t="s">
        <v>399</v>
      </c>
      <c r="BVV1023" s="151" t="s">
        <v>399</v>
      </c>
      <c r="BVW1023" s="151" t="s">
        <v>399</v>
      </c>
      <c r="BVX1023" s="151" t="s">
        <v>399</v>
      </c>
      <c r="BVY1023" s="151" t="s">
        <v>399</v>
      </c>
      <c r="BVZ1023" s="151" t="s">
        <v>399</v>
      </c>
      <c r="BWA1023" s="151" t="s">
        <v>399</v>
      </c>
      <c r="BWB1023" s="151" t="s">
        <v>399</v>
      </c>
      <c r="BWC1023" s="151" t="s">
        <v>399</v>
      </c>
      <c r="BWD1023" s="151" t="s">
        <v>399</v>
      </c>
      <c r="BWE1023" s="151" t="s">
        <v>399</v>
      </c>
      <c r="BWF1023" s="151" t="s">
        <v>399</v>
      </c>
      <c r="BWG1023" s="151" t="s">
        <v>399</v>
      </c>
      <c r="BWH1023" s="151" t="s">
        <v>399</v>
      </c>
      <c r="BWI1023" s="151" t="s">
        <v>399</v>
      </c>
      <c r="BWJ1023" s="151" t="s">
        <v>399</v>
      </c>
      <c r="BWK1023" s="151" t="s">
        <v>399</v>
      </c>
      <c r="BWL1023" s="151" t="s">
        <v>399</v>
      </c>
      <c r="BWM1023" s="151" t="s">
        <v>399</v>
      </c>
      <c r="BWN1023" s="151" t="s">
        <v>399</v>
      </c>
      <c r="BWO1023" s="151" t="s">
        <v>399</v>
      </c>
      <c r="BWP1023" s="151" t="s">
        <v>399</v>
      </c>
      <c r="BWQ1023" s="151" t="s">
        <v>399</v>
      </c>
      <c r="BWR1023" s="151" t="s">
        <v>399</v>
      </c>
      <c r="BWS1023" s="151" t="s">
        <v>399</v>
      </c>
      <c r="BWT1023" s="151" t="s">
        <v>399</v>
      </c>
      <c r="BWU1023" s="151" t="s">
        <v>399</v>
      </c>
      <c r="BWV1023" s="151" t="s">
        <v>399</v>
      </c>
      <c r="BWW1023" s="151" t="s">
        <v>399</v>
      </c>
      <c r="BWX1023" s="151" t="s">
        <v>399</v>
      </c>
      <c r="BWY1023" s="151" t="s">
        <v>399</v>
      </c>
      <c r="BWZ1023" s="151" t="s">
        <v>399</v>
      </c>
      <c r="BXA1023" s="151" t="s">
        <v>399</v>
      </c>
      <c r="BXB1023" s="151" t="s">
        <v>399</v>
      </c>
      <c r="BXC1023" s="151" t="s">
        <v>399</v>
      </c>
      <c r="BXD1023" s="151" t="s">
        <v>399</v>
      </c>
      <c r="BXE1023" s="151" t="s">
        <v>399</v>
      </c>
      <c r="BXF1023" s="151" t="s">
        <v>399</v>
      </c>
      <c r="BXG1023" s="151" t="s">
        <v>399</v>
      </c>
      <c r="BXH1023" s="151" t="s">
        <v>399</v>
      </c>
      <c r="BXI1023" s="151" t="s">
        <v>399</v>
      </c>
      <c r="BXJ1023" s="151" t="s">
        <v>399</v>
      </c>
      <c r="BXK1023" s="151" t="s">
        <v>399</v>
      </c>
      <c r="BXL1023" s="151" t="s">
        <v>399</v>
      </c>
      <c r="BXM1023" s="151" t="s">
        <v>399</v>
      </c>
      <c r="BXN1023" s="151" t="s">
        <v>399</v>
      </c>
      <c r="BXO1023" s="151" t="s">
        <v>399</v>
      </c>
      <c r="BXP1023" s="151" t="s">
        <v>399</v>
      </c>
      <c r="BXQ1023" s="151" t="s">
        <v>399</v>
      </c>
      <c r="BXR1023" s="151" t="s">
        <v>399</v>
      </c>
      <c r="BXS1023" s="151" t="s">
        <v>399</v>
      </c>
      <c r="BXT1023" s="151" t="s">
        <v>399</v>
      </c>
      <c r="BXU1023" s="151" t="s">
        <v>399</v>
      </c>
      <c r="BXV1023" s="151" t="s">
        <v>399</v>
      </c>
      <c r="BXW1023" s="151" t="s">
        <v>399</v>
      </c>
      <c r="BXX1023" s="151" t="s">
        <v>399</v>
      </c>
      <c r="BXY1023" s="151" t="s">
        <v>399</v>
      </c>
      <c r="BXZ1023" s="151" t="s">
        <v>399</v>
      </c>
      <c r="BYA1023" s="151" t="s">
        <v>399</v>
      </c>
      <c r="BYB1023" s="151" t="s">
        <v>399</v>
      </c>
      <c r="BYC1023" s="151" t="s">
        <v>399</v>
      </c>
      <c r="BYD1023" s="151" t="s">
        <v>399</v>
      </c>
      <c r="BYE1023" s="151" t="s">
        <v>399</v>
      </c>
      <c r="BYF1023" s="151" t="s">
        <v>399</v>
      </c>
      <c r="BYG1023" s="151" t="s">
        <v>399</v>
      </c>
      <c r="BYH1023" s="151" t="s">
        <v>399</v>
      </c>
      <c r="BYI1023" s="151" t="s">
        <v>399</v>
      </c>
      <c r="BYJ1023" s="151" t="s">
        <v>399</v>
      </c>
      <c r="BYK1023" s="151" t="s">
        <v>399</v>
      </c>
      <c r="BYL1023" s="151" t="s">
        <v>399</v>
      </c>
      <c r="BYM1023" s="151" t="s">
        <v>399</v>
      </c>
      <c r="BYN1023" s="151" t="s">
        <v>399</v>
      </c>
      <c r="BYO1023" s="151" t="s">
        <v>399</v>
      </c>
      <c r="BYP1023" s="151" t="s">
        <v>399</v>
      </c>
      <c r="BYQ1023" s="151" t="s">
        <v>399</v>
      </c>
      <c r="BYR1023" s="151" t="s">
        <v>399</v>
      </c>
      <c r="BYS1023" s="151" t="s">
        <v>399</v>
      </c>
      <c r="BYT1023" s="151" t="s">
        <v>399</v>
      </c>
      <c r="BYU1023" s="151" t="s">
        <v>399</v>
      </c>
      <c r="BYV1023" s="151" t="s">
        <v>399</v>
      </c>
      <c r="BYW1023" s="151" t="s">
        <v>399</v>
      </c>
      <c r="BYX1023" s="151" t="s">
        <v>399</v>
      </c>
      <c r="BYY1023" s="151" t="s">
        <v>399</v>
      </c>
      <c r="BYZ1023" s="151" t="s">
        <v>399</v>
      </c>
      <c r="BZA1023" s="151" t="s">
        <v>399</v>
      </c>
      <c r="BZB1023" s="151" t="s">
        <v>399</v>
      </c>
      <c r="BZC1023" s="151" t="s">
        <v>399</v>
      </c>
      <c r="BZD1023" s="151" t="s">
        <v>399</v>
      </c>
      <c r="BZE1023" s="151" t="s">
        <v>399</v>
      </c>
      <c r="BZF1023" s="151" t="s">
        <v>399</v>
      </c>
      <c r="BZG1023" s="151" t="s">
        <v>399</v>
      </c>
      <c r="BZH1023" s="151" t="s">
        <v>399</v>
      </c>
      <c r="BZI1023" s="151" t="s">
        <v>399</v>
      </c>
      <c r="BZJ1023" s="151" t="s">
        <v>399</v>
      </c>
      <c r="BZK1023" s="151" t="s">
        <v>399</v>
      </c>
      <c r="BZL1023" s="151" t="s">
        <v>399</v>
      </c>
      <c r="BZM1023" s="151" t="s">
        <v>399</v>
      </c>
      <c r="BZN1023" s="151" t="s">
        <v>399</v>
      </c>
      <c r="BZO1023" s="151" t="s">
        <v>399</v>
      </c>
      <c r="BZP1023" s="151" t="s">
        <v>399</v>
      </c>
      <c r="BZQ1023" s="151" t="s">
        <v>399</v>
      </c>
      <c r="BZR1023" s="151" t="s">
        <v>399</v>
      </c>
      <c r="BZS1023" s="151" t="s">
        <v>399</v>
      </c>
      <c r="BZT1023" s="151" t="s">
        <v>399</v>
      </c>
      <c r="BZU1023" s="151" t="s">
        <v>399</v>
      </c>
      <c r="BZV1023" s="151" t="s">
        <v>399</v>
      </c>
      <c r="BZW1023" s="151" t="s">
        <v>399</v>
      </c>
      <c r="BZX1023" s="151" t="s">
        <v>399</v>
      </c>
      <c r="BZY1023" s="151" t="s">
        <v>399</v>
      </c>
      <c r="BZZ1023" s="151" t="s">
        <v>399</v>
      </c>
      <c r="CAA1023" s="151" t="s">
        <v>399</v>
      </c>
      <c r="CAB1023" s="151" t="s">
        <v>399</v>
      </c>
      <c r="CAC1023" s="151" t="s">
        <v>399</v>
      </c>
      <c r="CAD1023" s="151" t="s">
        <v>399</v>
      </c>
      <c r="CAE1023" s="151" t="s">
        <v>399</v>
      </c>
      <c r="CAF1023" s="151" t="s">
        <v>399</v>
      </c>
      <c r="CAG1023" s="151" t="s">
        <v>399</v>
      </c>
      <c r="CAH1023" s="151" t="s">
        <v>399</v>
      </c>
      <c r="CAI1023" s="151" t="s">
        <v>399</v>
      </c>
      <c r="CAJ1023" s="151" t="s">
        <v>399</v>
      </c>
      <c r="CAK1023" s="151" t="s">
        <v>399</v>
      </c>
      <c r="CAL1023" s="151" t="s">
        <v>399</v>
      </c>
      <c r="CAM1023" s="151" t="s">
        <v>399</v>
      </c>
      <c r="CAN1023" s="151" t="s">
        <v>399</v>
      </c>
      <c r="CAO1023" s="151" t="s">
        <v>399</v>
      </c>
      <c r="CAP1023" s="151" t="s">
        <v>399</v>
      </c>
      <c r="CAQ1023" s="151" t="s">
        <v>399</v>
      </c>
      <c r="CAR1023" s="151" t="s">
        <v>399</v>
      </c>
      <c r="CAS1023" s="151" t="s">
        <v>399</v>
      </c>
      <c r="CAT1023" s="151" t="s">
        <v>399</v>
      </c>
      <c r="CAU1023" s="151" t="s">
        <v>399</v>
      </c>
      <c r="CAV1023" s="151" t="s">
        <v>399</v>
      </c>
      <c r="CAW1023" s="151" t="s">
        <v>399</v>
      </c>
      <c r="CAX1023" s="151" t="s">
        <v>399</v>
      </c>
      <c r="CAY1023" s="151" t="s">
        <v>399</v>
      </c>
      <c r="CAZ1023" s="151" t="s">
        <v>399</v>
      </c>
      <c r="CBA1023" s="151" t="s">
        <v>399</v>
      </c>
      <c r="CBB1023" s="151" t="s">
        <v>399</v>
      </c>
      <c r="CBC1023" s="151" t="s">
        <v>399</v>
      </c>
      <c r="CBD1023" s="151" t="s">
        <v>399</v>
      </c>
      <c r="CBE1023" s="151" t="s">
        <v>399</v>
      </c>
      <c r="CBF1023" s="151" t="s">
        <v>399</v>
      </c>
      <c r="CBG1023" s="151" t="s">
        <v>399</v>
      </c>
      <c r="CBH1023" s="151" t="s">
        <v>399</v>
      </c>
      <c r="CBI1023" s="151" t="s">
        <v>399</v>
      </c>
      <c r="CBJ1023" s="151" t="s">
        <v>399</v>
      </c>
      <c r="CBK1023" s="151" t="s">
        <v>399</v>
      </c>
      <c r="CBL1023" s="151" t="s">
        <v>399</v>
      </c>
      <c r="CBM1023" s="151" t="s">
        <v>399</v>
      </c>
      <c r="CBN1023" s="151" t="s">
        <v>399</v>
      </c>
      <c r="CBO1023" s="151" t="s">
        <v>399</v>
      </c>
      <c r="CBP1023" s="151" t="s">
        <v>399</v>
      </c>
      <c r="CBQ1023" s="151" t="s">
        <v>399</v>
      </c>
      <c r="CBR1023" s="151" t="s">
        <v>399</v>
      </c>
      <c r="CBS1023" s="151" t="s">
        <v>399</v>
      </c>
      <c r="CBT1023" s="151" t="s">
        <v>399</v>
      </c>
      <c r="CBU1023" s="151" t="s">
        <v>399</v>
      </c>
      <c r="CBV1023" s="151" t="s">
        <v>399</v>
      </c>
      <c r="CBW1023" s="151" t="s">
        <v>399</v>
      </c>
      <c r="CBX1023" s="151" t="s">
        <v>399</v>
      </c>
      <c r="CBY1023" s="151" t="s">
        <v>399</v>
      </c>
      <c r="CBZ1023" s="151" t="s">
        <v>399</v>
      </c>
      <c r="CCA1023" s="151" t="s">
        <v>399</v>
      </c>
      <c r="CCB1023" s="151" t="s">
        <v>399</v>
      </c>
      <c r="CCC1023" s="151" t="s">
        <v>399</v>
      </c>
      <c r="CCD1023" s="151" t="s">
        <v>399</v>
      </c>
      <c r="CCE1023" s="151" t="s">
        <v>399</v>
      </c>
      <c r="CCF1023" s="151" t="s">
        <v>399</v>
      </c>
      <c r="CCG1023" s="151" t="s">
        <v>399</v>
      </c>
      <c r="CCH1023" s="151" t="s">
        <v>399</v>
      </c>
      <c r="CCI1023" s="151" t="s">
        <v>399</v>
      </c>
      <c r="CCJ1023" s="151" t="s">
        <v>399</v>
      </c>
      <c r="CCK1023" s="151" t="s">
        <v>399</v>
      </c>
      <c r="CCL1023" s="151" t="s">
        <v>399</v>
      </c>
      <c r="CCM1023" s="151" t="s">
        <v>399</v>
      </c>
      <c r="CCN1023" s="151" t="s">
        <v>399</v>
      </c>
      <c r="CCO1023" s="151" t="s">
        <v>399</v>
      </c>
      <c r="CCP1023" s="151" t="s">
        <v>399</v>
      </c>
      <c r="CCQ1023" s="151" t="s">
        <v>399</v>
      </c>
      <c r="CCR1023" s="151" t="s">
        <v>399</v>
      </c>
      <c r="CCS1023" s="151" t="s">
        <v>399</v>
      </c>
      <c r="CCT1023" s="151" t="s">
        <v>399</v>
      </c>
      <c r="CCU1023" s="151" t="s">
        <v>399</v>
      </c>
      <c r="CCV1023" s="151" t="s">
        <v>399</v>
      </c>
      <c r="CCW1023" s="151" t="s">
        <v>399</v>
      </c>
      <c r="CCX1023" s="151" t="s">
        <v>399</v>
      </c>
      <c r="CCY1023" s="151" t="s">
        <v>399</v>
      </c>
      <c r="CCZ1023" s="151" t="s">
        <v>399</v>
      </c>
      <c r="CDA1023" s="151" t="s">
        <v>399</v>
      </c>
      <c r="CDB1023" s="151" t="s">
        <v>399</v>
      </c>
      <c r="CDC1023" s="151" t="s">
        <v>399</v>
      </c>
      <c r="CDD1023" s="151" t="s">
        <v>399</v>
      </c>
      <c r="CDE1023" s="151" t="s">
        <v>399</v>
      </c>
      <c r="CDF1023" s="151" t="s">
        <v>399</v>
      </c>
      <c r="CDG1023" s="151" t="s">
        <v>399</v>
      </c>
      <c r="CDH1023" s="151" t="s">
        <v>399</v>
      </c>
      <c r="CDI1023" s="151" t="s">
        <v>399</v>
      </c>
      <c r="CDJ1023" s="151" t="s">
        <v>399</v>
      </c>
      <c r="CDK1023" s="151" t="s">
        <v>399</v>
      </c>
      <c r="CDL1023" s="151" t="s">
        <v>399</v>
      </c>
      <c r="CDM1023" s="151" t="s">
        <v>399</v>
      </c>
      <c r="CDN1023" s="151" t="s">
        <v>399</v>
      </c>
      <c r="CDO1023" s="151" t="s">
        <v>399</v>
      </c>
      <c r="CDP1023" s="151" t="s">
        <v>399</v>
      </c>
      <c r="CDQ1023" s="151" t="s">
        <v>399</v>
      </c>
      <c r="CDR1023" s="151" t="s">
        <v>399</v>
      </c>
      <c r="CDS1023" s="151" t="s">
        <v>399</v>
      </c>
      <c r="CDT1023" s="151" t="s">
        <v>399</v>
      </c>
      <c r="CDU1023" s="151" t="s">
        <v>399</v>
      </c>
      <c r="CDV1023" s="151" t="s">
        <v>399</v>
      </c>
      <c r="CDW1023" s="151" t="s">
        <v>399</v>
      </c>
      <c r="CDX1023" s="151" t="s">
        <v>399</v>
      </c>
      <c r="CDY1023" s="151" t="s">
        <v>399</v>
      </c>
      <c r="CDZ1023" s="151" t="s">
        <v>399</v>
      </c>
      <c r="CEA1023" s="151" t="s">
        <v>399</v>
      </c>
      <c r="CEB1023" s="151" t="s">
        <v>399</v>
      </c>
      <c r="CEC1023" s="151" t="s">
        <v>399</v>
      </c>
      <c r="CED1023" s="151" t="s">
        <v>399</v>
      </c>
      <c r="CEE1023" s="151" t="s">
        <v>399</v>
      </c>
      <c r="CEF1023" s="151" t="s">
        <v>399</v>
      </c>
      <c r="CEG1023" s="151" t="s">
        <v>399</v>
      </c>
      <c r="CEH1023" s="151" t="s">
        <v>399</v>
      </c>
      <c r="CEI1023" s="151" t="s">
        <v>399</v>
      </c>
      <c r="CEJ1023" s="151" t="s">
        <v>399</v>
      </c>
      <c r="CEK1023" s="151" t="s">
        <v>399</v>
      </c>
      <c r="CEL1023" s="151" t="s">
        <v>399</v>
      </c>
      <c r="CEM1023" s="151" t="s">
        <v>399</v>
      </c>
      <c r="CEN1023" s="151" t="s">
        <v>399</v>
      </c>
      <c r="CEO1023" s="151" t="s">
        <v>399</v>
      </c>
      <c r="CEP1023" s="151" t="s">
        <v>399</v>
      </c>
      <c r="CEQ1023" s="151" t="s">
        <v>399</v>
      </c>
      <c r="CER1023" s="151" t="s">
        <v>399</v>
      </c>
      <c r="CES1023" s="151" t="s">
        <v>399</v>
      </c>
      <c r="CET1023" s="151" t="s">
        <v>399</v>
      </c>
      <c r="CEU1023" s="151" t="s">
        <v>399</v>
      </c>
      <c r="CEV1023" s="151" t="s">
        <v>399</v>
      </c>
      <c r="CEW1023" s="151" t="s">
        <v>399</v>
      </c>
      <c r="CEX1023" s="151" t="s">
        <v>399</v>
      </c>
      <c r="CEY1023" s="151" t="s">
        <v>399</v>
      </c>
      <c r="CEZ1023" s="151" t="s">
        <v>399</v>
      </c>
      <c r="CFA1023" s="151" t="s">
        <v>399</v>
      </c>
      <c r="CFB1023" s="151" t="s">
        <v>399</v>
      </c>
      <c r="CFC1023" s="151" t="s">
        <v>399</v>
      </c>
      <c r="CFD1023" s="151" t="s">
        <v>399</v>
      </c>
      <c r="CFE1023" s="151" t="s">
        <v>399</v>
      </c>
      <c r="CFF1023" s="151" t="s">
        <v>399</v>
      </c>
      <c r="CFG1023" s="151" t="s">
        <v>399</v>
      </c>
      <c r="CFH1023" s="151" t="s">
        <v>399</v>
      </c>
      <c r="CFI1023" s="151" t="s">
        <v>399</v>
      </c>
      <c r="CFJ1023" s="151" t="s">
        <v>399</v>
      </c>
      <c r="CFK1023" s="151" t="s">
        <v>399</v>
      </c>
      <c r="CFL1023" s="151" t="s">
        <v>399</v>
      </c>
      <c r="CFM1023" s="151" t="s">
        <v>399</v>
      </c>
      <c r="CFN1023" s="151" t="s">
        <v>399</v>
      </c>
      <c r="CFO1023" s="151" t="s">
        <v>399</v>
      </c>
      <c r="CFP1023" s="151" t="s">
        <v>399</v>
      </c>
      <c r="CFQ1023" s="151" t="s">
        <v>399</v>
      </c>
      <c r="CFR1023" s="151" t="s">
        <v>399</v>
      </c>
      <c r="CFS1023" s="151" t="s">
        <v>399</v>
      </c>
      <c r="CFT1023" s="151" t="s">
        <v>399</v>
      </c>
      <c r="CFU1023" s="151" t="s">
        <v>399</v>
      </c>
      <c r="CFV1023" s="151" t="s">
        <v>399</v>
      </c>
      <c r="CFW1023" s="151" t="s">
        <v>399</v>
      </c>
      <c r="CFX1023" s="151" t="s">
        <v>399</v>
      </c>
      <c r="CFY1023" s="151" t="s">
        <v>399</v>
      </c>
      <c r="CFZ1023" s="151" t="s">
        <v>399</v>
      </c>
      <c r="CGA1023" s="151" t="s">
        <v>399</v>
      </c>
      <c r="CGB1023" s="151" t="s">
        <v>399</v>
      </c>
      <c r="CGC1023" s="151" t="s">
        <v>399</v>
      </c>
      <c r="CGD1023" s="151" t="s">
        <v>399</v>
      </c>
      <c r="CGE1023" s="151" t="s">
        <v>399</v>
      </c>
      <c r="CGF1023" s="151" t="s">
        <v>399</v>
      </c>
      <c r="CGG1023" s="151" t="s">
        <v>399</v>
      </c>
      <c r="CGH1023" s="151" t="s">
        <v>399</v>
      </c>
      <c r="CGI1023" s="151" t="s">
        <v>399</v>
      </c>
      <c r="CGJ1023" s="151" t="s">
        <v>399</v>
      </c>
      <c r="CGK1023" s="151" t="s">
        <v>399</v>
      </c>
      <c r="CGL1023" s="151" t="s">
        <v>399</v>
      </c>
      <c r="CGM1023" s="151" t="s">
        <v>399</v>
      </c>
      <c r="CGN1023" s="151" t="s">
        <v>399</v>
      </c>
      <c r="CGO1023" s="151" t="s">
        <v>399</v>
      </c>
      <c r="CGP1023" s="151" t="s">
        <v>399</v>
      </c>
      <c r="CGQ1023" s="151" t="s">
        <v>399</v>
      </c>
      <c r="CGR1023" s="151" t="s">
        <v>399</v>
      </c>
      <c r="CGS1023" s="151" t="s">
        <v>399</v>
      </c>
      <c r="CGT1023" s="151" t="s">
        <v>399</v>
      </c>
      <c r="CGU1023" s="151" t="s">
        <v>399</v>
      </c>
      <c r="CGV1023" s="151" t="s">
        <v>399</v>
      </c>
      <c r="CGW1023" s="151" t="s">
        <v>399</v>
      </c>
      <c r="CGX1023" s="151" t="s">
        <v>399</v>
      </c>
      <c r="CGY1023" s="151" t="s">
        <v>399</v>
      </c>
      <c r="CGZ1023" s="151" t="s">
        <v>399</v>
      </c>
      <c r="CHA1023" s="151" t="s">
        <v>399</v>
      </c>
      <c r="CHB1023" s="151" t="s">
        <v>399</v>
      </c>
      <c r="CHC1023" s="151" t="s">
        <v>399</v>
      </c>
      <c r="CHD1023" s="151" t="s">
        <v>399</v>
      </c>
      <c r="CHE1023" s="151" t="s">
        <v>399</v>
      </c>
      <c r="CHF1023" s="151" t="s">
        <v>399</v>
      </c>
      <c r="CHG1023" s="151" t="s">
        <v>399</v>
      </c>
      <c r="CHH1023" s="151" t="s">
        <v>399</v>
      </c>
      <c r="CHI1023" s="151" t="s">
        <v>399</v>
      </c>
      <c r="CHJ1023" s="151" t="s">
        <v>399</v>
      </c>
      <c r="CHK1023" s="151" t="s">
        <v>399</v>
      </c>
      <c r="CHL1023" s="151" t="s">
        <v>399</v>
      </c>
      <c r="CHM1023" s="151" t="s">
        <v>399</v>
      </c>
      <c r="CHN1023" s="151" t="s">
        <v>399</v>
      </c>
      <c r="CHO1023" s="151" t="s">
        <v>399</v>
      </c>
      <c r="CHP1023" s="151" t="s">
        <v>399</v>
      </c>
      <c r="CHQ1023" s="151" t="s">
        <v>399</v>
      </c>
      <c r="CHR1023" s="151" t="s">
        <v>399</v>
      </c>
      <c r="CHS1023" s="151" t="s">
        <v>399</v>
      </c>
      <c r="CHT1023" s="151" t="s">
        <v>399</v>
      </c>
      <c r="CHU1023" s="151" t="s">
        <v>399</v>
      </c>
      <c r="CHV1023" s="151" t="s">
        <v>399</v>
      </c>
      <c r="CHW1023" s="151" t="s">
        <v>399</v>
      </c>
      <c r="CHX1023" s="151" t="s">
        <v>399</v>
      </c>
      <c r="CHY1023" s="151" t="s">
        <v>399</v>
      </c>
      <c r="CHZ1023" s="151" t="s">
        <v>399</v>
      </c>
      <c r="CIA1023" s="151" t="s">
        <v>399</v>
      </c>
      <c r="CIB1023" s="151" t="s">
        <v>399</v>
      </c>
      <c r="CIC1023" s="151" t="s">
        <v>399</v>
      </c>
      <c r="CID1023" s="151" t="s">
        <v>399</v>
      </c>
      <c r="CIE1023" s="151" t="s">
        <v>399</v>
      </c>
      <c r="CIF1023" s="151" t="s">
        <v>399</v>
      </c>
      <c r="CIG1023" s="151" t="s">
        <v>399</v>
      </c>
      <c r="CIH1023" s="151" t="s">
        <v>399</v>
      </c>
      <c r="CII1023" s="151" t="s">
        <v>399</v>
      </c>
      <c r="CIJ1023" s="151" t="s">
        <v>399</v>
      </c>
      <c r="CIK1023" s="151" t="s">
        <v>399</v>
      </c>
      <c r="CIL1023" s="151" t="s">
        <v>399</v>
      </c>
      <c r="CIM1023" s="151" t="s">
        <v>399</v>
      </c>
      <c r="CIN1023" s="151" t="s">
        <v>399</v>
      </c>
      <c r="CIO1023" s="151" t="s">
        <v>399</v>
      </c>
      <c r="CIP1023" s="151" t="s">
        <v>399</v>
      </c>
      <c r="CIQ1023" s="151" t="s">
        <v>399</v>
      </c>
      <c r="CIR1023" s="151" t="s">
        <v>399</v>
      </c>
      <c r="CIS1023" s="151" t="s">
        <v>399</v>
      </c>
      <c r="CIT1023" s="151" t="s">
        <v>399</v>
      </c>
      <c r="CIU1023" s="151" t="s">
        <v>399</v>
      </c>
      <c r="CIV1023" s="151" t="s">
        <v>399</v>
      </c>
      <c r="CIW1023" s="151" t="s">
        <v>399</v>
      </c>
      <c r="CIX1023" s="151" t="s">
        <v>399</v>
      </c>
      <c r="CIY1023" s="151" t="s">
        <v>399</v>
      </c>
      <c r="CIZ1023" s="151" t="s">
        <v>399</v>
      </c>
      <c r="CJA1023" s="151" t="s">
        <v>399</v>
      </c>
      <c r="CJB1023" s="151" t="s">
        <v>399</v>
      </c>
      <c r="CJC1023" s="151" t="s">
        <v>399</v>
      </c>
      <c r="CJD1023" s="151" t="s">
        <v>399</v>
      </c>
      <c r="CJE1023" s="151" t="s">
        <v>399</v>
      </c>
      <c r="CJF1023" s="151" t="s">
        <v>399</v>
      </c>
      <c r="CJG1023" s="151" t="s">
        <v>399</v>
      </c>
      <c r="CJH1023" s="151" t="s">
        <v>399</v>
      </c>
      <c r="CJI1023" s="151" t="s">
        <v>399</v>
      </c>
      <c r="CJJ1023" s="151" t="s">
        <v>399</v>
      </c>
      <c r="CJK1023" s="151" t="s">
        <v>399</v>
      </c>
      <c r="CJL1023" s="151" t="s">
        <v>399</v>
      </c>
      <c r="CJM1023" s="151" t="s">
        <v>399</v>
      </c>
      <c r="CJN1023" s="151" t="s">
        <v>399</v>
      </c>
      <c r="CJO1023" s="151" t="s">
        <v>399</v>
      </c>
      <c r="CJP1023" s="151" t="s">
        <v>399</v>
      </c>
      <c r="CJQ1023" s="151" t="s">
        <v>399</v>
      </c>
      <c r="CJR1023" s="151" t="s">
        <v>399</v>
      </c>
      <c r="CJS1023" s="151" t="s">
        <v>399</v>
      </c>
      <c r="CJT1023" s="151" t="s">
        <v>399</v>
      </c>
      <c r="CJU1023" s="151" t="s">
        <v>399</v>
      </c>
      <c r="CJV1023" s="151" t="s">
        <v>399</v>
      </c>
      <c r="CJW1023" s="151" t="s">
        <v>399</v>
      </c>
      <c r="CJX1023" s="151" t="s">
        <v>399</v>
      </c>
      <c r="CJY1023" s="151" t="s">
        <v>399</v>
      </c>
      <c r="CJZ1023" s="151" t="s">
        <v>399</v>
      </c>
      <c r="CKA1023" s="151" t="s">
        <v>399</v>
      </c>
      <c r="CKB1023" s="151" t="s">
        <v>399</v>
      </c>
      <c r="CKC1023" s="151" t="s">
        <v>399</v>
      </c>
      <c r="CKD1023" s="151" t="s">
        <v>399</v>
      </c>
      <c r="CKE1023" s="151" t="s">
        <v>399</v>
      </c>
      <c r="CKF1023" s="151" t="s">
        <v>399</v>
      </c>
      <c r="CKG1023" s="151" t="s">
        <v>399</v>
      </c>
      <c r="CKH1023" s="151" t="s">
        <v>399</v>
      </c>
      <c r="CKI1023" s="151" t="s">
        <v>399</v>
      </c>
      <c r="CKJ1023" s="151" t="s">
        <v>399</v>
      </c>
      <c r="CKK1023" s="151" t="s">
        <v>399</v>
      </c>
      <c r="CKL1023" s="151" t="s">
        <v>399</v>
      </c>
      <c r="CKM1023" s="151" t="s">
        <v>399</v>
      </c>
      <c r="CKN1023" s="151" t="s">
        <v>399</v>
      </c>
      <c r="CKO1023" s="151" t="s">
        <v>399</v>
      </c>
      <c r="CKP1023" s="151" t="s">
        <v>399</v>
      </c>
      <c r="CKQ1023" s="151" t="s">
        <v>399</v>
      </c>
      <c r="CKR1023" s="151" t="s">
        <v>399</v>
      </c>
      <c r="CKS1023" s="151" t="s">
        <v>399</v>
      </c>
      <c r="CKT1023" s="151" t="s">
        <v>399</v>
      </c>
      <c r="CKU1023" s="151" t="s">
        <v>399</v>
      </c>
      <c r="CKV1023" s="151" t="s">
        <v>399</v>
      </c>
      <c r="CKW1023" s="151" t="s">
        <v>399</v>
      </c>
      <c r="CKX1023" s="151" t="s">
        <v>399</v>
      </c>
      <c r="CKY1023" s="151" t="s">
        <v>399</v>
      </c>
      <c r="CKZ1023" s="151" t="s">
        <v>399</v>
      </c>
      <c r="CLA1023" s="151" t="s">
        <v>399</v>
      </c>
      <c r="CLB1023" s="151" t="s">
        <v>399</v>
      </c>
      <c r="CLC1023" s="151" t="s">
        <v>399</v>
      </c>
      <c r="CLD1023" s="151" t="s">
        <v>399</v>
      </c>
      <c r="CLE1023" s="151" t="s">
        <v>399</v>
      </c>
      <c r="CLF1023" s="151" t="s">
        <v>399</v>
      </c>
      <c r="CLG1023" s="151" t="s">
        <v>399</v>
      </c>
      <c r="CLH1023" s="151" t="s">
        <v>399</v>
      </c>
      <c r="CLI1023" s="151" t="s">
        <v>399</v>
      </c>
      <c r="CLJ1023" s="151" t="s">
        <v>399</v>
      </c>
      <c r="CLK1023" s="151" t="s">
        <v>399</v>
      </c>
      <c r="CLL1023" s="151" t="s">
        <v>399</v>
      </c>
      <c r="CLM1023" s="151" t="s">
        <v>399</v>
      </c>
      <c r="CLN1023" s="151" t="s">
        <v>399</v>
      </c>
      <c r="CLO1023" s="151" t="s">
        <v>399</v>
      </c>
      <c r="CLP1023" s="151" t="s">
        <v>399</v>
      </c>
      <c r="CLQ1023" s="151" t="s">
        <v>399</v>
      </c>
      <c r="CLR1023" s="151" t="s">
        <v>399</v>
      </c>
      <c r="CLS1023" s="151" t="s">
        <v>399</v>
      </c>
      <c r="CLT1023" s="151" t="s">
        <v>399</v>
      </c>
      <c r="CLU1023" s="151" t="s">
        <v>399</v>
      </c>
      <c r="CLV1023" s="151" t="s">
        <v>399</v>
      </c>
      <c r="CLW1023" s="151" t="s">
        <v>399</v>
      </c>
      <c r="CLX1023" s="151" t="s">
        <v>399</v>
      </c>
      <c r="CLY1023" s="151" t="s">
        <v>399</v>
      </c>
      <c r="CLZ1023" s="151" t="s">
        <v>399</v>
      </c>
      <c r="CMA1023" s="151" t="s">
        <v>399</v>
      </c>
      <c r="CMB1023" s="151" t="s">
        <v>399</v>
      </c>
      <c r="CMC1023" s="151" t="s">
        <v>399</v>
      </c>
      <c r="CMD1023" s="151" t="s">
        <v>399</v>
      </c>
      <c r="CME1023" s="151" t="s">
        <v>399</v>
      </c>
      <c r="CMF1023" s="151" t="s">
        <v>399</v>
      </c>
      <c r="CMG1023" s="151" t="s">
        <v>399</v>
      </c>
      <c r="CMH1023" s="151" t="s">
        <v>399</v>
      </c>
      <c r="CMI1023" s="151" t="s">
        <v>399</v>
      </c>
      <c r="CMJ1023" s="151" t="s">
        <v>399</v>
      </c>
      <c r="CMK1023" s="151" t="s">
        <v>399</v>
      </c>
      <c r="CML1023" s="151" t="s">
        <v>399</v>
      </c>
      <c r="CMM1023" s="151" t="s">
        <v>399</v>
      </c>
      <c r="CMN1023" s="151" t="s">
        <v>399</v>
      </c>
      <c r="CMO1023" s="151" t="s">
        <v>399</v>
      </c>
      <c r="CMP1023" s="151" t="s">
        <v>399</v>
      </c>
      <c r="CMQ1023" s="151" t="s">
        <v>399</v>
      </c>
      <c r="CMR1023" s="151" t="s">
        <v>399</v>
      </c>
      <c r="CMS1023" s="151" t="s">
        <v>399</v>
      </c>
      <c r="CMT1023" s="151" t="s">
        <v>399</v>
      </c>
      <c r="CMU1023" s="151" t="s">
        <v>399</v>
      </c>
      <c r="CMV1023" s="151" t="s">
        <v>399</v>
      </c>
      <c r="CMW1023" s="151" t="s">
        <v>399</v>
      </c>
      <c r="CMX1023" s="151" t="s">
        <v>399</v>
      </c>
      <c r="CMY1023" s="151" t="s">
        <v>399</v>
      </c>
      <c r="CMZ1023" s="151" t="s">
        <v>399</v>
      </c>
      <c r="CNA1023" s="151" t="s">
        <v>399</v>
      </c>
      <c r="CNB1023" s="151" t="s">
        <v>399</v>
      </c>
      <c r="CNC1023" s="151" t="s">
        <v>399</v>
      </c>
      <c r="CND1023" s="151" t="s">
        <v>399</v>
      </c>
      <c r="CNE1023" s="151" t="s">
        <v>399</v>
      </c>
      <c r="CNF1023" s="151" t="s">
        <v>399</v>
      </c>
      <c r="CNG1023" s="151" t="s">
        <v>399</v>
      </c>
      <c r="CNH1023" s="151" t="s">
        <v>399</v>
      </c>
      <c r="CNI1023" s="151" t="s">
        <v>399</v>
      </c>
      <c r="CNJ1023" s="151" t="s">
        <v>399</v>
      </c>
      <c r="CNK1023" s="151" t="s">
        <v>399</v>
      </c>
      <c r="CNL1023" s="151" t="s">
        <v>399</v>
      </c>
      <c r="CNM1023" s="151" t="s">
        <v>399</v>
      </c>
      <c r="CNN1023" s="151" t="s">
        <v>399</v>
      </c>
      <c r="CNO1023" s="151" t="s">
        <v>399</v>
      </c>
      <c r="CNP1023" s="151" t="s">
        <v>399</v>
      </c>
      <c r="CNQ1023" s="151" t="s">
        <v>399</v>
      </c>
      <c r="CNR1023" s="151" t="s">
        <v>399</v>
      </c>
      <c r="CNS1023" s="151" t="s">
        <v>399</v>
      </c>
      <c r="CNT1023" s="151" t="s">
        <v>399</v>
      </c>
      <c r="CNU1023" s="151" t="s">
        <v>399</v>
      </c>
      <c r="CNV1023" s="151" t="s">
        <v>399</v>
      </c>
      <c r="CNW1023" s="151" t="s">
        <v>399</v>
      </c>
      <c r="CNX1023" s="151" t="s">
        <v>399</v>
      </c>
      <c r="CNY1023" s="151" t="s">
        <v>399</v>
      </c>
      <c r="CNZ1023" s="151" t="s">
        <v>399</v>
      </c>
      <c r="COA1023" s="151" t="s">
        <v>399</v>
      </c>
      <c r="COB1023" s="151" t="s">
        <v>399</v>
      </c>
      <c r="COC1023" s="151" t="s">
        <v>399</v>
      </c>
      <c r="COD1023" s="151" t="s">
        <v>399</v>
      </c>
      <c r="COE1023" s="151" t="s">
        <v>399</v>
      </c>
      <c r="COF1023" s="151" t="s">
        <v>399</v>
      </c>
      <c r="COG1023" s="151" t="s">
        <v>399</v>
      </c>
      <c r="COH1023" s="151" t="s">
        <v>399</v>
      </c>
      <c r="COI1023" s="151" t="s">
        <v>399</v>
      </c>
      <c r="COJ1023" s="151" t="s">
        <v>399</v>
      </c>
      <c r="COK1023" s="151" t="s">
        <v>399</v>
      </c>
      <c r="COL1023" s="151" t="s">
        <v>399</v>
      </c>
      <c r="COM1023" s="151" t="s">
        <v>399</v>
      </c>
      <c r="CON1023" s="151" t="s">
        <v>399</v>
      </c>
      <c r="COO1023" s="151" t="s">
        <v>399</v>
      </c>
      <c r="COP1023" s="151" t="s">
        <v>399</v>
      </c>
      <c r="COQ1023" s="151" t="s">
        <v>399</v>
      </c>
      <c r="COR1023" s="151" t="s">
        <v>399</v>
      </c>
      <c r="COS1023" s="151" t="s">
        <v>399</v>
      </c>
      <c r="COT1023" s="151" t="s">
        <v>399</v>
      </c>
      <c r="COU1023" s="151" t="s">
        <v>399</v>
      </c>
      <c r="COV1023" s="151" t="s">
        <v>399</v>
      </c>
      <c r="COW1023" s="151" t="s">
        <v>399</v>
      </c>
      <c r="COX1023" s="151" t="s">
        <v>399</v>
      </c>
      <c r="COY1023" s="151" t="s">
        <v>399</v>
      </c>
      <c r="COZ1023" s="151" t="s">
        <v>399</v>
      </c>
      <c r="CPA1023" s="151" t="s">
        <v>399</v>
      </c>
      <c r="CPB1023" s="151" t="s">
        <v>399</v>
      </c>
      <c r="CPC1023" s="151" t="s">
        <v>399</v>
      </c>
      <c r="CPD1023" s="151" t="s">
        <v>399</v>
      </c>
      <c r="CPE1023" s="151" t="s">
        <v>399</v>
      </c>
      <c r="CPF1023" s="151" t="s">
        <v>399</v>
      </c>
      <c r="CPG1023" s="151" t="s">
        <v>399</v>
      </c>
      <c r="CPH1023" s="151" t="s">
        <v>399</v>
      </c>
      <c r="CPI1023" s="151" t="s">
        <v>399</v>
      </c>
      <c r="CPJ1023" s="151" t="s">
        <v>399</v>
      </c>
      <c r="CPK1023" s="151" t="s">
        <v>399</v>
      </c>
      <c r="CPL1023" s="151" t="s">
        <v>399</v>
      </c>
      <c r="CPM1023" s="151" t="s">
        <v>399</v>
      </c>
      <c r="CPN1023" s="151" t="s">
        <v>399</v>
      </c>
      <c r="CPO1023" s="151" t="s">
        <v>399</v>
      </c>
      <c r="CPP1023" s="151" t="s">
        <v>399</v>
      </c>
      <c r="CPQ1023" s="151" t="s">
        <v>399</v>
      </c>
      <c r="CPR1023" s="151" t="s">
        <v>399</v>
      </c>
      <c r="CPS1023" s="151" t="s">
        <v>399</v>
      </c>
      <c r="CPT1023" s="151" t="s">
        <v>399</v>
      </c>
      <c r="CPU1023" s="151" t="s">
        <v>399</v>
      </c>
      <c r="CPV1023" s="151" t="s">
        <v>399</v>
      </c>
      <c r="CPW1023" s="151" t="s">
        <v>399</v>
      </c>
      <c r="CPX1023" s="151" t="s">
        <v>399</v>
      </c>
      <c r="CPY1023" s="151" t="s">
        <v>399</v>
      </c>
      <c r="CPZ1023" s="151" t="s">
        <v>399</v>
      </c>
      <c r="CQA1023" s="151" t="s">
        <v>399</v>
      </c>
      <c r="CQB1023" s="151" t="s">
        <v>399</v>
      </c>
      <c r="CQC1023" s="151" t="s">
        <v>399</v>
      </c>
      <c r="CQD1023" s="151" t="s">
        <v>399</v>
      </c>
      <c r="CQE1023" s="151" t="s">
        <v>399</v>
      </c>
      <c r="CQF1023" s="151" t="s">
        <v>399</v>
      </c>
      <c r="CQG1023" s="151" t="s">
        <v>399</v>
      </c>
      <c r="CQH1023" s="151" t="s">
        <v>399</v>
      </c>
      <c r="CQI1023" s="151" t="s">
        <v>399</v>
      </c>
      <c r="CQJ1023" s="151" t="s">
        <v>399</v>
      </c>
      <c r="CQK1023" s="151" t="s">
        <v>399</v>
      </c>
      <c r="CQL1023" s="151" t="s">
        <v>399</v>
      </c>
      <c r="CQM1023" s="151" t="s">
        <v>399</v>
      </c>
      <c r="CQN1023" s="151" t="s">
        <v>399</v>
      </c>
      <c r="CQO1023" s="151" t="s">
        <v>399</v>
      </c>
      <c r="CQP1023" s="151" t="s">
        <v>399</v>
      </c>
      <c r="CQQ1023" s="151" t="s">
        <v>399</v>
      </c>
      <c r="CQR1023" s="151" t="s">
        <v>399</v>
      </c>
      <c r="CQS1023" s="151" t="s">
        <v>399</v>
      </c>
      <c r="CQT1023" s="151" t="s">
        <v>399</v>
      </c>
      <c r="CQU1023" s="151" t="s">
        <v>399</v>
      </c>
      <c r="CQV1023" s="151" t="s">
        <v>399</v>
      </c>
      <c r="CQW1023" s="151" t="s">
        <v>399</v>
      </c>
      <c r="CQX1023" s="151" t="s">
        <v>399</v>
      </c>
      <c r="CQY1023" s="151" t="s">
        <v>399</v>
      </c>
      <c r="CQZ1023" s="151" t="s">
        <v>399</v>
      </c>
      <c r="CRA1023" s="151" t="s">
        <v>399</v>
      </c>
      <c r="CRB1023" s="151" t="s">
        <v>399</v>
      </c>
      <c r="CRC1023" s="151" t="s">
        <v>399</v>
      </c>
      <c r="CRD1023" s="151" t="s">
        <v>399</v>
      </c>
      <c r="CRE1023" s="151" t="s">
        <v>399</v>
      </c>
      <c r="CRF1023" s="151" t="s">
        <v>399</v>
      </c>
      <c r="CRG1023" s="151" t="s">
        <v>399</v>
      </c>
      <c r="CRH1023" s="151" t="s">
        <v>399</v>
      </c>
      <c r="CRI1023" s="151" t="s">
        <v>399</v>
      </c>
      <c r="CRJ1023" s="151" t="s">
        <v>399</v>
      </c>
      <c r="CRK1023" s="151" t="s">
        <v>399</v>
      </c>
      <c r="CRL1023" s="151" t="s">
        <v>399</v>
      </c>
      <c r="CRM1023" s="151" t="s">
        <v>399</v>
      </c>
      <c r="CRN1023" s="151" t="s">
        <v>399</v>
      </c>
      <c r="CRO1023" s="151" t="s">
        <v>399</v>
      </c>
      <c r="CRP1023" s="151" t="s">
        <v>399</v>
      </c>
      <c r="CRQ1023" s="151" t="s">
        <v>399</v>
      </c>
      <c r="CRR1023" s="151" t="s">
        <v>399</v>
      </c>
      <c r="CRS1023" s="151" t="s">
        <v>399</v>
      </c>
      <c r="CRT1023" s="151" t="s">
        <v>399</v>
      </c>
      <c r="CRU1023" s="151" t="s">
        <v>399</v>
      </c>
      <c r="CRV1023" s="151" t="s">
        <v>399</v>
      </c>
      <c r="CRW1023" s="151" t="s">
        <v>399</v>
      </c>
      <c r="CRX1023" s="151" t="s">
        <v>399</v>
      </c>
      <c r="CRY1023" s="151" t="s">
        <v>399</v>
      </c>
      <c r="CRZ1023" s="151" t="s">
        <v>399</v>
      </c>
      <c r="CSA1023" s="151" t="s">
        <v>399</v>
      </c>
      <c r="CSB1023" s="151" t="s">
        <v>399</v>
      </c>
      <c r="CSC1023" s="151" t="s">
        <v>399</v>
      </c>
      <c r="CSD1023" s="151" t="s">
        <v>399</v>
      </c>
      <c r="CSE1023" s="151" t="s">
        <v>399</v>
      </c>
      <c r="CSF1023" s="151" t="s">
        <v>399</v>
      </c>
      <c r="CSG1023" s="151" t="s">
        <v>399</v>
      </c>
      <c r="CSH1023" s="151" t="s">
        <v>399</v>
      </c>
      <c r="CSI1023" s="151" t="s">
        <v>399</v>
      </c>
      <c r="CSJ1023" s="151" t="s">
        <v>399</v>
      </c>
      <c r="CSK1023" s="151" t="s">
        <v>399</v>
      </c>
      <c r="CSL1023" s="151" t="s">
        <v>399</v>
      </c>
      <c r="CSM1023" s="151" t="s">
        <v>399</v>
      </c>
      <c r="CSN1023" s="151" t="s">
        <v>399</v>
      </c>
      <c r="CSO1023" s="151" t="s">
        <v>399</v>
      </c>
      <c r="CSP1023" s="151" t="s">
        <v>399</v>
      </c>
      <c r="CSQ1023" s="151" t="s">
        <v>399</v>
      </c>
      <c r="CSR1023" s="151" t="s">
        <v>399</v>
      </c>
      <c r="CSS1023" s="151" t="s">
        <v>399</v>
      </c>
      <c r="CST1023" s="151" t="s">
        <v>399</v>
      </c>
      <c r="CSU1023" s="151" t="s">
        <v>399</v>
      </c>
      <c r="CSV1023" s="151" t="s">
        <v>399</v>
      </c>
      <c r="CSW1023" s="151" t="s">
        <v>399</v>
      </c>
      <c r="CSX1023" s="151" t="s">
        <v>399</v>
      </c>
      <c r="CSY1023" s="151" t="s">
        <v>399</v>
      </c>
      <c r="CSZ1023" s="151" t="s">
        <v>399</v>
      </c>
      <c r="CTA1023" s="151" t="s">
        <v>399</v>
      </c>
      <c r="CTB1023" s="151" t="s">
        <v>399</v>
      </c>
      <c r="CTC1023" s="151" t="s">
        <v>399</v>
      </c>
      <c r="CTD1023" s="151" t="s">
        <v>399</v>
      </c>
      <c r="CTE1023" s="151" t="s">
        <v>399</v>
      </c>
      <c r="CTF1023" s="151" t="s">
        <v>399</v>
      </c>
      <c r="CTG1023" s="151" t="s">
        <v>399</v>
      </c>
      <c r="CTH1023" s="151" t="s">
        <v>399</v>
      </c>
      <c r="CTI1023" s="151" t="s">
        <v>399</v>
      </c>
      <c r="CTJ1023" s="151" t="s">
        <v>399</v>
      </c>
      <c r="CTK1023" s="151" t="s">
        <v>399</v>
      </c>
      <c r="CTL1023" s="151" t="s">
        <v>399</v>
      </c>
      <c r="CTM1023" s="151" t="s">
        <v>399</v>
      </c>
      <c r="CTN1023" s="151" t="s">
        <v>399</v>
      </c>
      <c r="CTO1023" s="151" t="s">
        <v>399</v>
      </c>
      <c r="CTP1023" s="151" t="s">
        <v>399</v>
      </c>
      <c r="CTQ1023" s="151" t="s">
        <v>399</v>
      </c>
      <c r="CTR1023" s="151" t="s">
        <v>399</v>
      </c>
      <c r="CTS1023" s="151" t="s">
        <v>399</v>
      </c>
      <c r="CTT1023" s="151" t="s">
        <v>399</v>
      </c>
      <c r="CTU1023" s="151" t="s">
        <v>399</v>
      </c>
      <c r="CTV1023" s="151" t="s">
        <v>399</v>
      </c>
      <c r="CTW1023" s="151" t="s">
        <v>399</v>
      </c>
      <c r="CTX1023" s="151" t="s">
        <v>399</v>
      </c>
      <c r="CTY1023" s="151" t="s">
        <v>399</v>
      </c>
      <c r="CTZ1023" s="151" t="s">
        <v>399</v>
      </c>
      <c r="CUA1023" s="151" t="s">
        <v>399</v>
      </c>
      <c r="CUB1023" s="151" t="s">
        <v>399</v>
      </c>
      <c r="CUC1023" s="151" t="s">
        <v>399</v>
      </c>
      <c r="CUD1023" s="151" t="s">
        <v>399</v>
      </c>
      <c r="CUE1023" s="151" t="s">
        <v>399</v>
      </c>
      <c r="CUF1023" s="151" t="s">
        <v>399</v>
      </c>
      <c r="CUG1023" s="151" t="s">
        <v>399</v>
      </c>
      <c r="CUH1023" s="151" t="s">
        <v>399</v>
      </c>
      <c r="CUI1023" s="151" t="s">
        <v>399</v>
      </c>
      <c r="CUJ1023" s="151" t="s">
        <v>399</v>
      </c>
      <c r="CUK1023" s="151" t="s">
        <v>399</v>
      </c>
      <c r="CUL1023" s="151" t="s">
        <v>399</v>
      </c>
      <c r="CUM1023" s="151" t="s">
        <v>399</v>
      </c>
      <c r="CUN1023" s="151" t="s">
        <v>399</v>
      </c>
      <c r="CUO1023" s="151" t="s">
        <v>399</v>
      </c>
      <c r="CUP1023" s="151" t="s">
        <v>399</v>
      </c>
      <c r="CUQ1023" s="151" t="s">
        <v>399</v>
      </c>
      <c r="CUR1023" s="151" t="s">
        <v>399</v>
      </c>
      <c r="CUS1023" s="151" t="s">
        <v>399</v>
      </c>
      <c r="CUT1023" s="151" t="s">
        <v>399</v>
      </c>
      <c r="CUU1023" s="151" t="s">
        <v>399</v>
      </c>
      <c r="CUV1023" s="151" t="s">
        <v>399</v>
      </c>
      <c r="CUW1023" s="151" t="s">
        <v>399</v>
      </c>
      <c r="CUX1023" s="151" t="s">
        <v>399</v>
      </c>
      <c r="CUY1023" s="151" t="s">
        <v>399</v>
      </c>
      <c r="CUZ1023" s="151" t="s">
        <v>399</v>
      </c>
      <c r="CVA1023" s="151" t="s">
        <v>399</v>
      </c>
      <c r="CVB1023" s="151" t="s">
        <v>399</v>
      </c>
      <c r="CVC1023" s="151" t="s">
        <v>399</v>
      </c>
      <c r="CVD1023" s="151" t="s">
        <v>399</v>
      </c>
      <c r="CVE1023" s="151" t="s">
        <v>399</v>
      </c>
      <c r="CVF1023" s="151" t="s">
        <v>399</v>
      </c>
      <c r="CVG1023" s="151" t="s">
        <v>399</v>
      </c>
      <c r="CVH1023" s="151" t="s">
        <v>399</v>
      </c>
      <c r="CVI1023" s="151" t="s">
        <v>399</v>
      </c>
      <c r="CVJ1023" s="151" t="s">
        <v>399</v>
      </c>
      <c r="CVK1023" s="151" t="s">
        <v>399</v>
      </c>
      <c r="CVL1023" s="151" t="s">
        <v>399</v>
      </c>
      <c r="CVM1023" s="151" t="s">
        <v>399</v>
      </c>
      <c r="CVN1023" s="151" t="s">
        <v>399</v>
      </c>
      <c r="CVO1023" s="151" t="s">
        <v>399</v>
      </c>
      <c r="CVP1023" s="151" t="s">
        <v>399</v>
      </c>
      <c r="CVQ1023" s="151" t="s">
        <v>399</v>
      </c>
      <c r="CVR1023" s="151" t="s">
        <v>399</v>
      </c>
      <c r="CVS1023" s="151" t="s">
        <v>399</v>
      </c>
      <c r="CVT1023" s="151" t="s">
        <v>399</v>
      </c>
      <c r="CVU1023" s="151" t="s">
        <v>399</v>
      </c>
      <c r="CVV1023" s="151" t="s">
        <v>399</v>
      </c>
      <c r="CVW1023" s="151" t="s">
        <v>399</v>
      </c>
      <c r="CVX1023" s="151" t="s">
        <v>399</v>
      </c>
      <c r="CVY1023" s="151" t="s">
        <v>399</v>
      </c>
      <c r="CVZ1023" s="151" t="s">
        <v>399</v>
      </c>
      <c r="CWA1023" s="151" t="s">
        <v>399</v>
      </c>
      <c r="CWB1023" s="151" t="s">
        <v>399</v>
      </c>
      <c r="CWC1023" s="151" t="s">
        <v>399</v>
      </c>
      <c r="CWD1023" s="151" t="s">
        <v>399</v>
      </c>
      <c r="CWE1023" s="151" t="s">
        <v>399</v>
      </c>
      <c r="CWF1023" s="151" t="s">
        <v>399</v>
      </c>
      <c r="CWG1023" s="151" t="s">
        <v>399</v>
      </c>
      <c r="CWH1023" s="151" t="s">
        <v>399</v>
      </c>
      <c r="CWI1023" s="151" t="s">
        <v>399</v>
      </c>
      <c r="CWJ1023" s="151" t="s">
        <v>399</v>
      </c>
      <c r="CWK1023" s="151" t="s">
        <v>399</v>
      </c>
      <c r="CWL1023" s="151" t="s">
        <v>399</v>
      </c>
      <c r="CWM1023" s="151" t="s">
        <v>399</v>
      </c>
      <c r="CWN1023" s="151" t="s">
        <v>399</v>
      </c>
      <c r="CWO1023" s="151" t="s">
        <v>399</v>
      </c>
      <c r="CWP1023" s="151" t="s">
        <v>399</v>
      </c>
      <c r="CWQ1023" s="151" t="s">
        <v>399</v>
      </c>
      <c r="CWR1023" s="151" t="s">
        <v>399</v>
      </c>
      <c r="CWS1023" s="151" t="s">
        <v>399</v>
      </c>
      <c r="CWT1023" s="151" t="s">
        <v>399</v>
      </c>
      <c r="CWU1023" s="151" t="s">
        <v>399</v>
      </c>
      <c r="CWV1023" s="151" t="s">
        <v>399</v>
      </c>
      <c r="CWW1023" s="151" t="s">
        <v>399</v>
      </c>
      <c r="CWX1023" s="151" t="s">
        <v>399</v>
      </c>
      <c r="CWY1023" s="151" t="s">
        <v>399</v>
      </c>
      <c r="CWZ1023" s="151" t="s">
        <v>399</v>
      </c>
      <c r="CXA1023" s="151" t="s">
        <v>399</v>
      </c>
      <c r="CXB1023" s="151" t="s">
        <v>399</v>
      </c>
      <c r="CXC1023" s="151" t="s">
        <v>399</v>
      </c>
      <c r="CXD1023" s="151" t="s">
        <v>399</v>
      </c>
      <c r="CXE1023" s="151" t="s">
        <v>399</v>
      </c>
      <c r="CXF1023" s="151" t="s">
        <v>399</v>
      </c>
      <c r="CXG1023" s="151" t="s">
        <v>399</v>
      </c>
      <c r="CXH1023" s="151" t="s">
        <v>399</v>
      </c>
      <c r="CXI1023" s="151" t="s">
        <v>399</v>
      </c>
      <c r="CXJ1023" s="151" t="s">
        <v>399</v>
      </c>
      <c r="CXK1023" s="151" t="s">
        <v>399</v>
      </c>
      <c r="CXL1023" s="151" t="s">
        <v>399</v>
      </c>
      <c r="CXM1023" s="151" t="s">
        <v>399</v>
      </c>
      <c r="CXN1023" s="151" t="s">
        <v>399</v>
      </c>
      <c r="CXO1023" s="151" t="s">
        <v>399</v>
      </c>
      <c r="CXP1023" s="151" t="s">
        <v>399</v>
      </c>
      <c r="CXQ1023" s="151" t="s">
        <v>399</v>
      </c>
      <c r="CXR1023" s="151" t="s">
        <v>399</v>
      </c>
      <c r="CXS1023" s="151" t="s">
        <v>399</v>
      </c>
      <c r="CXT1023" s="151" t="s">
        <v>399</v>
      </c>
      <c r="CXU1023" s="151" t="s">
        <v>399</v>
      </c>
      <c r="CXV1023" s="151" t="s">
        <v>399</v>
      </c>
      <c r="CXW1023" s="151" t="s">
        <v>399</v>
      </c>
      <c r="CXX1023" s="151" t="s">
        <v>399</v>
      </c>
      <c r="CXY1023" s="151" t="s">
        <v>399</v>
      </c>
      <c r="CXZ1023" s="151" t="s">
        <v>399</v>
      </c>
      <c r="CYA1023" s="151" t="s">
        <v>399</v>
      </c>
      <c r="CYB1023" s="151" t="s">
        <v>399</v>
      </c>
      <c r="CYC1023" s="151" t="s">
        <v>399</v>
      </c>
      <c r="CYD1023" s="151" t="s">
        <v>399</v>
      </c>
      <c r="CYE1023" s="151" t="s">
        <v>399</v>
      </c>
      <c r="CYF1023" s="151" t="s">
        <v>399</v>
      </c>
      <c r="CYG1023" s="151" t="s">
        <v>399</v>
      </c>
      <c r="CYH1023" s="151" t="s">
        <v>399</v>
      </c>
      <c r="CYI1023" s="151" t="s">
        <v>399</v>
      </c>
      <c r="CYJ1023" s="151" t="s">
        <v>399</v>
      </c>
      <c r="CYK1023" s="151" t="s">
        <v>399</v>
      </c>
      <c r="CYL1023" s="151" t="s">
        <v>399</v>
      </c>
      <c r="CYM1023" s="151" t="s">
        <v>399</v>
      </c>
      <c r="CYN1023" s="151" t="s">
        <v>399</v>
      </c>
      <c r="CYO1023" s="151" t="s">
        <v>399</v>
      </c>
      <c r="CYP1023" s="151" t="s">
        <v>399</v>
      </c>
      <c r="CYQ1023" s="151" t="s">
        <v>399</v>
      </c>
      <c r="CYR1023" s="151" t="s">
        <v>399</v>
      </c>
      <c r="CYS1023" s="151" t="s">
        <v>399</v>
      </c>
      <c r="CYT1023" s="151" t="s">
        <v>399</v>
      </c>
      <c r="CYU1023" s="151" t="s">
        <v>399</v>
      </c>
      <c r="CYV1023" s="151" t="s">
        <v>399</v>
      </c>
      <c r="CYW1023" s="151" t="s">
        <v>399</v>
      </c>
      <c r="CYX1023" s="151" t="s">
        <v>399</v>
      </c>
      <c r="CYY1023" s="151" t="s">
        <v>399</v>
      </c>
      <c r="CYZ1023" s="151" t="s">
        <v>399</v>
      </c>
      <c r="CZA1023" s="151" t="s">
        <v>399</v>
      </c>
      <c r="CZB1023" s="151" t="s">
        <v>399</v>
      </c>
      <c r="CZC1023" s="151" t="s">
        <v>399</v>
      </c>
      <c r="CZD1023" s="151" t="s">
        <v>399</v>
      </c>
      <c r="CZE1023" s="151" t="s">
        <v>399</v>
      </c>
      <c r="CZF1023" s="151" t="s">
        <v>399</v>
      </c>
      <c r="CZG1023" s="151" t="s">
        <v>399</v>
      </c>
      <c r="CZH1023" s="151" t="s">
        <v>399</v>
      </c>
      <c r="CZI1023" s="151" t="s">
        <v>399</v>
      </c>
      <c r="CZJ1023" s="151" t="s">
        <v>399</v>
      </c>
      <c r="CZK1023" s="151" t="s">
        <v>399</v>
      </c>
      <c r="CZL1023" s="151" t="s">
        <v>399</v>
      </c>
      <c r="CZM1023" s="151" t="s">
        <v>399</v>
      </c>
      <c r="CZN1023" s="151" t="s">
        <v>399</v>
      </c>
      <c r="CZO1023" s="151" t="s">
        <v>399</v>
      </c>
      <c r="CZP1023" s="151" t="s">
        <v>399</v>
      </c>
      <c r="CZQ1023" s="151" t="s">
        <v>399</v>
      </c>
      <c r="CZR1023" s="151" t="s">
        <v>399</v>
      </c>
      <c r="CZS1023" s="151" t="s">
        <v>399</v>
      </c>
      <c r="CZT1023" s="151" t="s">
        <v>399</v>
      </c>
      <c r="CZU1023" s="151" t="s">
        <v>399</v>
      </c>
      <c r="CZV1023" s="151" t="s">
        <v>399</v>
      </c>
      <c r="CZW1023" s="151" t="s">
        <v>399</v>
      </c>
      <c r="CZX1023" s="151" t="s">
        <v>399</v>
      </c>
      <c r="CZY1023" s="151" t="s">
        <v>399</v>
      </c>
      <c r="CZZ1023" s="151" t="s">
        <v>399</v>
      </c>
      <c r="DAA1023" s="151" t="s">
        <v>399</v>
      </c>
      <c r="DAB1023" s="151" t="s">
        <v>399</v>
      </c>
      <c r="DAC1023" s="151" t="s">
        <v>399</v>
      </c>
      <c r="DAD1023" s="151" t="s">
        <v>399</v>
      </c>
      <c r="DAE1023" s="151" t="s">
        <v>399</v>
      </c>
      <c r="DAF1023" s="151" t="s">
        <v>399</v>
      </c>
      <c r="DAG1023" s="151" t="s">
        <v>399</v>
      </c>
      <c r="DAH1023" s="151" t="s">
        <v>399</v>
      </c>
      <c r="DAI1023" s="151" t="s">
        <v>399</v>
      </c>
      <c r="DAJ1023" s="151" t="s">
        <v>399</v>
      </c>
      <c r="DAK1023" s="151" t="s">
        <v>399</v>
      </c>
      <c r="DAL1023" s="151" t="s">
        <v>399</v>
      </c>
      <c r="DAM1023" s="151" t="s">
        <v>399</v>
      </c>
      <c r="DAN1023" s="151" t="s">
        <v>399</v>
      </c>
      <c r="DAO1023" s="151" t="s">
        <v>399</v>
      </c>
      <c r="DAP1023" s="151" t="s">
        <v>399</v>
      </c>
      <c r="DAQ1023" s="151" t="s">
        <v>399</v>
      </c>
      <c r="DAR1023" s="151" t="s">
        <v>399</v>
      </c>
      <c r="DAS1023" s="151" t="s">
        <v>399</v>
      </c>
      <c r="DAT1023" s="151" t="s">
        <v>399</v>
      </c>
      <c r="DAU1023" s="151" t="s">
        <v>399</v>
      </c>
      <c r="DAV1023" s="151" t="s">
        <v>399</v>
      </c>
      <c r="DAW1023" s="151" t="s">
        <v>399</v>
      </c>
      <c r="DAX1023" s="151" t="s">
        <v>399</v>
      </c>
      <c r="DAY1023" s="151" t="s">
        <v>399</v>
      </c>
      <c r="DAZ1023" s="151" t="s">
        <v>399</v>
      </c>
      <c r="DBA1023" s="151" t="s">
        <v>399</v>
      </c>
      <c r="DBB1023" s="151" t="s">
        <v>399</v>
      </c>
      <c r="DBC1023" s="151" t="s">
        <v>399</v>
      </c>
      <c r="DBD1023" s="151" t="s">
        <v>399</v>
      </c>
      <c r="DBE1023" s="151" t="s">
        <v>399</v>
      </c>
      <c r="DBF1023" s="151" t="s">
        <v>399</v>
      </c>
      <c r="DBG1023" s="151" t="s">
        <v>399</v>
      </c>
      <c r="DBH1023" s="151" t="s">
        <v>399</v>
      </c>
      <c r="DBI1023" s="151" t="s">
        <v>399</v>
      </c>
      <c r="DBJ1023" s="151" t="s">
        <v>399</v>
      </c>
      <c r="DBK1023" s="151" t="s">
        <v>399</v>
      </c>
      <c r="DBL1023" s="151" t="s">
        <v>399</v>
      </c>
      <c r="DBM1023" s="151" t="s">
        <v>399</v>
      </c>
      <c r="DBN1023" s="151" t="s">
        <v>399</v>
      </c>
      <c r="DBO1023" s="151" t="s">
        <v>399</v>
      </c>
      <c r="DBP1023" s="151" t="s">
        <v>399</v>
      </c>
      <c r="DBQ1023" s="151" t="s">
        <v>399</v>
      </c>
      <c r="DBR1023" s="151" t="s">
        <v>399</v>
      </c>
      <c r="DBS1023" s="151" t="s">
        <v>399</v>
      </c>
      <c r="DBT1023" s="151" t="s">
        <v>399</v>
      </c>
      <c r="DBU1023" s="151" t="s">
        <v>399</v>
      </c>
      <c r="DBV1023" s="151" t="s">
        <v>399</v>
      </c>
      <c r="DBW1023" s="151" t="s">
        <v>399</v>
      </c>
      <c r="DBX1023" s="151" t="s">
        <v>399</v>
      </c>
      <c r="DBY1023" s="151" t="s">
        <v>399</v>
      </c>
      <c r="DBZ1023" s="151" t="s">
        <v>399</v>
      </c>
      <c r="DCA1023" s="151" t="s">
        <v>399</v>
      </c>
      <c r="DCB1023" s="151" t="s">
        <v>399</v>
      </c>
      <c r="DCC1023" s="151" t="s">
        <v>399</v>
      </c>
      <c r="DCD1023" s="151" t="s">
        <v>399</v>
      </c>
      <c r="DCE1023" s="151" t="s">
        <v>399</v>
      </c>
      <c r="DCF1023" s="151" t="s">
        <v>399</v>
      </c>
      <c r="DCG1023" s="151" t="s">
        <v>399</v>
      </c>
      <c r="DCH1023" s="151" t="s">
        <v>399</v>
      </c>
      <c r="DCI1023" s="151" t="s">
        <v>399</v>
      </c>
      <c r="DCJ1023" s="151" t="s">
        <v>399</v>
      </c>
      <c r="DCK1023" s="151" t="s">
        <v>399</v>
      </c>
      <c r="DCL1023" s="151" t="s">
        <v>399</v>
      </c>
      <c r="DCM1023" s="151" t="s">
        <v>399</v>
      </c>
      <c r="DCN1023" s="151" t="s">
        <v>399</v>
      </c>
      <c r="DCO1023" s="151" t="s">
        <v>399</v>
      </c>
      <c r="DCP1023" s="151" t="s">
        <v>399</v>
      </c>
      <c r="DCQ1023" s="151" t="s">
        <v>399</v>
      </c>
      <c r="DCR1023" s="151" t="s">
        <v>399</v>
      </c>
      <c r="DCS1023" s="151" t="s">
        <v>399</v>
      </c>
      <c r="DCT1023" s="151" t="s">
        <v>399</v>
      </c>
      <c r="DCU1023" s="151" t="s">
        <v>399</v>
      </c>
      <c r="DCV1023" s="151" t="s">
        <v>399</v>
      </c>
      <c r="DCW1023" s="151" t="s">
        <v>399</v>
      </c>
      <c r="DCX1023" s="151" t="s">
        <v>399</v>
      </c>
      <c r="DCY1023" s="151" t="s">
        <v>399</v>
      </c>
      <c r="DCZ1023" s="151" t="s">
        <v>399</v>
      </c>
      <c r="DDA1023" s="151" t="s">
        <v>399</v>
      </c>
      <c r="DDB1023" s="151" t="s">
        <v>399</v>
      </c>
      <c r="DDC1023" s="151" t="s">
        <v>399</v>
      </c>
      <c r="DDD1023" s="151" t="s">
        <v>399</v>
      </c>
      <c r="DDE1023" s="151" t="s">
        <v>399</v>
      </c>
      <c r="DDF1023" s="151" t="s">
        <v>399</v>
      </c>
      <c r="DDG1023" s="151" t="s">
        <v>399</v>
      </c>
      <c r="DDH1023" s="151" t="s">
        <v>399</v>
      </c>
      <c r="DDI1023" s="151" t="s">
        <v>399</v>
      </c>
      <c r="DDJ1023" s="151" t="s">
        <v>399</v>
      </c>
      <c r="DDK1023" s="151" t="s">
        <v>399</v>
      </c>
      <c r="DDL1023" s="151" t="s">
        <v>399</v>
      </c>
      <c r="DDM1023" s="151" t="s">
        <v>399</v>
      </c>
      <c r="DDN1023" s="151" t="s">
        <v>399</v>
      </c>
      <c r="DDO1023" s="151" t="s">
        <v>399</v>
      </c>
      <c r="DDP1023" s="151" t="s">
        <v>399</v>
      </c>
      <c r="DDQ1023" s="151" t="s">
        <v>399</v>
      </c>
      <c r="DDR1023" s="151" t="s">
        <v>399</v>
      </c>
      <c r="DDS1023" s="151" t="s">
        <v>399</v>
      </c>
      <c r="DDT1023" s="151" t="s">
        <v>399</v>
      </c>
      <c r="DDU1023" s="151" t="s">
        <v>399</v>
      </c>
      <c r="DDV1023" s="151" t="s">
        <v>399</v>
      </c>
      <c r="DDW1023" s="151" t="s">
        <v>399</v>
      </c>
      <c r="DDX1023" s="151" t="s">
        <v>399</v>
      </c>
      <c r="DDY1023" s="151" t="s">
        <v>399</v>
      </c>
      <c r="DDZ1023" s="151" t="s">
        <v>399</v>
      </c>
      <c r="DEA1023" s="151" t="s">
        <v>399</v>
      </c>
      <c r="DEB1023" s="151" t="s">
        <v>399</v>
      </c>
      <c r="DEC1023" s="151" t="s">
        <v>399</v>
      </c>
      <c r="DED1023" s="151" t="s">
        <v>399</v>
      </c>
      <c r="DEE1023" s="151" t="s">
        <v>399</v>
      </c>
      <c r="DEF1023" s="151" t="s">
        <v>399</v>
      </c>
      <c r="DEG1023" s="151" t="s">
        <v>399</v>
      </c>
      <c r="DEH1023" s="151" t="s">
        <v>399</v>
      </c>
      <c r="DEI1023" s="151" t="s">
        <v>399</v>
      </c>
      <c r="DEJ1023" s="151" t="s">
        <v>399</v>
      </c>
      <c r="DEK1023" s="151" t="s">
        <v>399</v>
      </c>
      <c r="DEL1023" s="151" t="s">
        <v>399</v>
      </c>
      <c r="DEM1023" s="151" t="s">
        <v>399</v>
      </c>
      <c r="DEN1023" s="151" t="s">
        <v>399</v>
      </c>
      <c r="DEO1023" s="151" t="s">
        <v>399</v>
      </c>
      <c r="DEP1023" s="151" t="s">
        <v>399</v>
      </c>
      <c r="DEQ1023" s="151" t="s">
        <v>399</v>
      </c>
      <c r="DER1023" s="151" t="s">
        <v>399</v>
      </c>
      <c r="DES1023" s="151" t="s">
        <v>399</v>
      </c>
      <c r="DET1023" s="151" t="s">
        <v>399</v>
      </c>
      <c r="DEU1023" s="151" t="s">
        <v>399</v>
      </c>
      <c r="DEV1023" s="151" t="s">
        <v>399</v>
      </c>
      <c r="DEW1023" s="151" t="s">
        <v>399</v>
      </c>
      <c r="DEX1023" s="151" t="s">
        <v>399</v>
      </c>
      <c r="DEY1023" s="151" t="s">
        <v>399</v>
      </c>
      <c r="DEZ1023" s="151" t="s">
        <v>399</v>
      </c>
      <c r="DFA1023" s="151" t="s">
        <v>399</v>
      </c>
      <c r="DFB1023" s="151" t="s">
        <v>399</v>
      </c>
      <c r="DFC1023" s="151" t="s">
        <v>399</v>
      </c>
      <c r="DFD1023" s="151" t="s">
        <v>399</v>
      </c>
      <c r="DFE1023" s="151" t="s">
        <v>399</v>
      </c>
      <c r="DFF1023" s="151" t="s">
        <v>399</v>
      </c>
      <c r="DFG1023" s="151" t="s">
        <v>399</v>
      </c>
      <c r="DFH1023" s="151" t="s">
        <v>399</v>
      </c>
      <c r="DFI1023" s="151" t="s">
        <v>399</v>
      </c>
      <c r="DFJ1023" s="151" t="s">
        <v>399</v>
      </c>
      <c r="DFK1023" s="151" t="s">
        <v>399</v>
      </c>
      <c r="DFL1023" s="151" t="s">
        <v>399</v>
      </c>
      <c r="DFM1023" s="151" t="s">
        <v>399</v>
      </c>
      <c r="DFN1023" s="151" t="s">
        <v>399</v>
      </c>
      <c r="DFO1023" s="151" t="s">
        <v>399</v>
      </c>
      <c r="DFP1023" s="151" t="s">
        <v>399</v>
      </c>
      <c r="DFQ1023" s="151" t="s">
        <v>399</v>
      </c>
      <c r="DFR1023" s="151" t="s">
        <v>399</v>
      </c>
      <c r="DFS1023" s="151" t="s">
        <v>399</v>
      </c>
      <c r="DFT1023" s="151" t="s">
        <v>399</v>
      </c>
      <c r="DFU1023" s="151" t="s">
        <v>399</v>
      </c>
      <c r="DFV1023" s="151" t="s">
        <v>399</v>
      </c>
      <c r="DFW1023" s="151" t="s">
        <v>399</v>
      </c>
      <c r="DFX1023" s="151" t="s">
        <v>399</v>
      </c>
      <c r="DFY1023" s="151" t="s">
        <v>399</v>
      </c>
      <c r="DFZ1023" s="151" t="s">
        <v>399</v>
      </c>
      <c r="DGA1023" s="151" t="s">
        <v>399</v>
      </c>
      <c r="DGB1023" s="151" t="s">
        <v>399</v>
      </c>
      <c r="DGC1023" s="151" t="s">
        <v>399</v>
      </c>
      <c r="DGD1023" s="151" t="s">
        <v>399</v>
      </c>
      <c r="DGE1023" s="151" t="s">
        <v>399</v>
      </c>
      <c r="DGF1023" s="151" t="s">
        <v>399</v>
      </c>
      <c r="DGG1023" s="151" t="s">
        <v>399</v>
      </c>
      <c r="DGH1023" s="151" t="s">
        <v>399</v>
      </c>
      <c r="DGI1023" s="151" t="s">
        <v>399</v>
      </c>
      <c r="DGJ1023" s="151" t="s">
        <v>399</v>
      </c>
      <c r="DGK1023" s="151" t="s">
        <v>399</v>
      </c>
      <c r="DGL1023" s="151" t="s">
        <v>399</v>
      </c>
      <c r="DGM1023" s="151" t="s">
        <v>399</v>
      </c>
      <c r="DGN1023" s="151" t="s">
        <v>399</v>
      </c>
      <c r="DGO1023" s="151" t="s">
        <v>399</v>
      </c>
      <c r="DGP1023" s="151" t="s">
        <v>399</v>
      </c>
      <c r="DGQ1023" s="151" t="s">
        <v>399</v>
      </c>
      <c r="DGR1023" s="151" t="s">
        <v>399</v>
      </c>
      <c r="DGS1023" s="151" t="s">
        <v>399</v>
      </c>
      <c r="DGT1023" s="151" t="s">
        <v>399</v>
      </c>
      <c r="DGU1023" s="151" t="s">
        <v>399</v>
      </c>
      <c r="DGV1023" s="151" t="s">
        <v>399</v>
      </c>
      <c r="DGW1023" s="151" t="s">
        <v>399</v>
      </c>
      <c r="DGX1023" s="151" t="s">
        <v>399</v>
      </c>
      <c r="DGY1023" s="151" t="s">
        <v>399</v>
      </c>
      <c r="DGZ1023" s="151" t="s">
        <v>399</v>
      </c>
      <c r="DHA1023" s="151" t="s">
        <v>399</v>
      </c>
      <c r="DHB1023" s="151" t="s">
        <v>399</v>
      </c>
      <c r="DHC1023" s="151" t="s">
        <v>399</v>
      </c>
      <c r="DHD1023" s="151" t="s">
        <v>399</v>
      </c>
      <c r="DHE1023" s="151" t="s">
        <v>399</v>
      </c>
      <c r="DHF1023" s="151" t="s">
        <v>399</v>
      </c>
      <c r="DHG1023" s="151" t="s">
        <v>399</v>
      </c>
      <c r="DHH1023" s="151" t="s">
        <v>399</v>
      </c>
      <c r="DHI1023" s="151" t="s">
        <v>399</v>
      </c>
      <c r="DHJ1023" s="151" t="s">
        <v>399</v>
      </c>
      <c r="DHK1023" s="151" t="s">
        <v>399</v>
      </c>
      <c r="DHL1023" s="151" t="s">
        <v>399</v>
      </c>
      <c r="DHM1023" s="151" t="s">
        <v>399</v>
      </c>
      <c r="DHN1023" s="151" t="s">
        <v>399</v>
      </c>
      <c r="DHO1023" s="151" t="s">
        <v>399</v>
      </c>
      <c r="DHP1023" s="151" t="s">
        <v>399</v>
      </c>
      <c r="DHQ1023" s="151" t="s">
        <v>399</v>
      </c>
      <c r="DHR1023" s="151" t="s">
        <v>399</v>
      </c>
      <c r="DHS1023" s="151" t="s">
        <v>399</v>
      </c>
      <c r="DHT1023" s="151" t="s">
        <v>399</v>
      </c>
      <c r="DHU1023" s="151" t="s">
        <v>399</v>
      </c>
      <c r="DHV1023" s="151" t="s">
        <v>399</v>
      </c>
      <c r="DHW1023" s="151" t="s">
        <v>399</v>
      </c>
      <c r="DHX1023" s="151" t="s">
        <v>399</v>
      </c>
      <c r="DHY1023" s="151" t="s">
        <v>399</v>
      </c>
      <c r="DHZ1023" s="151" t="s">
        <v>399</v>
      </c>
      <c r="DIA1023" s="151" t="s">
        <v>399</v>
      </c>
      <c r="DIB1023" s="151" t="s">
        <v>399</v>
      </c>
      <c r="DIC1023" s="151" t="s">
        <v>399</v>
      </c>
      <c r="DID1023" s="151" t="s">
        <v>399</v>
      </c>
      <c r="DIE1023" s="151" t="s">
        <v>399</v>
      </c>
      <c r="DIF1023" s="151" t="s">
        <v>399</v>
      </c>
      <c r="DIG1023" s="151" t="s">
        <v>399</v>
      </c>
      <c r="DIH1023" s="151" t="s">
        <v>399</v>
      </c>
      <c r="DII1023" s="151" t="s">
        <v>399</v>
      </c>
      <c r="DIJ1023" s="151" t="s">
        <v>399</v>
      </c>
      <c r="DIK1023" s="151" t="s">
        <v>399</v>
      </c>
      <c r="DIL1023" s="151" t="s">
        <v>399</v>
      </c>
      <c r="DIM1023" s="151" t="s">
        <v>399</v>
      </c>
      <c r="DIN1023" s="151" t="s">
        <v>399</v>
      </c>
      <c r="DIO1023" s="151" t="s">
        <v>399</v>
      </c>
      <c r="DIP1023" s="151" t="s">
        <v>399</v>
      </c>
      <c r="DIQ1023" s="151" t="s">
        <v>399</v>
      </c>
      <c r="DIR1023" s="151" t="s">
        <v>399</v>
      </c>
      <c r="DIS1023" s="151" t="s">
        <v>399</v>
      </c>
      <c r="DIT1023" s="151" t="s">
        <v>399</v>
      </c>
      <c r="DIU1023" s="151" t="s">
        <v>399</v>
      </c>
      <c r="DIV1023" s="151" t="s">
        <v>399</v>
      </c>
      <c r="DIW1023" s="151" t="s">
        <v>399</v>
      </c>
      <c r="DIX1023" s="151" t="s">
        <v>399</v>
      </c>
      <c r="DIY1023" s="151" t="s">
        <v>399</v>
      </c>
      <c r="DIZ1023" s="151" t="s">
        <v>399</v>
      </c>
      <c r="DJA1023" s="151" t="s">
        <v>399</v>
      </c>
      <c r="DJB1023" s="151" t="s">
        <v>399</v>
      </c>
      <c r="DJC1023" s="151" t="s">
        <v>399</v>
      </c>
      <c r="DJD1023" s="151" t="s">
        <v>399</v>
      </c>
      <c r="DJE1023" s="151" t="s">
        <v>399</v>
      </c>
      <c r="DJF1023" s="151" t="s">
        <v>399</v>
      </c>
      <c r="DJG1023" s="151" t="s">
        <v>399</v>
      </c>
      <c r="DJH1023" s="151" t="s">
        <v>399</v>
      </c>
      <c r="DJI1023" s="151" t="s">
        <v>399</v>
      </c>
      <c r="DJJ1023" s="151" t="s">
        <v>399</v>
      </c>
      <c r="DJK1023" s="151" t="s">
        <v>399</v>
      </c>
      <c r="DJL1023" s="151" t="s">
        <v>399</v>
      </c>
      <c r="DJM1023" s="151" t="s">
        <v>399</v>
      </c>
      <c r="DJN1023" s="151" t="s">
        <v>399</v>
      </c>
      <c r="DJO1023" s="151" t="s">
        <v>399</v>
      </c>
      <c r="DJP1023" s="151" t="s">
        <v>399</v>
      </c>
      <c r="DJQ1023" s="151" t="s">
        <v>399</v>
      </c>
      <c r="DJR1023" s="151" t="s">
        <v>399</v>
      </c>
      <c r="DJS1023" s="151" t="s">
        <v>399</v>
      </c>
      <c r="DJT1023" s="151" t="s">
        <v>399</v>
      </c>
      <c r="DJU1023" s="151" t="s">
        <v>399</v>
      </c>
      <c r="DJV1023" s="151" t="s">
        <v>399</v>
      </c>
      <c r="DJW1023" s="151" t="s">
        <v>399</v>
      </c>
      <c r="DJX1023" s="151" t="s">
        <v>399</v>
      </c>
      <c r="DJY1023" s="151" t="s">
        <v>399</v>
      </c>
      <c r="DJZ1023" s="151" t="s">
        <v>399</v>
      </c>
      <c r="DKA1023" s="151" t="s">
        <v>399</v>
      </c>
      <c r="DKB1023" s="151" t="s">
        <v>399</v>
      </c>
      <c r="DKC1023" s="151" t="s">
        <v>399</v>
      </c>
      <c r="DKD1023" s="151" t="s">
        <v>399</v>
      </c>
      <c r="DKE1023" s="151" t="s">
        <v>399</v>
      </c>
      <c r="DKF1023" s="151" t="s">
        <v>399</v>
      </c>
      <c r="DKG1023" s="151" t="s">
        <v>399</v>
      </c>
      <c r="DKH1023" s="151" t="s">
        <v>399</v>
      </c>
      <c r="DKI1023" s="151" t="s">
        <v>399</v>
      </c>
      <c r="DKJ1023" s="151" t="s">
        <v>399</v>
      </c>
      <c r="DKK1023" s="151" t="s">
        <v>399</v>
      </c>
      <c r="DKL1023" s="151" t="s">
        <v>399</v>
      </c>
      <c r="DKM1023" s="151" t="s">
        <v>399</v>
      </c>
      <c r="DKN1023" s="151" t="s">
        <v>399</v>
      </c>
      <c r="DKO1023" s="151" t="s">
        <v>399</v>
      </c>
      <c r="DKP1023" s="151" t="s">
        <v>399</v>
      </c>
      <c r="DKQ1023" s="151" t="s">
        <v>399</v>
      </c>
      <c r="DKR1023" s="151" t="s">
        <v>399</v>
      </c>
      <c r="DKS1023" s="151" t="s">
        <v>399</v>
      </c>
      <c r="DKT1023" s="151" t="s">
        <v>399</v>
      </c>
      <c r="DKU1023" s="151" t="s">
        <v>399</v>
      </c>
      <c r="DKV1023" s="151" t="s">
        <v>399</v>
      </c>
      <c r="DKW1023" s="151" t="s">
        <v>399</v>
      </c>
      <c r="DKX1023" s="151" t="s">
        <v>399</v>
      </c>
      <c r="DKY1023" s="151" t="s">
        <v>399</v>
      </c>
      <c r="DKZ1023" s="151" t="s">
        <v>399</v>
      </c>
      <c r="DLA1023" s="151" t="s">
        <v>399</v>
      </c>
      <c r="DLB1023" s="151" t="s">
        <v>399</v>
      </c>
      <c r="DLC1023" s="151" t="s">
        <v>399</v>
      </c>
      <c r="DLD1023" s="151" t="s">
        <v>399</v>
      </c>
      <c r="DLE1023" s="151" t="s">
        <v>399</v>
      </c>
      <c r="DLF1023" s="151" t="s">
        <v>399</v>
      </c>
      <c r="DLG1023" s="151" t="s">
        <v>399</v>
      </c>
      <c r="DLH1023" s="151" t="s">
        <v>399</v>
      </c>
      <c r="DLI1023" s="151" t="s">
        <v>399</v>
      </c>
      <c r="DLJ1023" s="151" t="s">
        <v>399</v>
      </c>
      <c r="DLK1023" s="151" t="s">
        <v>399</v>
      </c>
      <c r="DLL1023" s="151" t="s">
        <v>399</v>
      </c>
      <c r="DLM1023" s="151" t="s">
        <v>399</v>
      </c>
      <c r="DLN1023" s="151" t="s">
        <v>399</v>
      </c>
      <c r="DLO1023" s="151" t="s">
        <v>399</v>
      </c>
      <c r="DLP1023" s="151" t="s">
        <v>399</v>
      </c>
      <c r="DLQ1023" s="151" t="s">
        <v>399</v>
      </c>
      <c r="DLR1023" s="151" t="s">
        <v>399</v>
      </c>
      <c r="DLS1023" s="151" t="s">
        <v>399</v>
      </c>
      <c r="DLT1023" s="151" t="s">
        <v>399</v>
      </c>
      <c r="DLU1023" s="151" t="s">
        <v>399</v>
      </c>
      <c r="DLV1023" s="151" t="s">
        <v>399</v>
      </c>
      <c r="DLW1023" s="151" t="s">
        <v>399</v>
      </c>
      <c r="DLX1023" s="151" t="s">
        <v>399</v>
      </c>
      <c r="DLY1023" s="151" t="s">
        <v>399</v>
      </c>
      <c r="DLZ1023" s="151" t="s">
        <v>399</v>
      </c>
      <c r="DMA1023" s="151" t="s">
        <v>399</v>
      </c>
      <c r="DMB1023" s="151" t="s">
        <v>399</v>
      </c>
      <c r="DMC1023" s="151" t="s">
        <v>399</v>
      </c>
      <c r="DMD1023" s="151" t="s">
        <v>399</v>
      </c>
      <c r="DME1023" s="151" t="s">
        <v>399</v>
      </c>
      <c r="DMF1023" s="151" t="s">
        <v>399</v>
      </c>
      <c r="DMG1023" s="151" t="s">
        <v>399</v>
      </c>
      <c r="DMH1023" s="151" t="s">
        <v>399</v>
      </c>
      <c r="DMI1023" s="151" t="s">
        <v>399</v>
      </c>
      <c r="DMJ1023" s="151" t="s">
        <v>399</v>
      </c>
      <c r="DMK1023" s="151" t="s">
        <v>399</v>
      </c>
      <c r="DML1023" s="151" t="s">
        <v>399</v>
      </c>
      <c r="DMM1023" s="151" t="s">
        <v>399</v>
      </c>
      <c r="DMN1023" s="151" t="s">
        <v>399</v>
      </c>
      <c r="DMO1023" s="151" t="s">
        <v>399</v>
      </c>
      <c r="DMP1023" s="151" t="s">
        <v>399</v>
      </c>
      <c r="DMQ1023" s="151" t="s">
        <v>399</v>
      </c>
      <c r="DMR1023" s="151" t="s">
        <v>399</v>
      </c>
      <c r="DMS1023" s="151" t="s">
        <v>399</v>
      </c>
      <c r="DMT1023" s="151" t="s">
        <v>399</v>
      </c>
      <c r="DMU1023" s="151" t="s">
        <v>399</v>
      </c>
      <c r="DMV1023" s="151" t="s">
        <v>399</v>
      </c>
      <c r="DMW1023" s="151" t="s">
        <v>399</v>
      </c>
      <c r="DMX1023" s="151" t="s">
        <v>399</v>
      </c>
      <c r="DMY1023" s="151" t="s">
        <v>399</v>
      </c>
      <c r="DMZ1023" s="151" t="s">
        <v>399</v>
      </c>
      <c r="DNA1023" s="151" t="s">
        <v>399</v>
      </c>
      <c r="DNB1023" s="151" t="s">
        <v>399</v>
      </c>
      <c r="DNC1023" s="151" t="s">
        <v>399</v>
      </c>
      <c r="DND1023" s="151" t="s">
        <v>399</v>
      </c>
      <c r="DNE1023" s="151" t="s">
        <v>399</v>
      </c>
      <c r="DNF1023" s="151" t="s">
        <v>399</v>
      </c>
      <c r="DNG1023" s="151" t="s">
        <v>399</v>
      </c>
      <c r="DNH1023" s="151" t="s">
        <v>399</v>
      </c>
      <c r="DNI1023" s="151" t="s">
        <v>399</v>
      </c>
      <c r="DNJ1023" s="151" t="s">
        <v>399</v>
      </c>
      <c r="DNK1023" s="151" t="s">
        <v>399</v>
      </c>
      <c r="DNL1023" s="151" t="s">
        <v>399</v>
      </c>
      <c r="DNM1023" s="151" t="s">
        <v>399</v>
      </c>
      <c r="DNN1023" s="151" t="s">
        <v>399</v>
      </c>
      <c r="DNO1023" s="151" t="s">
        <v>399</v>
      </c>
      <c r="DNP1023" s="151" t="s">
        <v>399</v>
      </c>
      <c r="DNQ1023" s="151" t="s">
        <v>399</v>
      </c>
      <c r="DNR1023" s="151" t="s">
        <v>399</v>
      </c>
      <c r="DNS1023" s="151" t="s">
        <v>399</v>
      </c>
      <c r="DNT1023" s="151" t="s">
        <v>399</v>
      </c>
      <c r="DNU1023" s="151" t="s">
        <v>399</v>
      </c>
      <c r="DNV1023" s="151" t="s">
        <v>399</v>
      </c>
      <c r="DNW1023" s="151" t="s">
        <v>399</v>
      </c>
      <c r="DNX1023" s="151" t="s">
        <v>399</v>
      </c>
      <c r="DNY1023" s="151" t="s">
        <v>399</v>
      </c>
      <c r="DNZ1023" s="151" t="s">
        <v>399</v>
      </c>
      <c r="DOA1023" s="151" t="s">
        <v>399</v>
      </c>
      <c r="DOB1023" s="151" t="s">
        <v>399</v>
      </c>
      <c r="DOC1023" s="151" t="s">
        <v>399</v>
      </c>
      <c r="DOD1023" s="151" t="s">
        <v>399</v>
      </c>
      <c r="DOE1023" s="151" t="s">
        <v>399</v>
      </c>
      <c r="DOF1023" s="151" t="s">
        <v>399</v>
      </c>
      <c r="DOG1023" s="151" t="s">
        <v>399</v>
      </c>
      <c r="DOH1023" s="151" t="s">
        <v>399</v>
      </c>
      <c r="DOI1023" s="151" t="s">
        <v>399</v>
      </c>
      <c r="DOJ1023" s="151" t="s">
        <v>399</v>
      </c>
      <c r="DOK1023" s="151" t="s">
        <v>399</v>
      </c>
      <c r="DOL1023" s="151" t="s">
        <v>399</v>
      </c>
      <c r="DOM1023" s="151" t="s">
        <v>399</v>
      </c>
      <c r="DON1023" s="151" t="s">
        <v>399</v>
      </c>
      <c r="DOO1023" s="151" t="s">
        <v>399</v>
      </c>
      <c r="DOP1023" s="151" t="s">
        <v>399</v>
      </c>
      <c r="DOQ1023" s="151" t="s">
        <v>399</v>
      </c>
      <c r="DOR1023" s="151" t="s">
        <v>399</v>
      </c>
      <c r="DOS1023" s="151" t="s">
        <v>399</v>
      </c>
      <c r="DOT1023" s="151" t="s">
        <v>399</v>
      </c>
      <c r="DOU1023" s="151" t="s">
        <v>399</v>
      </c>
      <c r="DOV1023" s="151" t="s">
        <v>399</v>
      </c>
      <c r="DOW1023" s="151" t="s">
        <v>399</v>
      </c>
      <c r="DOX1023" s="151" t="s">
        <v>399</v>
      </c>
      <c r="DOY1023" s="151" t="s">
        <v>399</v>
      </c>
      <c r="DOZ1023" s="151" t="s">
        <v>399</v>
      </c>
      <c r="DPA1023" s="151" t="s">
        <v>399</v>
      </c>
      <c r="DPB1023" s="151" t="s">
        <v>399</v>
      </c>
      <c r="DPC1023" s="151" t="s">
        <v>399</v>
      </c>
      <c r="DPD1023" s="151" t="s">
        <v>399</v>
      </c>
      <c r="DPE1023" s="151" t="s">
        <v>399</v>
      </c>
      <c r="DPF1023" s="151" t="s">
        <v>399</v>
      </c>
      <c r="DPG1023" s="151" t="s">
        <v>399</v>
      </c>
      <c r="DPH1023" s="151" t="s">
        <v>399</v>
      </c>
      <c r="DPI1023" s="151" t="s">
        <v>399</v>
      </c>
      <c r="DPJ1023" s="151" t="s">
        <v>399</v>
      </c>
      <c r="DPK1023" s="151" t="s">
        <v>399</v>
      </c>
      <c r="DPL1023" s="151" t="s">
        <v>399</v>
      </c>
      <c r="DPM1023" s="151" t="s">
        <v>399</v>
      </c>
      <c r="DPN1023" s="151" t="s">
        <v>399</v>
      </c>
      <c r="DPO1023" s="151" t="s">
        <v>399</v>
      </c>
      <c r="DPP1023" s="151" t="s">
        <v>399</v>
      </c>
      <c r="DPQ1023" s="151" t="s">
        <v>399</v>
      </c>
      <c r="DPR1023" s="151" t="s">
        <v>399</v>
      </c>
      <c r="DPS1023" s="151" t="s">
        <v>399</v>
      </c>
      <c r="DPT1023" s="151" t="s">
        <v>399</v>
      </c>
      <c r="DPU1023" s="151" t="s">
        <v>399</v>
      </c>
      <c r="DPV1023" s="151" t="s">
        <v>399</v>
      </c>
      <c r="DPW1023" s="151" t="s">
        <v>399</v>
      </c>
      <c r="DPX1023" s="151" t="s">
        <v>399</v>
      </c>
      <c r="DPY1023" s="151" t="s">
        <v>399</v>
      </c>
      <c r="DPZ1023" s="151" t="s">
        <v>399</v>
      </c>
      <c r="DQA1023" s="151" t="s">
        <v>399</v>
      </c>
      <c r="DQB1023" s="151" t="s">
        <v>399</v>
      </c>
      <c r="DQC1023" s="151" t="s">
        <v>399</v>
      </c>
      <c r="DQD1023" s="151" t="s">
        <v>399</v>
      </c>
      <c r="DQE1023" s="151" t="s">
        <v>399</v>
      </c>
      <c r="DQF1023" s="151" t="s">
        <v>399</v>
      </c>
      <c r="DQG1023" s="151" t="s">
        <v>399</v>
      </c>
      <c r="DQH1023" s="151" t="s">
        <v>399</v>
      </c>
      <c r="DQI1023" s="151" t="s">
        <v>399</v>
      </c>
      <c r="DQJ1023" s="151" t="s">
        <v>399</v>
      </c>
      <c r="DQK1023" s="151" t="s">
        <v>399</v>
      </c>
      <c r="DQL1023" s="151" t="s">
        <v>399</v>
      </c>
      <c r="DQM1023" s="151" t="s">
        <v>399</v>
      </c>
      <c r="DQN1023" s="151" t="s">
        <v>399</v>
      </c>
      <c r="DQO1023" s="151" t="s">
        <v>399</v>
      </c>
      <c r="DQP1023" s="151" t="s">
        <v>399</v>
      </c>
      <c r="DQQ1023" s="151" t="s">
        <v>399</v>
      </c>
      <c r="DQR1023" s="151" t="s">
        <v>399</v>
      </c>
      <c r="DQS1023" s="151" t="s">
        <v>399</v>
      </c>
      <c r="DQT1023" s="151" t="s">
        <v>399</v>
      </c>
      <c r="DQU1023" s="151" t="s">
        <v>399</v>
      </c>
      <c r="DQV1023" s="151" t="s">
        <v>399</v>
      </c>
      <c r="DQW1023" s="151" t="s">
        <v>399</v>
      </c>
      <c r="DQX1023" s="151" t="s">
        <v>399</v>
      </c>
      <c r="DQY1023" s="151" t="s">
        <v>399</v>
      </c>
      <c r="DQZ1023" s="151" t="s">
        <v>399</v>
      </c>
      <c r="DRA1023" s="151" t="s">
        <v>399</v>
      </c>
      <c r="DRB1023" s="151" t="s">
        <v>399</v>
      </c>
      <c r="DRC1023" s="151" t="s">
        <v>399</v>
      </c>
      <c r="DRD1023" s="151" t="s">
        <v>399</v>
      </c>
      <c r="DRE1023" s="151" t="s">
        <v>399</v>
      </c>
      <c r="DRF1023" s="151" t="s">
        <v>399</v>
      </c>
      <c r="DRG1023" s="151" t="s">
        <v>399</v>
      </c>
      <c r="DRH1023" s="151" t="s">
        <v>399</v>
      </c>
      <c r="DRI1023" s="151" t="s">
        <v>399</v>
      </c>
      <c r="DRJ1023" s="151" t="s">
        <v>399</v>
      </c>
      <c r="DRK1023" s="151" t="s">
        <v>399</v>
      </c>
      <c r="DRL1023" s="151" t="s">
        <v>399</v>
      </c>
      <c r="DRM1023" s="151" t="s">
        <v>399</v>
      </c>
      <c r="DRN1023" s="151" t="s">
        <v>399</v>
      </c>
      <c r="DRO1023" s="151" t="s">
        <v>399</v>
      </c>
      <c r="DRP1023" s="151" t="s">
        <v>399</v>
      </c>
      <c r="DRQ1023" s="151" t="s">
        <v>399</v>
      </c>
      <c r="DRR1023" s="151" t="s">
        <v>399</v>
      </c>
      <c r="DRS1023" s="151" t="s">
        <v>399</v>
      </c>
      <c r="DRT1023" s="151" t="s">
        <v>399</v>
      </c>
      <c r="DRU1023" s="151" t="s">
        <v>399</v>
      </c>
      <c r="DRV1023" s="151" t="s">
        <v>399</v>
      </c>
      <c r="DRW1023" s="151" t="s">
        <v>399</v>
      </c>
      <c r="DRX1023" s="151" t="s">
        <v>399</v>
      </c>
      <c r="DRY1023" s="151" t="s">
        <v>399</v>
      </c>
      <c r="DRZ1023" s="151" t="s">
        <v>399</v>
      </c>
      <c r="DSA1023" s="151" t="s">
        <v>399</v>
      </c>
      <c r="DSB1023" s="151" t="s">
        <v>399</v>
      </c>
      <c r="DSC1023" s="151" t="s">
        <v>399</v>
      </c>
      <c r="DSD1023" s="151" t="s">
        <v>399</v>
      </c>
      <c r="DSE1023" s="151" t="s">
        <v>399</v>
      </c>
      <c r="DSF1023" s="151" t="s">
        <v>399</v>
      </c>
      <c r="DSG1023" s="151" t="s">
        <v>399</v>
      </c>
      <c r="DSH1023" s="151" t="s">
        <v>399</v>
      </c>
      <c r="DSI1023" s="151" t="s">
        <v>399</v>
      </c>
      <c r="DSJ1023" s="151" t="s">
        <v>399</v>
      </c>
      <c r="DSK1023" s="151" t="s">
        <v>399</v>
      </c>
      <c r="DSL1023" s="151" t="s">
        <v>399</v>
      </c>
      <c r="DSM1023" s="151" t="s">
        <v>399</v>
      </c>
      <c r="DSN1023" s="151" t="s">
        <v>399</v>
      </c>
      <c r="DSO1023" s="151" t="s">
        <v>399</v>
      </c>
      <c r="DSP1023" s="151" t="s">
        <v>399</v>
      </c>
      <c r="DSQ1023" s="151" t="s">
        <v>399</v>
      </c>
      <c r="DSR1023" s="151" t="s">
        <v>399</v>
      </c>
      <c r="DSS1023" s="151" t="s">
        <v>399</v>
      </c>
      <c r="DST1023" s="151" t="s">
        <v>399</v>
      </c>
      <c r="DSU1023" s="151" t="s">
        <v>399</v>
      </c>
      <c r="DSV1023" s="151" t="s">
        <v>399</v>
      </c>
      <c r="DSW1023" s="151" t="s">
        <v>399</v>
      </c>
      <c r="DSX1023" s="151" t="s">
        <v>399</v>
      </c>
      <c r="DSY1023" s="151" t="s">
        <v>399</v>
      </c>
      <c r="DSZ1023" s="151" t="s">
        <v>399</v>
      </c>
      <c r="DTA1023" s="151" t="s">
        <v>399</v>
      </c>
      <c r="DTB1023" s="151" t="s">
        <v>399</v>
      </c>
      <c r="DTC1023" s="151" t="s">
        <v>399</v>
      </c>
      <c r="DTD1023" s="151" t="s">
        <v>399</v>
      </c>
      <c r="DTE1023" s="151" t="s">
        <v>399</v>
      </c>
      <c r="DTF1023" s="151" t="s">
        <v>399</v>
      </c>
      <c r="DTG1023" s="151" t="s">
        <v>399</v>
      </c>
      <c r="DTH1023" s="151" t="s">
        <v>399</v>
      </c>
      <c r="DTI1023" s="151" t="s">
        <v>399</v>
      </c>
      <c r="DTJ1023" s="151" t="s">
        <v>399</v>
      </c>
      <c r="DTK1023" s="151" t="s">
        <v>399</v>
      </c>
      <c r="DTL1023" s="151" t="s">
        <v>399</v>
      </c>
      <c r="DTM1023" s="151" t="s">
        <v>399</v>
      </c>
      <c r="DTN1023" s="151" t="s">
        <v>399</v>
      </c>
      <c r="DTO1023" s="151" t="s">
        <v>399</v>
      </c>
      <c r="DTP1023" s="151" t="s">
        <v>399</v>
      </c>
      <c r="DTQ1023" s="151" t="s">
        <v>399</v>
      </c>
      <c r="DTR1023" s="151" t="s">
        <v>399</v>
      </c>
      <c r="DTS1023" s="151" t="s">
        <v>399</v>
      </c>
      <c r="DTT1023" s="151" t="s">
        <v>399</v>
      </c>
      <c r="DTU1023" s="151" t="s">
        <v>399</v>
      </c>
      <c r="DTV1023" s="151" t="s">
        <v>399</v>
      </c>
      <c r="DTW1023" s="151" t="s">
        <v>399</v>
      </c>
      <c r="DTX1023" s="151" t="s">
        <v>399</v>
      </c>
      <c r="DTY1023" s="151" t="s">
        <v>399</v>
      </c>
      <c r="DTZ1023" s="151" t="s">
        <v>399</v>
      </c>
      <c r="DUA1023" s="151" t="s">
        <v>399</v>
      </c>
      <c r="DUB1023" s="151" t="s">
        <v>399</v>
      </c>
      <c r="DUC1023" s="151" t="s">
        <v>399</v>
      </c>
      <c r="DUD1023" s="151" t="s">
        <v>399</v>
      </c>
      <c r="DUE1023" s="151" t="s">
        <v>399</v>
      </c>
      <c r="DUF1023" s="151" t="s">
        <v>399</v>
      </c>
      <c r="DUG1023" s="151" t="s">
        <v>399</v>
      </c>
      <c r="DUH1023" s="151" t="s">
        <v>399</v>
      </c>
      <c r="DUI1023" s="151" t="s">
        <v>399</v>
      </c>
      <c r="DUJ1023" s="151" t="s">
        <v>399</v>
      </c>
      <c r="DUK1023" s="151" t="s">
        <v>399</v>
      </c>
      <c r="DUL1023" s="151" t="s">
        <v>399</v>
      </c>
      <c r="DUM1023" s="151" t="s">
        <v>399</v>
      </c>
      <c r="DUN1023" s="151" t="s">
        <v>399</v>
      </c>
      <c r="DUO1023" s="151" t="s">
        <v>399</v>
      </c>
      <c r="DUP1023" s="151" t="s">
        <v>399</v>
      </c>
      <c r="DUQ1023" s="151" t="s">
        <v>399</v>
      </c>
      <c r="DUR1023" s="151" t="s">
        <v>399</v>
      </c>
      <c r="DUS1023" s="151" t="s">
        <v>399</v>
      </c>
      <c r="DUT1023" s="151" t="s">
        <v>399</v>
      </c>
      <c r="DUU1023" s="151" t="s">
        <v>399</v>
      </c>
      <c r="DUV1023" s="151" t="s">
        <v>399</v>
      </c>
      <c r="DUW1023" s="151" t="s">
        <v>399</v>
      </c>
      <c r="DUX1023" s="151" t="s">
        <v>399</v>
      </c>
      <c r="DUY1023" s="151" t="s">
        <v>399</v>
      </c>
      <c r="DUZ1023" s="151" t="s">
        <v>399</v>
      </c>
      <c r="DVA1023" s="151" t="s">
        <v>399</v>
      </c>
      <c r="DVB1023" s="151" t="s">
        <v>399</v>
      </c>
      <c r="DVC1023" s="151" t="s">
        <v>399</v>
      </c>
      <c r="DVD1023" s="151" t="s">
        <v>399</v>
      </c>
      <c r="DVE1023" s="151" t="s">
        <v>399</v>
      </c>
      <c r="DVF1023" s="151" t="s">
        <v>399</v>
      </c>
      <c r="DVG1023" s="151" t="s">
        <v>399</v>
      </c>
      <c r="DVH1023" s="151" t="s">
        <v>399</v>
      </c>
      <c r="DVI1023" s="151" t="s">
        <v>399</v>
      </c>
      <c r="DVJ1023" s="151" t="s">
        <v>399</v>
      </c>
      <c r="DVK1023" s="151" t="s">
        <v>399</v>
      </c>
      <c r="DVL1023" s="151" t="s">
        <v>399</v>
      </c>
      <c r="DVM1023" s="151" t="s">
        <v>399</v>
      </c>
      <c r="DVN1023" s="151" t="s">
        <v>399</v>
      </c>
      <c r="DVO1023" s="151" t="s">
        <v>399</v>
      </c>
      <c r="DVP1023" s="151" t="s">
        <v>399</v>
      </c>
      <c r="DVQ1023" s="151" t="s">
        <v>399</v>
      </c>
      <c r="DVR1023" s="151" t="s">
        <v>399</v>
      </c>
      <c r="DVS1023" s="151" t="s">
        <v>399</v>
      </c>
      <c r="DVT1023" s="151" t="s">
        <v>399</v>
      </c>
      <c r="DVU1023" s="151" t="s">
        <v>399</v>
      </c>
      <c r="DVV1023" s="151" t="s">
        <v>399</v>
      </c>
      <c r="DVW1023" s="151" t="s">
        <v>399</v>
      </c>
      <c r="DVX1023" s="151" t="s">
        <v>399</v>
      </c>
      <c r="DVY1023" s="151" t="s">
        <v>399</v>
      </c>
      <c r="DVZ1023" s="151" t="s">
        <v>399</v>
      </c>
      <c r="DWA1023" s="151" t="s">
        <v>399</v>
      </c>
      <c r="DWB1023" s="151" t="s">
        <v>399</v>
      </c>
      <c r="DWC1023" s="151" t="s">
        <v>399</v>
      </c>
      <c r="DWD1023" s="151" t="s">
        <v>399</v>
      </c>
      <c r="DWE1023" s="151" t="s">
        <v>399</v>
      </c>
      <c r="DWF1023" s="151" t="s">
        <v>399</v>
      </c>
      <c r="DWG1023" s="151" t="s">
        <v>399</v>
      </c>
      <c r="DWH1023" s="151" t="s">
        <v>399</v>
      </c>
      <c r="DWI1023" s="151" t="s">
        <v>399</v>
      </c>
      <c r="DWJ1023" s="151" t="s">
        <v>399</v>
      </c>
      <c r="DWK1023" s="151" t="s">
        <v>399</v>
      </c>
      <c r="DWL1023" s="151" t="s">
        <v>399</v>
      </c>
      <c r="DWM1023" s="151" t="s">
        <v>399</v>
      </c>
      <c r="DWN1023" s="151" t="s">
        <v>399</v>
      </c>
      <c r="DWO1023" s="151" t="s">
        <v>399</v>
      </c>
      <c r="DWP1023" s="151" t="s">
        <v>399</v>
      </c>
      <c r="DWQ1023" s="151" t="s">
        <v>399</v>
      </c>
      <c r="DWR1023" s="151" t="s">
        <v>399</v>
      </c>
      <c r="DWS1023" s="151" t="s">
        <v>399</v>
      </c>
      <c r="DWT1023" s="151" t="s">
        <v>399</v>
      </c>
      <c r="DWU1023" s="151" t="s">
        <v>399</v>
      </c>
      <c r="DWV1023" s="151" t="s">
        <v>399</v>
      </c>
      <c r="DWW1023" s="151" t="s">
        <v>399</v>
      </c>
      <c r="DWX1023" s="151" t="s">
        <v>399</v>
      </c>
      <c r="DWY1023" s="151" t="s">
        <v>399</v>
      </c>
      <c r="DWZ1023" s="151" t="s">
        <v>399</v>
      </c>
      <c r="DXA1023" s="151" t="s">
        <v>399</v>
      </c>
      <c r="DXB1023" s="151" t="s">
        <v>399</v>
      </c>
      <c r="DXC1023" s="151" t="s">
        <v>399</v>
      </c>
      <c r="DXD1023" s="151" t="s">
        <v>399</v>
      </c>
      <c r="DXE1023" s="151" t="s">
        <v>399</v>
      </c>
      <c r="DXF1023" s="151" t="s">
        <v>399</v>
      </c>
      <c r="DXG1023" s="151" t="s">
        <v>399</v>
      </c>
      <c r="DXH1023" s="151" t="s">
        <v>399</v>
      </c>
      <c r="DXI1023" s="151" t="s">
        <v>399</v>
      </c>
      <c r="DXJ1023" s="151" t="s">
        <v>399</v>
      </c>
      <c r="DXK1023" s="151" t="s">
        <v>399</v>
      </c>
      <c r="DXL1023" s="151" t="s">
        <v>399</v>
      </c>
      <c r="DXM1023" s="151" t="s">
        <v>399</v>
      </c>
      <c r="DXN1023" s="151" t="s">
        <v>399</v>
      </c>
      <c r="DXO1023" s="151" t="s">
        <v>399</v>
      </c>
      <c r="DXP1023" s="151" t="s">
        <v>399</v>
      </c>
      <c r="DXQ1023" s="151" t="s">
        <v>399</v>
      </c>
      <c r="DXR1023" s="151" t="s">
        <v>399</v>
      </c>
      <c r="DXS1023" s="151" t="s">
        <v>399</v>
      </c>
      <c r="DXT1023" s="151" t="s">
        <v>399</v>
      </c>
      <c r="DXU1023" s="151" t="s">
        <v>399</v>
      </c>
      <c r="DXV1023" s="151" t="s">
        <v>399</v>
      </c>
      <c r="DXW1023" s="151" t="s">
        <v>399</v>
      </c>
      <c r="DXX1023" s="151" t="s">
        <v>399</v>
      </c>
      <c r="DXY1023" s="151" t="s">
        <v>399</v>
      </c>
      <c r="DXZ1023" s="151" t="s">
        <v>399</v>
      </c>
      <c r="DYA1023" s="151" t="s">
        <v>399</v>
      </c>
      <c r="DYB1023" s="151" t="s">
        <v>399</v>
      </c>
      <c r="DYC1023" s="151" t="s">
        <v>399</v>
      </c>
      <c r="DYD1023" s="151" t="s">
        <v>399</v>
      </c>
      <c r="DYE1023" s="151" t="s">
        <v>399</v>
      </c>
      <c r="DYF1023" s="151" t="s">
        <v>399</v>
      </c>
      <c r="DYG1023" s="151" t="s">
        <v>399</v>
      </c>
      <c r="DYH1023" s="151" t="s">
        <v>399</v>
      </c>
      <c r="DYI1023" s="151" t="s">
        <v>399</v>
      </c>
      <c r="DYJ1023" s="151" t="s">
        <v>399</v>
      </c>
      <c r="DYK1023" s="151" t="s">
        <v>399</v>
      </c>
      <c r="DYL1023" s="151" t="s">
        <v>399</v>
      </c>
      <c r="DYM1023" s="151" t="s">
        <v>399</v>
      </c>
      <c r="DYN1023" s="151" t="s">
        <v>399</v>
      </c>
      <c r="DYO1023" s="151" t="s">
        <v>399</v>
      </c>
      <c r="DYP1023" s="151" t="s">
        <v>399</v>
      </c>
      <c r="DYQ1023" s="151" t="s">
        <v>399</v>
      </c>
      <c r="DYR1023" s="151" t="s">
        <v>399</v>
      </c>
      <c r="DYS1023" s="151" t="s">
        <v>399</v>
      </c>
      <c r="DYT1023" s="151" t="s">
        <v>399</v>
      </c>
      <c r="DYU1023" s="151" t="s">
        <v>399</v>
      </c>
      <c r="DYV1023" s="151" t="s">
        <v>399</v>
      </c>
      <c r="DYW1023" s="151" t="s">
        <v>399</v>
      </c>
      <c r="DYX1023" s="151" t="s">
        <v>399</v>
      </c>
      <c r="DYY1023" s="151" t="s">
        <v>399</v>
      </c>
      <c r="DYZ1023" s="151" t="s">
        <v>399</v>
      </c>
      <c r="DZA1023" s="151" t="s">
        <v>399</v>
      </c>
      <c r="DZB1023" s="151" t="s">
        <v>399</v>
      </c>
      <c r="DZC1023" s="151" t="s">
        <v>399</v>
      </c>
      <c r="DZD1023" s="151" t="s">
        <v>399</v>
      </c>
      <c r="DZE1023" s="151" t="s">
        <v>399</v>
      </c>
      <c r="DZF1023" s="151" t="s">
        <v>399</v>
      </c>
      <c r="DZG1023" s="151" t="s">
        <v>399</v>
      </c>
      <c r="DZH1023" s="151" t="s">
        <v>399</v>
      </c>
      <c r="DZI1023" s="151" t="s">
        <v>399</v>
      </c>
      <c r="DZJ1023" s="151" t="s">
        <v>399</v>
      </c>
      <c r="DZK1023" s="151" t="s">
        <v>399</v>
      </c>
      <c r="DZL1023" s="151" t="s">
        <v>399</v>
      </c>
      <c r="DZM1023" s="151" t="s">
        <v>399</v>
      </c>
      <c r="DZN1023" s="151" t="s">
        <v>399</v>
      </c>
      <c r="DZO1023" s="151" t="s">
        <v>399</v>
      </c>
      <c r="DZP1023" s="151" t="s">
        <v>399</v>
      </c>
      <c r="DZQ1023" s="151" t="s">
        <v>399</v>
      </c>
      <c r="DZR1023" s="151" t="s">
        <v>399</v>
      </c>
      <c r="DZS1023" s="151" t="s">
        <v>399</v>
      </c>
      <c r="DZT1023" s="151" t="s">
        <v>399</v>
      </c>
      <c r="DZU1023" s="151" t="s">
        <v>399</v>
      </c>
      <c r="DZV1023" s="151" t="s">
        <v>399</v>
      </c>
      <c r="DZW1023" s="151" t="s">
        <v>399</v>
      </c>
      <c r="DZX1023" s="151" t="s">
        <v>399</v>
      </c>
      <c r="DZY1023" s="151" t="s">
        <v>399</v>
      </c>
      <c r="DZZ1023" s="151" t="s">
        <v>399</v>
      </c>
      <c r="EAA1023" s="151" t="s">
        <v>399</v>
      </c>
      <c r="EAB1023" s="151" t="s">
        <v>399</v>
      </c>
      <c r="EAC1023" s="151" t="s">
        <v>399</v>
      </c>
      <c r="EAD1023" s="151" t="s">
        <v>399</v>
      </c>
      <c r="EAE1023" s="151" t="s">
        <v>399</v>
      </c>
      <c r="EAF1023" s="151" t="s">
        <v>399</v>
      </c>
      <c r="EAG1023" s="151" t="s">
        <v>399</v>
      </c>
      <c r="EAH1023" s="151" t="s">
        <v>399</v>
      </c>
      <c r="EAI1023" s="151" t="s">
        <v>399</v>
      </c>
      <c r="EAJ1023" s="151" t="s">
        <v>399</v>
      </c>
      <c r="EAK1023" s="151" t="s">
        <v>399</v>
      </c>
      <c r="EAL1023" s="151" t="s">
        <v>399</v>
      </c>
      <c r="EAM1023" s="151" t="s">
        <v>399</v>
      </c>
      <c r="EAN1023" s="151" t="s">
        <v>399</v>
      </c>
      <c r="EAO1023" s="151" t="s">
        <v>399</v>
      </c>
      <c r="EAP1023" s="151" t="s">
        <v>399</v>
      </c>
      <c r="EAQ1023" s="151" t="s">
        <v>399</v>
      </c>
      <c r="EAR1023" s="151" t="s">
        <v>399</v>
      </c>
      <c r="EAS1023" s="151" t="s">
        <v>399</v>
      </c>
      <c r="EAT1023" s="151" t="s">
        <v>399</v>
      </c>
      <c r="EAU1023" s="151" t="s">
        <v>399</v>
      </c>
      <c r="EAV1023" s="151" t="s">
        <v>399</v>
      </c>
      <c r="EAW1023" s="151" t="s">
        <v>399</v>
      </c>
      <c r="EAX1023" s="151" t="s">
        <v>399</v>
      </c>
      <c r="EAY1023" s="151" t="s">
        <v>399</v>
      </c>
      <c r="EAZ1023" s="151" t="s">
        <v>399</v>
      </c>
      <c r="EBA1023" s="151" t="s">
        <v>399</v>
      </c>
      <c r="EBB1023" s="151" t="s">
        <v>399</v>
      </c>
      <c r="EBC1023" s="151" t="s">
        <v>399</v>
      </c>
      <c r="EBD1023" s="151" t="s">
        <v>399</v>
      </c>
      <c r="EBE1023" s="151" t="s">
        <v>399</v>
      </c>
      <c r="EBF1023" s="151" t="s">
        <v>399</v>
      </c>
      <c r="EBG1023" s="151" t="s">
        <v>399</v>
      </c>
      <c r="EBH1023" s="151" t="s">
        <v>399</v>
      </c>
      <c r="EBI1023" s="151" t="s">
        <v>399</v>
      </c>
      <c r="EBJ1023" s="151" t="s">
        <v>399</v>
      </c>
      <c r="EBK1023" s="151" t="s">
        <v>399</v>
      </c>
      <c r="EBL1023" s="151" t="s">
        <v>399</v>
      </c>
      <c r="EBM1023" s="151" t="s">
        <v>399</v>
      </c>
      <c r="EBN1023" s="151" t="s">
        <v>399</v>
      </c>
      <c r="EBO1023" s="151" t="s">
        <v>399</v>
      </c>
      <c r="EBP1023" s="151" t="s">
        <v>399</v>
      </c>
      <c r="EBQ1023" s="151" t="s">
        <v>399</v>
      </c>
      <c r="EBR1023" s="151" t="s">
        <v>399</v>
      </c>
      <c r="EBS1023" s="151" t="s">
        <v>399</v>
      </c>
      <c r="EBT1023" s="151" t="s">
        <v>399</v>
      </c>
      <c r="EBU1023" s="151" t="s">
        <v>399</v>
      </c>
      <c r="EBV1023" s="151" t="s">
        <v>399</v>
      </c>
      <c r="EBW1023" s="151" t="s">
        <v>399</v>
      </c>
      <c r="EBX1023" s="151" t="s">
        <v>399</v>
      </c>
      <c r="EBY1023" s="151" t="s">
        <v>399</v>
      </c>
      <c r="EBZ1023" s="151" t="s">
        <v>399</v>
      </c>
      <c r="ECA1023" s="151" t="s">
        <v>399</v>
      </c>
      <c r="ECB1023" s="151" t="s">
        <v>399</v>
      </c>
      <c r="ECC1023" s="151" t="s">
        <v>399</v>
      </c>
      <c r="ECD1023" s="151" t="s">
        <v>399</v>
      </c>
      <c r="ECE1023" s="151" t="s">
        <v>399</v>
      </c>
      <c r="ECF1023" s="151" t="s">
        <v>399</v>
      </c>
      <c r="ECG1023" s="151" t="s">
        <v>399</v>
      </c>
      <c r="ECH1023" s="151" t="s">
        <v>399</v>
      </c>
      <c r="ECI1023" s="151" t="s">
        <v>399</v>
      </c>
      <c r="ECJ1023" s="151" t="s">
        <v>399</v>
      </c>
      <c r="ECK1023" s="151" t="s">
        <v>399</v>
      </c>
      <c r="ECL1023" s="151" t="s">
        <v>399</v>
      </c>
      <c r="ECM1023" s="151" t="s">
        <v>399</v>
      </c>
      <c r="ECN1023" s="151" t="s">
        <v>399</v>
      </c>
      <c r="ECO1023" s="151" t="s">
        <v>399</v>
      </c>
      <c r="ECP1023" s="151" t="s">
        <v>399</v>
      </c>
      <c r="ECQ1023" s="151" t="s">
        <v>399</v>
      </c>
      <c r="ECR1023" s="151" t="s">
        <v>399</v>
      </c>
      <c r="ECS1023" s="151" t="s">
        <v>399</v>
      </c>
      <c r="ECT1023" s="151" t="s">
        <v>399</v>
      </c>
      <c r="ECU1023" s="151" t="s">
        <v>399</v>
      </c>
      <c r="ECV1023" s="151" t="s">
        <v>399</v>
      </c>
      <c r="ECW1023" s="151" t="s">
        <v>399</v>
      </c>
      <c r="ECX1023" s="151" t="s">
        <v>399</v>
      </c>
      <c r="ECY1023" s="151" t="s">
        <v>399</v>
      </c>
      <c r="ECZ1023" s="151" t="s">
        <v>399</v>
      </c>
      <c r="EDA1023" s="151" t="s">
        <v>399</v>
      </c>
      <c r="EDB1023" s="151" t="s">
        <v>399</v>
      </c>
      <c r="EDC1023" s="151" t="s">
        <v>399</v>
      </c>
      <c r="EDD1023" s="151" t="s">
        <v>399</v>
      </c>
      <c r="EDE1023" s="151" t="s">
        <v>399</v>
      </c>
      <c r="EDF1023" s="151" t="s">
        <v>399</v>
      </c>
      <c r="EDG1023" s="151" t="s">
        <v>399</v>
      </c>
      <c r="EDH1023" s="151" t="s">
        <v>399</v>
      </c>
      <c r="EDI1023" s="151" t="s">
        <v>399</v>
      </c>
      <c r="EDJ1023" s="151" t="s">
        <v>399</v>
      </c>
      <c r="EDK1023" s="151" t="s">
        <v>399</v>
      </c>
      <c r="EDL1023" s="151" t="s">
        <v>399</v>
      </c>
      <c r="EDM1023" s="151" t="s">
        <v>399</v>
      </c>
      <c r="EDN1023" s="151" t="s">
        <v>399</v>
      </c>
      <c r="EDO1023" s="151" t="s">
        <v>399</v>
      </c>
      <c r="EDP1023" s="151" t="s">
        <v>399</v>
      </c>
      <c r="EDQ1023" s="151" t="s">
        <v>399</v>
      </c>
      <c r="EDR1023" s="151" t="s">
        <v>399</v>
      </c>
      <c r="EDS1023" s="151" t="s">
        <v>399</v>
      </c>
      <c r="EDT1023" s="151" t="s">
        <v>399</v>
      </c>
      <c r="EDU1023" s="151" t="s">
        <v>399</v>
      </c>
      <c r="EDV1023" s="151" t="s">
        <v>399</v>
      </c>
      <c r="EDW1023" s="151" t="s">
        <v>399</v>
      </c>
      <c r="EDX1023" s="151" t="s">
        <v>399</v>
      </c>
      <c r="EDY1023" s="151" t="s">
        <v>399</v>
      </c>
      <c r="EDZ1023" s="151" t="s">
        <v>399</v>
      </c>
      <c r="EEA1023" s="151" t="s">
        <v>399</v>
      </c>
      <c r="EEB1023" s="151" t="s">
        <v>399</v>
      </c>
      <c r="EEC1023" s="151" t="s">
        <v>399</v>
      </c>
      <c r="EED1023" s="151" t="s">
        <v>399</v>
      </c>
      <c r="EEE1023" s="151" t="s">
        <v>399</v>
      </c>
      <c r="EEF1023" s="151" t="s">
        <v>399</v>
      </c>
      <c r="EEG1023" s="151" t="s">
        <v>399</v>
      </c>
      <c r="EEH1023" s="151" t="s">
        <v>399</v>
      </c>
      <c r="EEI1023" s="151" t="s">
        <v>399</v>
      </c>
      <c r="EEJ1023" s="151" t="s">
        <v>399</v>
      </c>
      <c r="EEK1023" s="151" t="s">
        <v>399</v>
      </c>
      <c r="EEL1023" s="151" t="s">
        <v>399</v>
      </c>
      <c r="EEM1023" s="151" t="s">
        <v>399</v>
      </c>
      <c r="EEN1023" s="151" t="s">
        <v>399</v>
      </c>
      <c r="EEO1023" s="151" t="s">
        <v>399</v>
      </c>
      <c r="EEP1023" s="151" t="s">
        <v>399</v>
      </c>
      <c r="EEQ1023" s="151" t="s">
        <v>399</v>
      </c>
      <c r="EER1023" s="151" t="s">
        <v>399</v>
      </c>
      <c r="EES1023" s="151" t="s">
        <v>399</v>
      </c>
      <c r="EET1023" s="151" t="s">
        <v>399</v>
      </c>
      <c r="EEU1023" s="151" t="s">
        <v>399</v>
      </c>
      <c r="EEV1023" s="151" t="s">
        <v>399</v>
      </c>
      <c r="EEW1023" s="151" t="s">
        <v>399</v>
      </c>
      <c r="EEX1023" s="151" t="s">
        <v>399</v>
      </c>
      <c r="EEY1023" s="151" t="s">
        <v>399</v>
      </c>
      <c r="EEZ1023" s="151" t="s">
        <v>399</v>
      </c>
      <c r="EFA1023" s="151" t="s">
        <v>399</v>
      </c>
      <c r="EFB1023" s="151" t="s">
        <v>399</v>
      </c>
      <c r="EFC1023" s="151" t="s">
        <v>399</v>
      </c>
      <c r="EFD1023" s="151" t="s">
        <v>399</v>
      </c>
      <c r="EFE1023" s="151" t="s">
        <v>399</v>
      </c>
      <c r="EFF1023" s="151" t="s">
        <v>399</v>
      </c>
      <c r="EFG1023" s="151" t="s">
        <v>399</v>
      </c>
      <c r="EFH1023" s="151" t="s">
        <v>399</v>
      </c>
      <c r="EFI1023" s="151" t="s">
        <v>399</v>
      </c>
      <c r="EFJ1023" s="151" t="s">
        <v>399</v>
      </c>
      <c r="EFK1023" s="151" t="s">
        <v>399</v>
      </c>
      <c r="EFL1023" s="151" t="s">
        <v>399</v>
      </c>
      <c r="EFM1023" s="151" t="s">
        <v>399</v>
      </c>
      <c r="EFN1023" s="151" t="s">
        <v>399</v>
      </c>
      <c r="EFO1023" s="151" t="s">
        <v>399</v>
      </c>
      <c r="EFP1023" s="151" t="s">
        <v>399</v>
      </c>
      <c r="EFQ1023" s="151" t="s">
        <v>399</v>
      </c>
      <c r="EFR1023" s="151" t="s">
        <v>399</v>
      </c>
      <c r="EFS1023" s="151" t="s">
        <v>399</v>
      </c>
      <c r="EFT1023" s="151" t="s">
        <v>399</v>
      </c>
      <c r="EFU1023" s="151" t="s">
        <v>399</v>
      </c>
      <c r="EFV1023" s="151" t="s">
        <v>399</v>
      </c>
      <c r="EFW1023" s="151" t="s">
        <v>399</v>
      </c>
      <c r="EFX1023" s="151" t="s">
        <v>399</v>
      </c>
      <c r="EFY1023" s="151" t="s">
        <v>399</v>
      </c>
      <c r="EFZ1023" s="151" t="s">
        <v>399</v>
      </c>
      <c r="EGA1023" s="151" t="s">
        <v>399</v>
      </c>
      <c r="EGB1023" s="151" t="s">
        <v>399</v>
      </c>
      <c r="EGC1023" s="151" t="s">
        <v>399</v>
      </c>
      <c r="EGD1023" s="151" t="s">
        <v>399</v>
      </c>
      <c r="EGE1023" s="151" t="s">
        <v>399</v>
      </c>
      <c r="EGF1023" s="151" t="s">
        <v>399</v>
      </c>
      <c r="EGG1023" s="151" t="s">
        <v>399</v>
      </c>
      <c r="EGH1023" s="151" t="s">
        <v>399</v>
      </c>
      <c r="EGI1023" s="151" t="s">
        <v>399</v>
      </c>
      <c r="EGJ1023" s="151" t="s">
        <v>399</v>
      </c>
      <c r="EGK1023" s="151" t="s">
        <v>399</v>
      </c>
      <c r="EGL1023" s="151" t="s">
        <v>399</v>
      </c>
      <c r="EGM1023" s="151" t="s">
        <v>399</v>
      </c>
      <c r="EGN1023" s="151" t="s">
        <v>399</v>
      </c>
      <c r="EGO1023" s="151" t="s">
        <v>399</v>
      </c>
      <c r="EGP1023" s="151" t="s">
        <v>399</v>
      </c>
      <c r="EGQ1023" s="151" t="s">
        <v>399</v>
      </c>
      <c r="EGR1023" s="151" t="s">
        <v>399</v>
      </c>
      <c r="EGS1023" s="151" t="s">
        <v>399</v>
      </c>
      <c r="EGT1023" s="151" t="s">
        <v>399</v>
      </c>
      <c r="EGU1023" s="151" t="s">
        <v>399</v>
      </c>
      <c r="EGV1023" s="151" t="s">
        <v>399</v>
      </c>
      <c r="EGW1023" s="151" t="s">
        <v>399</v>
      </c>
      <c r="EGX1023" s="151" t="s">
        <v>399</v>
      </c>
      <c r="EGY1023" s="151" t="s">
        <v>399</v>
      </c>
      <c r="EGZ1023" s="151" t="s">
        <v>399</v>
      </c>
      <c r="EHA1023" s="151" t="s">
        <v>399</v>
      </c>
      <c r="EHB1023" s="151" t="s">
        <v>399</v>
      </c>
      <c r="EHC1023" s="151" t="s">
        <v>399</v>
      </c>
      <c r="EHD1023" s="151" t="s">
        <v>399</v>
      </c>
      <c r="EHE1023" s="151" t="s">
        <v>399</v>
      </c>
      <c r="EHF1023" s="151" t="s">
        <v>399</v>
      </c>
      <c r="EHG1023" s="151" t="s">
        <v>399</v>
      </c>
      <c r="EHH1023" s="151" t="s">
        <v>399</v>
      </c>
      <c r="EHI1023" s="151" t="s">
        <v>399</v>
      </c>
      <c r="EHJ1023" s="151" t="s">
        <v>399</v>
      </c>
      <c r="EHK1023" s="151" t="s">
        <v>399</v>
      </c>
      <c r="EHL1023" s="151" t="s">
        <v>399</v>
      </c>
      <c r="EHM1023" s="151" t="s">
        <v>399</v>
      </c>
      <c r="EHN1023" s="151" t="s">
        <v>399</v>
      </c>
      <c r="EHO1023" s="151" t="s">
        <v>399</v>
      </c>
      <c r="EHP1023" s="151" t="s">
        <v>399</v>
      </c>
      <c r="EHQ1023" s="151" t="s">
        <v>399</v>
      </c>
      <c r="EHR1023" s="151" t="s">
        <v>399</v>
      </c>
      <c r="EHS1023" s="151" t="s">
        <v>399</v>
      </c>
      <c r="EHT1023" s="151" t="s">
        <v>399</v>
      </c>
      <c r="EHU1023" s="151" t="s">
        <v>399</v>
      </c>
      <c r="EHV1023" s="151" t="s">
        <v>399</v>
      </c>
      <c r="EHW1023" s="151" t="s">
        <v>399</v>
      </c>
      <c r="EHX1023" s="151" t="s">
        <v>399</v>
      </c>
      <c r="EHY1023" s="151" t="s">
        <v>399</v>
      </c>
      <c r="EHZ1023" s="151" t="s">
        <v>399</v>
      </c>
      <c r="EIA1023" s="151" t="s">
        <v>399</v>
      </c>
      <c r="EIB1023" s="151" t="s">
        <v>399</v>
      </c>
      <c r="EIC1023" s="151" t="s">
        <v>399</v>
      </c>
      <c r="EID1023" s="151" t="s">
        <v>399</v>
      </c>
      <c r="EIE1023" s="151" t="s">
        <v>399</v>
      </c>
      <c r="EIF1023" s="151" t="s">
        <v>399</v>
      </c>
      <c r="EIG1023" s="151" t="s">
        <v>399</v>
      </c>
      <c r="EIH1023" s="151" t="s">
        <v>399</v>
      </c>
      <c r="EII1023" s="151" t="s">
        <v>399</v>
      </c>
      <c r="EIJ1023" s="151" t="s">
        <v>399</v>
      </c>
      <c r="EIK1023" s="151" t="s">
        <v>399</v>
      </c>
      <c r="EIL1023" s="151" t="s">
        <v>399</v>
      </c>
      <c r="EIM1023" s="151" t="s">
        <v>399</v>
      </c>
      <c r="EIN1023" s="151" t="s">
        <v>399</v>
      </c>
      <c r="EIO1023" s="151" t="s">
        <v>399</v>
      </c>
      <c r="EIP1023" s="151" t="s">
        <v>399</v>
      </c>
      <c r="EIQ1023" s="151" t="s">
        <v>399</v>
      </c>
      <c r="EIR1023" s="151" t="s">
        <v>399</v>
      </c>
      <c r="EIS1023" s="151" t="s">
        <v>399</v>
      </c>
      <c r="EIT1023" s="151" t="s">
        <v>399</v>
      </c>
      <c r="EIU1023" s="151" t="s">
        <v>399</v>
      </c>
      <c r="EIV1023" s="151" t="s">
        <v>399</v>
      </c>
      <c r="EIW1023" s="151" t="s">
        <v>399</v>
      </c>
      <c r="EIX1023" s="151" t="s">
        <v>399</v>
      </c>
      <c r="EIY1023" s="151" t="s">
        <v>399</v>
      </c>
      <c r="EIZ1023" s="151" t="s">
        <v>399</v>
      </c>
      <c r="EJA1023" s="151" t="s">
        <v>399</v>
      </c>
      <c r="EJB1023" s="151" t="s">
        <v>399</v>
      </c>
      <c r="EJC1023" s="151" t="s">
        <v>399</v>
      </c>
      <c r="EJD1023" s="151" t="s">
        <v>399</v>
      </c>
      <c r="EJE1023" s="151" t="s">
        <v>399</v>
      </c>
      <c r="EJF1023" s="151" t="s">
        <v>399</v>
      </c>
      <c r="EJG1023" s="151" t="s">
        <v>399</v>
      </c>
      <c r="EJH1023" s="151" t="s">
        <v>399</v>
      </c>
      <c r="EJI1023" s="151" t="s">
        <v>399</v>
      </c>
      <c r="EJJ1023" s="151" t="s">
        <v>399</v>
      </c>
      <c r="EJK1023" s="151" t="s">
        <v>399</v>
      </c>
      <c r="EJL1023" s="151" t="s">
        <v>399</v>
      </c>
      <c r="EJM1023" s="151" t="s">
        <v>399</v>
      </c>
      <c r="EJN1023" s="151" t="s">
        <v>399</v>
      </c>
      <c r="EJO1023" s="151" t="s">
        <v>399</v>
      </c>
      <c r="EJP1023" s="151" t="s">
        <v>399</v>
      </c>
      <c r="EJQ1023" s="151" t="s">
        <v>399</v>
      </c>
      <c r="EJR1023" s="151" t="s">
        <v>399</v>
      </c>
      <c r="EJS1023" s="151" t="s">
        <v>399</v>
      </c>
      <c r="EJT1023" s="151" t="s">
        <v>399</v>
      </c>
      <c r="EJU1023" s="151" t="s">
        <v>399</v>
      </c>
      <c r="EJV1023" s="151" t="s">
        <v>399</v>
      </c>
      <c r="EJW1023" s="151" t="s">
        <v>399</v>
      </c>
      <c r="EJX1023" s="151" t="s">
        <v>399</v>
      </c>
      <c r="EJY1023" s="151" t="s">
        <v>399</v>
      </c>
      <c r="EJZ1023" s="151" t="s">
        <v>399</v>
      </c>
      <c r="EKA1023" s="151" t="s">
        <v>399</v>
      </c>
      <c r="EKB1023" s="151" t="s">
        <v>399</v>
      </c>
      <c r="EKC1023" s="151" t="s">
        <v>399</v>
      </c>
      <c r="EKD1023" s="151" t="s">
        <v>399</v>
      </c>
      <c r="EKE1023" s="151" t="s">
        <v>399</v>
      </c>
      <c r="EKF1023" s="151" t="s">
        <v>399</v>
      </c>
      <c r="EKG1023" s="151" t="s">
        <v>399</v>
      </c>
      <c r="EKH1023" s="151" t="s">
        <v>399</v>
      </c>
      <c r="EKI1023" s="151" t="s">
        <v>399</v>
      </c>
      <c r="EKJ1023" s="151" t="s">
        <v>399</v>
      </c>
      <c r="EKK1023" s="151" t="s">
        <v>399</v>
      </c>
      <c r="EKL1023" s="151" t="s">
        <v>399</v>
      </c>
      <c r="EKM1023" s="151" t="s">
        <v>399</v>
      </c>
      <c r="EKN1023" s="151" t="s">
        <v>399</v>
      </c>
      <c r="EKO1023" s="151" t="s">
        <v>399</v>
      </c>
      <c r="EKP1023" s="151" t="s">
        <v>399</v>
      </c>
      <c r="EKQ1023" s="151" t="s">
        <v>399</v>
      </c>
      <c r="EKR1023" s="151" t="s">
        <v>399</v>
      </c>
      <c r="EKS1023" s="151" t="s">
        <v>399</v>
      </c>
      <c r="EKT1023" s="151" t="s">
        <v>399</v>
      </c>
      <c r="EKU1023" s="151" t="s">
        <v>399</v>
      </c>
      <c r="EKV1023" s="151" t="s">
        <v>399</v>
      </c>
      <c r="EKW1023" s="151" t="s">
        <v>399</v>
      </c>
      <c r="EKX1023" s="151" t="s">
        <v>399</v>
      </c>
      <c r="EKY1023" s="151" t="s">
        <v>399</v>
      </c>
      <c r="EKZ1023" s="151" t="s">
        <v>399</v>
      </c>
      <c r="ELA1023" s="151" t="s">
        <v>399</v>
      </c>
      <c r="ELB1023" s="151" t="s">
        <v>399</v>
      </c>
      <c r="ELC1023" s="151" t="s">
        <v>399</v>
      </c>
      <c r="ELD1023" s="151" t="s">
        <v>399</v>
      </c>
      <c r="ELE1023" s="151" t="s">
        <v>399</v>
      </c>
      <c r="ELF1023" s="151" t="s">
        <v>399</v>
      </c>
      <c r="ELG1023" s="151" t="s">
        <v>399</v>
      </c>
      <c r="ELH1023" s="151" t="s">
        <v>399</v>
      </c>
      <c r="ELI1023" s="151" t="s">
        <v>399</v>
      </c>
      <c r="ELJ1023" s="151" t="s">
        <v>399</v>
      </c>
      <c r="ELK1023" s="151" t="s">
        <v>399</v>
      </c>
      <c r="ELL1023" s="151" t="s">
        <v>399</v>
      </c>
      <c r="ELM1023" s="151" t="s">
        <v>399</v>
      </c>
      <c r="ELN1023" s="151" t="s">
        <v>399</v>
      </c>
      <c r="ELO1023" s="151" t="s">
        <v>399</v>
      </c>
      <c r="ELP1023" s="151" t="s">
        <v>399</v>
      </c>
      <c r="ELQ1023" s="151" t="s">
        <v>399</v>
      </c>
      <c r="ELR1023" s="151" t="s">
        <v>399</v>
      </c>
      <c r="ELS1023" s="151" t="s">
        <v>399</v>
      </c>
      <c r="ELT1023" s="151" t="s">
        <v>399</v>
      </c>
      <c r="ELU1023" s="151" t="s">
        <v>399</v>
      </c>
      <c r="ELV1023" s="151" t="s">
        <v>399</v>
      </c>
      <c r="ELW1023" s="151" t="s">
        <v>399</v>
      </c>
      <c r="ELX1023" s="151" t="s">
        <v>399</v>
      </c>
      <c r="ELY1023" s="151" t="s">
        <v>399</v>
      </c>
      <c r="ELZ1023" s="151" t="s">
        <v>399</v>
      </c>
      <c r="EMA1023" s="151" t="s">
        <v>399</v>
      </c>
      <c r="EMB1023" s="151" t="s">
        <v>399</v>
      </c>
      <c r="EMC1023" s="151" t="s">
        <v>399</v>
      </c>
      <c r="EMD1023" s="151" t="s">
        <v>399</v>
      </c>
      <c r="EME1023" s="151" t="s">
        <v>399</v>
      </c>
      <c r="EMF1023" s="151" t="s">
        <v>399</v>
      </c>
      <c r="EMG1023" s="151" t="s">
        <v>399</v>
      </c>
      <c r="EMH1023" s="151" t="s">
        <v>399</v>
      </c>
      <c r="EMI1023" s="151" t="s">
        <v>399</v>
      </c>
      <c r="EMJ1023" s="151" t="s">
        <v>399</v>
      </c>
      <c r="EMK1023" s="151" t="s">
        <v>399</v>
      </c>
      <c r="EML1023" s="151" t="s">
        <v>399</v>
      </c>
      <c r="EMM1023" s="151" t="s">
        <v>399</v>
      </c>
      <c r="EMN1023" s="151" t="s">
        <v>399</v>
      </c>
      <c r="EMO1023" s="151" t="s">
        <v>399</v>
      </c>
      <c r="EMP1023" s="151" t="s">
        <v>399</v>
      </c>
      <c r="EMQ1023" s="151" t="s">
        <v>399</v>
      </c>
      <c r="EMR1023" s="151" t="s">
        <v>399</v>
      </c>
      <c r="EMS1023" s="151" t="s">
        <v>399</v>
      </c>
      <c r="EMT1023" s="151" t="s">
        <v>399</v>
      </c>
      <c r="EMU1023" s="151" t="s">
        <v>399</v>
      </c>
      <c r="EMV1023" s="151" t="s">
        <v>399</v>
      </c>
      <c r="EMW1023" s="151" t="s">
        <v>399</v>
      </c>
      <c r="EMX1023" s="151" t="s">
        <v>399</v>
      </c>
      <c r="EMY1023" s="151" t="s">
        <v>399</v>
      </c>
      <c r="EMZ1023" s="151" t="s">
        <v>399</v>
      </c>
      <c r="ENA1023" s="151" t="s">
        <v>399</v>
      </c>
      <c r="ENB1023" s="151" t="s">
        <v>399</v>
      </c>
      <c r="ENC1023" s="151" t="s">
        <v>399</v>
      </c>
      <c r="END1023" s="151" t="s">
        <v>399</v>
      </c>
      <c r="ENE1023" s="151" t="s">
        <v>399</v>
      </c>
      <c r="ENF1023" s="151" t="s">
        <v>399</v>
      </c>
      <c r="ENG1023" s="151" t="s">
        <v>399</v>
      </c>
      <c r="ENH1023" s="151" t="s">
        <v>399</v>
      </c>
      <c r="ENI1023" s="151" t="s">
        <v>399</v>
      </c>
      <c r="ENJ1023" s="151" t="s">
        <v>399</v>
      </c>
      <c r="ENK1023" s="151" t="s">
        <v>399</v>
      </c>
      <c r="ENL1023" s="151" t="s">
        <v>399</v>
      </c>
      <c r="ENM1023" s="151" t="s">
        <v>399</v>
      </c>
      <c r="ENN1023" s="151" t="s">
        <v>399</v>
      </c>
      <c r="ENO1023" s="151" t="s">
        <v>399</v>
      </c>
      <c r="ENP1023" s="151" t="s">
        <v>399</v>
      </c>
      <c r="ENQ1023" s="151" t="s">
        <v>399</v>
      </c>
      <c r="ENR1023" s="151" t="s">
        <v>399</v>
      </c>
      <c r="ENS1023" s="151" t="s">
        <v>399</v>
      </c>
      <c r="ENT1023" s="151" t="s">
        <v>399</v>
      </c>
      <c r="ENU1023" s="151" t="s">
        <v>399</v>
      </c>
      <c r="ENV1023" s="151" t="s">
        <v>399</v>
      </c>
      <c r="ENW1023" s="151" t="s">
        <v>399</v>
      </c>
      <c r="ENX1023" s="151" t="s">
        <v>399</v>
      </c>
      <c r="ENY1023" s="151" t="s">
        <v>399</v>
      </c>
      <c r="ENZ1023" s="151" t="s">
        <v>399</v>
      </c>
      <c r="EOA1023" s="151" t="s">
        <v>399</v>
      </c>
      <c r="EOB1023" s="151" t="s">
        <v>399</v>
      </c>
      <c r="EOC1023" s="151" t="s">
        <v>399</v>
      </c>
      <c r="EOD1023" s="151" t="s">
        <v>399</v>
      </c>
      <c r="EOE1023" s="151" t="s">
        <v>399</v>
      </c>
      <c r="EOF1023" s="151" t="s">
        <v>399</v>
      </c>
      <c r="EOG1023" s="151" t="s">
        <v>399</v>
      </c>
      <c r="EOH1023" s="151" t="s">
        <v>399</v>
      </c>
      <c r="EOI1023" s="151" t="s">
        <v>399</v>
      </c>
      <c r="EOJ1023" s="151" t="s">
        <v>399</v>
      </c>
      <c r="EOK1023" s="151" t="s">
        <v>399</v>
      </c>
      <c r="EOL1023" s="151" t="s">
        <v>399</v>
      </c>
      <c r="EOM1023" s="151" t="s">
        <v>399</v>
      </c>
      <c r="EON1023" s="151" t="s">
        <v>399</v>
      </c>
      <c r="EOO1023" s="151" t="s">
        <v>399</v>
      </c>
      <c r="EOP1023" s="151" t="s">
        <v>399</v>
      </c>
      <c r="EOQ1023" s="151" t="s">
        <v>399</v>
      </c>
      <c r="EOR1023" s="151" t="s">
        <v>399</v>
      </c>
      <c r="EOS1023" s="151" t="s">
        <v>399</v>
      </c>
      <c r="EOT1023" s="151" t="s">
        <v>399</v>
      </c>
      <c r="EOU1023" s="151" t="s">
        <v>399</v>
      </c>
      <c r="EOV1023" s="151" t="s">
        <v>399</v>
      </c>
      <c r="EOW1023" s="151" t="s">
        <v>399</v>
      </c>
      <c r="EOX1023" s="151" t="s">
        <v>399</v>
      </c>
      <c r="EOY1023" s="151" t="s">
        <v>399</v>
      </c>
      <c r="EOZ1023" s="151" t="s">
        <v>399</v>
      </c>
      <c r="EPA1023" s="151" t="s">
        <v>399</v>
      </c>
      <c r="EPB1023" s="151" t="s">
        <v>399</v>
      </c>
      <c r="EPC1023" s="151" t="s">
        <v>399</v>
      </c>
      <c r="EPD1023" s="151" t="s">
        <v>399</v>
      </c>
      <c r="EPE1023" s="151" t="s">
        <v>399</v>
      </c>
      <c r="EPF1023" s="151" t="s">
        <v>399</v>
      </c>
      <c r="EPG1023" s="151" t="s">
        <v>399</v>
      </c>
      <c r="EPH1023" s="151" t="s">
        <v>399</v>
      </c>
      <c r="EPI1023" s="151" t="s">
        <v>399</v>
      </c>
      <c r="EPJ1023" s="151" t="s">
        <v>399</v>
      </c>
      <c r="EPK1023" s="151" t="s">
        <v>399</v>
      </c>
      <c r="EPL1023" s="151" t="s">
        <v>399</v>
      </c>
      <c r="EPM1023" s="151" t="s">
        <v>399</v>
      </c>
      <c r="EPN1023" s="151" t="s">
        <v>399</v>
      </c>
      <c r="EPO1023" s="151" t="s">
        <v>399</v>
      </c>
      <c r="EPP1023" s="151" t="s">
        <v>399</v>
      </c>
      <c r="EPQ1023" s="151" t="s">
        <v>399</v>
      </c>
      <c r="EPR1023" s="151" t="s">
        <v>399</v>
      </c>
      <c r="EPS1023" s="151" t="s">
        <v>399</v>
      </c>
      <c r="EPT1023" s="151" t="s">
        <v>399</v>
      </c>
      <c r="EPU1023" s="151" t="s">
        <v>399</v>
      </c>
      <c r="EPV1023" s="151" t="s">
        <v>399</v>
      </c>
      <c r="EPW1023" s="151" t="s">
        <v>399</v>
      </c>
      <c r="EPX1023" s="151" t="s">
        <v>399</v>
      </c>
      <c r="EPY1023" s="151" t="s">
        <v>399</v>
      </c>
      <c r="EPZ1023" s="151" t="s">
        <v>399</v>
      </c>
      <c r="EQA1023" s="151" t="s">
        <v>399</v>
      </c>
      <c r="EQB1023" s="151" t="s">
        <v>399</v>
      </c>
      <c r="EQC1023" s="151" t="s">
        <v>399</v>
      </c>
      <c r="EQD1023" s="151" t="s">
        <v>399</v>
      </c>
      <c r="EQE1023" s="151" t="s">
        <v>399</v>
      </c>
      <c r="EQF1023" s="151" t="s">
        <v>399</v>
      </c>
      <c r="EQG1023" s="151" t="s">
        <v>399</v>
      </c>
      <c r="EQH1023" s="151" t="s">
        <v>399</v>
      </c>
      <c r="EQI1023" s="151" t="s">
        <v>399</v>
      </c>
      <c r="EQJ1023" s="151" t="s">
        <v>399</v>
      </c>
      <c r="EQK1023" s="151" t="s">
        <v>399</v>
      </c>
      <c r="EQL1023" s="151" t="s">
        <v>399</v>
      </c>
      <c r="EQM1023" s="151" t="s">
        <v>399</v>
      </c>
      <c r="EQN1023" s="151" t="s">
        <v>399</v>
      </c>
      <c r="EQO1023" s="151" t="s">
        <v>399</v>
      </c>
      <c r="EQP1023" s="151" t="s">
        <v>399</v>
      </c>
      <c r="EQQ1023" s="151" t="s">
        <v>399</v>
      </c>
      <c r="EQR1023" s="151" t="s">
        <v>399</v>
      </c>
      <c r="EQS1023" s="151" t="s">
        <v>399</v>
      </c>
      <c r="EQT1023" s="151" t="s">
        <v>399</v>
      </c>
      <c r="EQU1023" s="151" t="s">
        <v>399</v>
      </c>
      <c r="EQV1023" s="151" t="s">
        <v>399</v>
      </c>
      <c r="EQW1023" s="151" t="s">
        <v>399</v>
      </c>
      <c r="EQX1023" s="151" t="s">
        <v>399</v>
      </c>
      <c r="EQY1023" s="151" t="s">
        <v>399</v>
      </c>
      <c r="EQZ1023" s="151" t="s">
        <v>399</v>
      </c>
      <c r="ERA1023" s="151" t="s">
        <v>399</v>
      </c>
      <c r="ERB1023" s="151" t="s">
        <v>399</v>
      </c>
      <c r="ERC1023" s="151" t="s">
        <v>399</v>
      </c>
      <c r="ERD1023" s="151" t="s">
        <v>399</v>
      </c>
      <c r="ERE1023" s="151" t="s">
        <v>399</v>
      </c>
      <c r="ERF1023" s="151" t="s">
        <v>399</v>
      </c>
      <c r="ERG1023" s="151" t="s">
        <v>399</v>
      </c>
      <c r="ERH1023" s="151" t="s">
        <v>399</v>
      </c>
      <c r="ERI1023" s="151" t="s">
        <v>399</v>
      </c>
      <c r="ERJ1023" s="151" t="s">
        <v>399</v>
      </c>
      <c r="ERK1023" s="151" t="s">
        <v>399</v>
      </c>
      <c r="ERL1023" s="151" t="s">
        <v>399</v>
      </c>
      <c r="ERM1023" s="151" t="s">
        <v>399</v>
      </c>
      <c r="ERN1023" s="151" t="s">
        <v>399</v>
      </c>
      <c r="ERO1023" s="151" t="s">
        <v>399</v>
      </c>
      <c r="ERP1023" s="151" t="s">
        <v>399</v>
      </c>
      <c r="ERQ1023" s="151" t="s">
        <v>399</v>
      </c>
      <c r="ERR1023" s="151" t="s">
        <v>399</v>
      </c>
      <c r="ERS1023" s="151" t="s">
        <v>399</v>
      </c>
      <c r="ERT1023" s="151" t="s">
        <v>399</v>
      </c>
      <c r="ERU1023" s="151" t="s">
        <v>399</v>
      </c>
      <c r="ERV1023" s="151" t="s">
        <v>399</v>
      </c>
      <c r="ERW1023" s="151" t="s">
        <v>399</v>
      </c>
      <c r="ERX1023" s="151" t="s">
        <v>399</v>
      </c>
      <c r="ERY1023" s="151" t="s">
        <v>399</v>
      </c>
      <c r="ERZ1023" s="151" t="s">
        <v>399</v>
      </c>
      <c r="ESA1023" s="151" t="s">
        <v>399</v>
      </c>
      <c r="ESB1023" s="151" t="s">
        <v>399</v>
      </c>
      <c r="ESC1023" s="151" t="s">
        <v>399</v>
      </c>
      <c r="ESD1023" s="151" t="s">
        <v>399</v>
      </c>
      <c r="ESE1023" s="151" t="s">
        <v>399</v>
      </c>
      <c r="ESF1023" s="151" t="s">
        <v>399</v>
      </c>
      <c r="ESG1023" s="151" t="s">
        <v>399</v>
      </c>
      <c r="ESH1023" s="151" t="s">
        <v>399</v>
      </c>
      <c r="ESI1023" s="151" t="s">
        <v>399</v>
      </c>
      <c r="ESJ1023" s="151" t="s">
        <v>399</v>
      </c>
      <c r="ESK1023" s="151" t="s">
        <v>399</v>
      </c>
      <c r="ESL1023" s="151" t="s">
        <v>399</v>
      </c>
      <c r="ESM1023" s="151" t="s">
        <v>399</v>
      </c>
      <c r="ESN1023" s="151" t="s">
        <v>399</v>
      </c>
      <c r="ESO1023" s="151" t="s">
        <v>399</v>
      </c>
      <c r="ESP1023" s="151" t="s">
        <v>399</v>
      </c>
      <c r="ESQ1023" s="151" t="s">
        <v>399</v>
      </c>
      <c r="ESR1023" s="151" t="s">
        <v>399</v>
      </c>
      <c r="ESS1023" s="151" t="s">
        <v>399</v>
      </c>
      <c r="EST1023" s="151" t="s">
        <v>399</v>
      </c>
      <c r="ESU1023" s="151" t="s">
        <v>399</v>
      </c>
      <c r="ESV1023" s="151" t="s">
        <v>399</v>
      </c>
      <c r="ESW1023" s="151" t="s">
        <v>399</v>
      </c>
      <c r="ESX1023" s="151" t="s">
        <v>399</v>
      </c>
      <c r="ESY1023" s="151" t="s">
        <v>399</v>
      </c>
      <c r="ESZ1023" s="151" t="s">
        <v>399</v>
      </c>
      <c r="ETA1023" s="151" t="s">
        <v>399</v>
      </c>
      <c r="ETB1023" s="151" t="s">
        <v>399</v>
      </c>
      <c r="ETC1023" s="151" t="s">
        <v>399</v>
      </c>
      <c r="ETD1023" s="151" t="s">
        <v>399</v>
      </c>
      <c r="ETE1023" s="151" t="s">
        <v>399</v>
      </c>
      <c r="ETF1023" s="151" t="s">
        <v>399</v>
      </c>
      <c r="ETG1023" s="151" t="s">
        <v>399</v>
      </c>
      <c r="ETH1023" s="151" t="s">
        <v>399</v>
      </c>
      <c r="ETI1023" s="151" t="s">
        <v>399</v>
      </c>
      <c r="ETJ1023" s="151" t="s">
        <v>399</v>
      </c>
      <c r="ETK1023" s="151" t="s">
        <v>399</v>
      </c>
      <c r="ETL1023" s="151" t="s">
        <v>399</v>
      </c>
      <c r="ETM1023" s="151" t="s">
        <v>399</v>
      </c>
      <c r="ETN1023" s="151" t="s">
        <v>399</v>
      </c>
      <c r="ETO1023" s="151" t="s">
        <v>399</v>
      </c>
      <c r="ETP1023" s="151" t="s">
        <v>399</v>
      </c>
      <c r="ETQ1023" s="151" t="s">
        <v>399</v>
      </c>
      <c r="ETR1023" s="151" t="s">
        <v>399</v>
      </c>
      <c r="ETS1023" s="151" t="s">
        <v>399</v>
      </c>
      <c r="ETT1023" s="151" t="s">
        <v>399</v>
      </c>
      <c r="ETU1023" s="151" t="s">
        <v>399</v>
      </c>
      <c r="ETV1023" s="151" t="s">
        <v>399</v>
      </c>
      <c r="ETW1023" s="151" t="s">
        <v>399</v>
      </c>
      <c r="ETX1023" s="151" t="s">
        <v>399</v>
      </c>
      <c r="ETY1023" s="151" t="s">
        <v>399</v>
      </c>
      <c r="ETZ1023" s="151" t="s">
        <v>399</v>
      </c>
      <c r="EUA1023" s="151" t="s">
        <v>399</v>
      </c>
      <c r="EUB1023" s="151" t="s">
        <v>399</v>
      </c>
      <c r="EUC1023" s="151" t="s">
        <v>399</v>
      </c>
      <c r="EUD1023" s="151" t="s">
        <v>399</v>
      </c>
      <c r="EUE1023" s="151" t="s">
        <v>399</v>
      </c>
      <c r="EUF1023" s="151" t="s">
        <v>399</v>
      </c>
      <c r="EUG1023" s="151" t="s">
        <v>399</v>
      </c>
      <c r="EUH1023" s="151" t="s">
        <v>399</v>
      </c>
      <c r="EUI1023" s="151" t="s">
        <v>399</v>
      </c>
      <c r="EUJ1023" s="151" t="s">
        <v>399</v>
      </c>
      <c r="EUK1023" s="151" t="s">
        <v>399</v>
      </c>
      <c r="EUL1023" s="151" t="s">
        <v>399</v>
      </c>
      <c r="EUM1023" s="151" t="s">
        <v>399</v>
      </c>
      <c r="EUN1023" s="151" t="s">
        <v>399</v>
      </c>
      <c r="EUO1023" s="151" t="s">
        <v>399</v>
      </c>
      <c r="EUP1023" s="151" t="s">
        <v>399</v>
      </c>
      <c r="EUQ1023" s="151" t="s">
        <v>399</v>
      </c>
      <c r="EUR1023" s="151" t="s">
        <v>399</v>
      </c>
      <c r="EUS1023" s="151" t="s">
        <v>399</v>
      </c>
      <c r="EUT1023" s="151" t="s">
        <v>399</v>
      </c>
      <c r="EUU1023" s="151" t="s">
        <v>399</v>
      </c>
      <c r="EUV1023" s="151" t="s">
        <v>399</v>
      </c>
      <c r="EUW1023" s="151" t="s">
        <v>399</v>
      </c>
      <c r="EUX1023" s="151" t="s">
        <v>399</v>
      </c>
      <c r="EUY1023" s="151" t="s">
        <v>399</v>
      </c>
      <c r="EUZ1023" s="151" t="s">
        <v>399</v>
      </c>
      <c r="EVA1023" s="151" t="s">
        <v>399</v>
      </c>
      <c r="EVB1023" s="151" t="s">
        <v>399</v>
      </c>
      <c r="EVC1023" s="151" t="s">
        <v>399</v>
      </c>
      <c r="EVD1023" s="151" t="s">
        <v>399</v>
      </c>
      <c r="EVE1023" s="151" t="s">
        <v>399</v>
      </c>
      <c r="EVF1023" s="151" t="s">
        <v>399</v>
      </c>
      <c r="EVG1023" s="151" t="s">
        <v>399</v>
      </c>
      <c r="EVH1023" s="151" t="s">
        <v>399</v>
      </c>
      <c r="EVI1023" s="151" t="s">
        <v>399</v>
      </c>
      <c r="EVJ1023" s="151" t="s">
        <v>399</v>
      </c>
      <c r="EVK1023" s="151" t="s">
        <v>399</v>
      </c>
      <c r="EVL1023" s="151" t="s">
        <v>399</v>
      </c>
      <c r="EVM1023" s="151" t="s">
        <v>399</v>
      </c>
      <c r="EVN1023" s="151" t="s">
        <v>399</v>
      </c>
      <c r="EVO1023" s="151" t="s">
        <v>399</v>
      </c>
      <c r="EVP1023" s="151" t="s">
        <v>399</v>
      </c>
      <c r="EVQ1023" s="151" t="s">
        <v>399</v>
      </c>
      <c r="EVR1023" s="151" t="s">
        <v>399</v>
      </c>
      <c r="EVS1023" s="151" t="s">
        <v>399</v>
      </c>
      <c r="EVT1023" s="151" t="s">
        <v>399</v>
      </c>
      <c r="EVU1023" s="151" t="s">
        <v>399</v>
      </c>
      <c r="EVV1023" s="151" t="s">
        <v>399</v>
      </c>
      <c r="EVW1023" s="151" t="s">
        <v>399</v>
      </c>
      <c r="EVX1023" s="151" t="s">
        <v>399</v>
      </c>
      <c r="EVY1023" s="151" t="s">
        <v>399</v>
      </c>
      <c r="EVZ1023" s="151" t="s">
        <v>399</v>
      </c>
      <c r="EWA1023" s="151" t="s">
        <v>399</v>
      </c>
      <c r="EWB1023" s="151" t="s">
        <v>399</v>
      </c>
      <c r="EWC1023" s="151" t="s">
        <v>399</v>
      </c>
      <c r="EWD1023" s="151" t="s">
        <v>399</v>
      </c>
      <c r="EWE1023" s="151" t="s">
        <v>399</v>
      </c>
      <c r="EWF1023" s="151" t="s">
        <v>399</v>
      </c>
      <c r="EWG1023" s="151" t="s">
        <v>399</v>
      </c>
      <c r="EWH1023" s="151" t="s">
        <v>399</v>
      </c>
      <c r="EWI1023" s="151" t="s">
        <v>399</v>
      </c>
      <c r="EWJ1023" s="151" t="s">
        <v>399</v>
      </c>
      <c r="EWK1023" s="151" t="s">
        <v>399</v>
      </c>
      <c r="EWL1023" s="151" t="s">
        <v>399</v>
      </c>
      <c r="EWM1023" s="151" t="s">
        <v>399</v>
      </c>
      <c r="EWN1023" s="151" t="s">
        <v>399</v>
      </c>
      <c r="EWO1023" s="151" t="s">
        <v>399</v>
      </c>
      <c r="EWP1023" s="151" t="s">
        <v>399</v>
      </c>
      <c r="EWQ1023" s="151" t="s">
        <v>399</v>
      </c>
      <c r="EWR1023" s="151" t="s">
        <v>399</v>
      </c>
      <c r="EWS1023" s="151" t="s">
        <v>399</v>
      </c>
      <c r="EWT1023" s="151" t="s">
        <v>399</v>
      </c>
      <c r="EWU1023" s="151" t="s">
        <v>399</v>
      </c>
      <c r="EWV1023" s="151" t="s">
        <v>399</v>
      </c>
      <c r="EWW1023" s="151" t="s">
        <v>399</v>
      </c>
      <c r="EWX1023" s="151" t="s">
        <v>399</v>
      </c>
      <c r="EWY1023" s="151" t="s">
        <v>399</v>
      </c>
      <c r="EWZ1023" s="151" t="s">
        <v>399</v>
      </c>
      <c r="EXA1023" s="151" t="s">
        <v>399</v>
      </c>
      <c r="EXB1023" s="151" t="s">
        <v>399</v>
      </c>
      <c r="EXC1023" s="151" t="s">
        <v>399</v>
      </c>
      <c r="EXD1023" s="151" t="s">
        <v>399</v>
      </c>
      <c r="EXE1023" s="151" t="s">
        <v>399</v>
      </c>
      <c r="EXF1023" s="151" t="s">
        <v>399</v>
      </c>
      <c r="EXG1023" s="151" t="s">
        <v>399</v>
      </c>
      <c r="EXH1023" s="151" t="s">
        <v>399</v>
      </c>
      <c r="EXI1023" s="151" t="s">
        <v>399</v>
      </c>
      <c r="EXJ1023" s="151" t="s">
        <v>399</v>
      </c>
      <c r="EXK1023" s="151" t="s">
        <v>399</v>
      </c>
      <c r="EXL1023" s="151" t="s">
        <v>399</v>
      </c>
      <c r="EXM1023" s="151" t="s">
        <v>399</v>
      </c>
      <c r="EXN1023" s="151" t="s">
        <v>399</v>
      </c>
      <c r="EXO1023" s="151" t="s">
        <v>399</v>
      </c>
      <c r="EXP1023" s="151" t="s">
        <v>399</v>
      </c>
      <c r="EXQ1023" s="151" t="s">
        <v>399</v>
      </c>
      <c r="EXR1023" s="151" t="s">
        <v>399</v>
      </c>
      <c r="EXS1023" s="151" t="s">
        <v>399</v>
      </c>
      <c r="EXT1023" s="151" t="s">
        <v>399</v>
      </c>
      <c r="EXU1023" s="151" t="s">
        <v>399</v>
      </c>
      <c r="EXV1023" s="151" t="s">
        <v>399</v>
      </c>
      <c r="EXW1023" s="151" t="s">
        <v>399</v>
      </c>
      <c r="EXX1023" s="151" t="s">
        <v>399</v>
      </c>
      <c r="EXY1023" s="151" t="s">
        <v>399</v>
      </c>
      <c r="EXZ1023" s="151" t="s">
        <v>399</v>
      </c>
      <c r="EYA1023" s="151" t="s">
        <v>399</v>
      </c>
      <c r="EYB1023" s="151" t="s">
        <v>399</v>
      </c>
      <c r="EYC1023" s="151" t="s">
        <v>399</v>
      </c>
      <c r="EYD1023" s="151" t="s">
        <v>399</v>
      </c>
      <c r="EYE1023" s="151" t="s">
        <v>399</v>
      </c>
      <c r="EYF1023" s="151" t="s">
        <v>399</v>
      </c>
      <c r="EYG1023" s="151" t="s">
        <v>399</v>
      </c>
      <c r="EYH1023" s="151" t="s">
        <v>399</v>
      </c>
      <c r="EYI1023" s="151" t="s">
        <v>399</v>
      </c>
      <c r="EYJ1023" s="151" t="s">
        <v>399</v>
      </c>
      <c r="EYK1023" s="151" t="s">
        <v>399</v>
      </c>
      <c r="EYL1023" s="151" t="s">
        <v>399</v>
      </c>
      <c r="EYM1023" s="151" t="s">
        <v>399</v>
      </c>
      <c r="EYN1023" s="151" t="s">
        <v>399</v>
      </c>
      <c r="EYO1023" s="151" t="s">
        <v>399</v>
      </c>
      <c r="EYP1023" s="151" t="s">
        <v>399</v>
      </c>
      <c r="EYQ1023" s="151" t="s">
        <v>399</v>
      </c>
      <c r="EYR1023" s="151" t="s">
        <v>399</v>
      </c>
      <c r="EYS1023" s="151" t="s">
        <v>399</v>
      </c>
      <c r="EYT1023" s="151" t="s">
        <v>399</v>
      </c>
      <c r="EYU1023" s="151" t="s">
        <v>399</v>
      </c>
      <c r="EYV1023" s="151" t="s">
        <v>399</v>
      </c>
      <c r="EYW1023" s="151" t="s">
        <v>399</v>
      </c>
      <c r="EYX1023" s="151" t="s">
        <v>399</v>
      </c>
      <c r="EYY1023" s="151" t="s">
        <v>399</v>
      </c>
      <c r="EYZ1023" s="151" t="s">
        <v>399</v>
      </c>
      <c r="EZA1023" s="151" t="s">
        <v>399</v>
      </c>
      <c r="EZB1023" s="151" t="s">
        <v>399</v>
      </c>
      <c r="EZC1023" s="151" t="s">
        <v>399</v>
      </c>
      <c r="EZD1023" s="151" t="s">
        <v>399</v>
      </c>
      <c r="EZE1023" s="151" t="s">
        <v>399</v>
      </c>
      <c r="EZF1023" s="151" t="s">
        <v>399</v>
      </c>
      <c r="EZG1023" s="151" t="s">
        <v>399</v>
      </c>
      <c r="EZH1023" s="151" t="s">
        <v>399</v>
      </c>
      <c r="EZI1023" s="151" t="s">
        <v>399</v>
      </c>
      <c r="EZJ1023" s="151" t="s">
        <v>399</v>
      </c>
      <c r="EZK1023" s="151" t="s">
        <v>399</v>
      </c>
      <c r="EZL1023" s="151" t="s">
        <v>399</v>
      </c>
      <c r="EZM1023" s="151" t="s">
        <v>399</v>
      </c>
      <c r="EZN1023" s="151" t="s">
        <v>399</v>
      </c>
      <c r="EZO1023" s="151" t="s">
        <v>399</v>
      </c>
      <c r="EZP1023" s="151" t="s">
        <v>399</v>
      </c>
      <c r="EZQ1023" s="151" t="s">
        <v>399</v>
      </c>
      <c r="EZR1023" s="151" t="s">
        <v>399</v>
      </c>
      <c r="EZS1023" s="151" t="s">
        <v>399</v>
      </c>
      <c r="EZT1023" s="151" t="s">
        <v>399</v>
      </c>
      <c r="EZU1023" s="151" t="s">
        <v>399</v>
      </c>
      <c r="EZV1023" s="151" t="s">
        <v>399</v>
      </c>
      <c r="EZW1023" s="151" t="s">
        <v>399</v>
      </c>
      <c r="EZX1023" s="151" t="s">
        <v>399</v>
      </c>
      <c r="EZY1023" s="151" t="s">
        <v>399</v>
      </c>
      <c r="EZZ1023" s="151" t="s">
        <v>399</v>
      </c>
      <c r="FAA1023" s="151" t="s">
        <v>399</v>
      </c>
      <c r="FAB1023" s="151" t="s">
        <v>399</v>
      </c>
      <c r="FAC1023" s="151" t="s">
        <v>399</v>
      </c>
      <c r="FAD1023" s="151" t="s">
        <v>399</v>
      </c>
      <c r="FAE1023" s="151" t="s">
        <v>399</v>
      </c>
      <c r="FAF1023" s="151" t="s">
        <v>399</v>
      </c>
      <c r="FAG1023" s="151" t="s">
        <v>399</v>
      </c>
      <c r="FAH1023" s="151" t="s">
        <v>399</v>
      </c>
      <c r="FAI1023" s="151" t="s">
        <v>399</v>
      </c>
      <c r="FAJ1023" s="151" t="s">
        <v>399</v>
      </c>
      <c r="FAK1023" s="151" t="s">
        <v>399</v>
      </c>
      <c r="FAL1023" s="151" t="s">
        <v>399</v>
      </c>
      <c r="FAM1023" s="151" t="s">
        <v>399</v>
      </c>
      <c r="FAN1023" s="151" t="s">
        <v>399</v>
      </c>
      <c r="FAO1023" s="151" t="s">
        <v>399</v>
      </c>
      <c r="FAP1023" s="151" t="s">
        <v>399</v>
      </c>
      <c r="FAQ1023" s="151" t="s">
        <v>399</v>
      </c>
      <c r="FAR1023" s="151" t="s">
        <v>399</v>
      </c>
      <c r="FAS1023" s="151" t="s">
        <v>399</v>
      </c>
      <c r="FAT1023" s="151" t="s">
        <v>399</v>
      </c>
      <c r="FAU1023" s="151" t="s">
        <v>399</v>
      </c>
      <c r="FAV1023" s="151" t="s">
        <v>399</v>
      </c>
      <c r="FAW1023" s="151" t="s">
        <v>399</v>
      </c>
      <c r="FAX1023" s="151" t="s">
        <v>399</v>
      </c>
      <c r="FAY1023" s="151" t="s">
        <v>399</v>
      </c>
      <c r="FAZ1023" s="151" t="s">
        <v>399</v>
      </c>
      <c r="FBA1023" s="151" t="s">
        <v>399</v>
      </c>
      <c r="FBB1023" s="151" t="s">
        <v>399</v>
      </c>
      <c r="FBC1023" s="151" t="s">
        <v>399</v>
      </c>
      <c r="FBD1023" s="151" t="s">
        <v>399</v>
      </c>
      <c r="FBE1023" s="151" t="s">
        <v>399</v>
      </c>
      <c r="FBF1023" s="151" t="s">
        <v>399</v>
      </c>
      <c r="FBG1023" s="151" t="s">
        <v>399</v>
      </c>
      <c r="FBH1023" s="151" t="s">
        <v>399</v>
      </c>
      <c r="FBI1023" s="151" t="s">
        <v>399</v>
      </c>
      <c r="FBJ1023" s="151" t="s">
        <v>399</v>
      </c>
      <c r="FBK1023" s="151" t="s">
        <v>399</v>
      </c>
      <c r="FBL1023" s="151" t="s">
        <v>399</v>
      </c>
      <c r="FBM1023" s="151" t="s">
        <v>399</v>
      </c>
      <c r="FBN1023" s="151" t="s">
        <v>399</v>
      </c>
      <c r="FBO1023" s="151" t="s">
        <v>399</v>
      </c>
      <c r="FBP1023" s="151" t="s">
        <v>399</v>
      </c>
      <c r="FBQ1023" s="151" t="s">
        <v>399</v>
      </c>
      <c r="FBR1023" s="151" t="s">
        <v>399</v>
      </c>
      <c r="FBS1023" s="151" t="s">
        <v>399</v>
      </c>
      <c r="FBT1023" s="151" t="s">
        <v>399</v>
      </c>
      <c r="FBU1023" s="151" t="s">
        <v>399</v>
      </c>
      <c r="FBV1023" s="151" t="s">
        <v>399</v>
      </c>
      <c r="FBW1023" s="151" t="s">
        <v>399</v>
      </c>
      <c r="FBX1023" s="151" t="s">
        <v>399</v>
      </c>
      <c r="FBY1023" s="151" t="s">
        <v>399</v>
      </c>
      <c r="FBZ1023" s="151" t="s">
        <v>399</v>
      </c>
      <c r="FCA1023" s="151" t="s">
        <v>399</v>
      </c>
      <c r="FCB1023" s="151" t="s">
        <v>399</v>
      </c>
      <c r="FCC1023" s="151" t="s">
        <v>399</v>
      </c>
      <c r="FCD1023" s="151" t="s">
        <v>399</v>
      </c>
      <c r="FCE1023" s="151" t="s">
        <v>399</v>
      </c>
      <c r="FCF1023" s="151" t="s">
        <v>399</v>
      </c>
      <c r="FCG1023" s="151" t="s">
        <v>399</v>
      </c>
      <c r="FCH1023" s="151" t="s">
        <v>399</v>
      </c>
      <c r="FCI1023" s="151" t="s">
        <v>399</v>
      </c>
      <c r="FCJ1023" s="151" t="s">
        <v>399</v>
      </c>
      <c r="FCK1023" s="151" t="s">
        <v>399</v>
      </c>
      <c r="FCL1023" s="151" t="s">
        <v>399</v>
      </c>
      <c r="FCM1023" s="151" t="s">
        <v>399</v>
      </c>
      <c r="FCN1023" s="151" t="s">
        <v>399</v>
      </c>
      <c r="FCO1023" s="151" t="s">
        <v>399</v>
      </c>
      <c r="FCP1023" s="151" t="s">
        <v>399</v>
      </c>
      <c r="FCQ1023" s="151" t="s">
        <v>399</v>
      </c>
      <c r="FCR1023" s="151" t="s">
        <v>399</v>
      </c>
      <c r="FCS1023" s="151" t="s">
        <v>399</v>
      </c>
      <c r="FCT1023" s="151" t="s">
        <v>399</v>
      </c>
      <c r="FCU1023" s="151" t="s">
        <v>399</v>
      </c>
      <c r="FCV1023" s="151" t="s">
        <v>399</v>
      </c>
      <c r="FCW1023" s="151" t="s">
        <v>399</v>
      </c>
      <c r="FCX1023" s="151" t="s">
        <v>399</v>
      </c>
      <c r="FCY1023" s="151" t="s">
        <v>399</v>
      </c>
      <c r="FCZ1023" s="151" t="s">
        <v>399</v>
      </c>
      <c r="FDA1023" s="151" t="s">
        <v>399</v>
      </c>
      <c r="FDB1023" s="151" t="s">
        <v>399</v>
      </c>
      <c r="FDC1023" s="151" t="s">
        <v>399</v>
      </c>
      <c r="FDD1023" s="151" t="s">
        <v>399</v>
      </c>
      <c r="FDE1023" s="151" t="s">
        <v>399</v>
      </c>
      <c r="FDF1023" s="151" t="s">
        <v>399</v>
      </c>
      <c r="FDG1023" s="151" t="s">
        <v>399</v>
      </c>
      <c r="FDH1023" s="151" t="s">
        <v>399</v>
      </c>
      <c r="FDI1023" s="151" t="s">
        <v>399</v>
      </c>
      <c r="FDJ1023" s="151" t="s">
        <v>399</v>
      </c>
      <c r="FDK1023" s="151" t="s">
        <v>399</v>
      </c>
      <c r="FDL1023" s="151" t="s">
        <v>399</v>
      </c>
      <c r="FDM1023" s="151" t="s">
        <v>399</v>
      </c>
      <c r="FDN1023" s="151" t="s">
        <v>399</v>
      </c>
      <c r="FDO1023" s="151" t="s">
        <v>399</v>
      </c>
      <c r="FDP1023" s="151" t="s">
        <v>399</v>
      </c>
      <c r="FDQ1023" s="151" t="s">
        <v>399</v>
      </c>
      <c r="FDR1023" s="151" t="s">
        <v>399</v>
      </c>
      <c r="FDS1023" s="151" t="s">
        <v>399</v>
      </c>
      <c r="FDT1023" s="151" t="s">
        <v>399</v>
      </c>
      <c r="FDU1023" s="151" t="s">
        <v>399</v>
      </c>
      <c r="FDV1023" s="151" t="s">
        <v>399</v>
      </c>
      <c r="FDW1023" s="151" t="s">
        <v>399</v>
      </c>
      <c r="FDX1023" s="151" t="s">
        <v>399</v>
      </c>
      <c r="FDY1023" s="151" t="s">
        <v>399</v>
      </c>
      <c r="FDZ1023" s="151" t="s">
        <v>399</v>
      </c>
      <c r="FEA1023" s="151" t="s">
        <v>399</v>
      </c>
      <c r="FEB1023" s="151" t="s">
        <v>399</v>
      </c>
      <c r="FEC1023" s="151" t="s">
        <v>399</v>
      </c>
      <c r="FED1023" s="151" t="s">
        <v>399</v>
      </c>
      <c r="FEE1023" s="151" t="s">
        <v>399</v>
      </c>
      <c r="FEF1023" s="151" t="s">
        <v>399</v>
      </c>
      <c r="FEG1023" s="151" t="s">
        <v>399</v>
      </c>
      <c r="FEH1023" s="151" t="s">
        <v>399</v>
      </c>
      <c r="FEI1023" s="151" t="s">
        <v>399</v>
      </c>
      <c r="FEJ1023" s="151" t="s">
        <v>399</v>
      </c>
      <c r="FEK1023" s="151" t="s">
        <v>399</v>
      </c>
      <c r="FEL1023" s="151" t="s">
        <v>399</v>
      </c>
      <c r="FEM1023" s="151" t="s">
        <v>399</v>
      </c>
      <c r="FEN1023" s="151" t="s">
        <v>399</v>
      </c>
      <c r="FEO1023" s="151" t="s">
        <v>399</v>
      </c>
      <c r="FEP1023" s="151" t="s">
        <v>399</v>
      </c>
      <c r="FEQ1023" s="151" t="s">
        <v>399</v>
      </c>
      <c r="FER1023" s="151" t="s">
        <v>399</v>
      </c>
      <c r="FES1023" s="151" t="s">
        <v>399</v>
      </c>
      <c r="FET1023" s="151" t="s">
        <v>399</v>
      </c>
      <c r="FEU1023" s="151" t="s">
        <v>399</v>
      </c>
      <c r="FEV1023" s="151" t="s">
        <v>399</v>
      </c>
      <c r="FEW1023" s="151" t="s">
        <v>399</v>
      </c>
      <c r="FEX1023" s="151" t="s">
        <v>399</v>
      </c>
      <c r="FEY1023" s="151" t="s">
        <v>399</v>
      </c>
      <c r="FEZ1023" s="151" t="s">
        <v>399</v>
      </c>
      <c r="FFA1023" s="151" t="s">
        <v>399</v>
      </c>
      <c r="FFB1023" s="151" t="s">
        <v>399</v>
      </c>
      <c r="FFC1023" s="151" t="s">
        <v>399</v>
      </c>
      <c r="FFD1023" s="151" t="s">
        <v>399</v>
      </c>
      <c r="FFE1023" s="151" t="s">
        <v>399</v>
      </c>
      <c r="FFF1023" s="151" t="s">
        <v>399</v>
      </c>
      <c r="FFG1023" s="151" t="s">
        <v>399</v>
      </c>
      <c r="FFH1023" s="151" t="s">
        <v>399</v>
      </c>
      <c r="FFI1023" s="151" t="s">
        <v>399</v>
      </c>
      <c r="FFJ1023" s="151" t="s">
        <v>399</v>
      </c>
      <c r="FFK1023" s="151" t="s">
        <v>399</v>
      </c>
      <c r="FFL1023" s="151" t="s">
        <v>399</v>
      </c>
      <c r="FFM1023" s="151" t="s">
        <v>399</v>
      </c>
      <c r="FFN1023" s="151" t="s">
        <v>399</v>
      </c>
      <c r="FFO1023" s="151" t="s">
        <v>399</v>
      </c>
      <c r="FFP1023" s="151" t="s">
        <v>399</v>
      </c>
      <c r="FFQ1023" s="151" t="s">
        <v>399</v>
      </c>
      <c r="FFR1023" s="151" t="s">
        <v>399</v>
      </c>
      <c r="FFS1023" s="151" t="s">
        <v>399</v>
      </c>
      <c r="FFT1023" s="151" t="s">
        <v>399</v>
      </c>
      <c r="FFU1023" s="151" t="s">
        <v>399</v>
      </c>
      <c r="FFV1023" s="151" t="s">
        <v>399</v>
      </c>
      <c r="FFW1023" s="151" t="s">
        <v>399</v>
      </c>
      <c r="FFX1023" s="151" t="s">
        <v>399</v>
      </c>
      <c r="FFY1023" s="151" t="s">
        <v>399</v>
      </c>
      <c r="FFZ1023" s="151" t="s">
        <v>399</v>
      </c>
      <c r="FGA1023" s="151" t="s">
        <v>399</v>
      </c>
      <c r="FGB1023" s="151" t="s">
        <v>399</v>
      </c>
      <c r="FGC1023" s="151" t="s">
        <v>399</v>
      </c>
      <c r="FGD1023" s="151" t="s">
        <v>399</v>
      </c>
      <c r="FGE1023" s="151" t="s">
        <v>399</v>
      </c>
      <c r="FGF1023" s="151" t="s">
        <v>399</v>
      </c>
      <c r="FGG1023" s="151" t="s">
        <v>399</v>
      </c>
      <c r="FGH1023" s="151" t="s">
        <v>399</v>
      </c>
      <c r="FGI1023" s="151" t="s">
        <v>399</v>
      </c>
      <c r="FGJ1023" s="151" t="s">
        <v>399</v>
      </c>
      <c r="FGK1023" s="151" t="s">
        <v>399</v>
      </c>
      <c r="FGL1023" s="151" t="s">
        <v>399</v>
      </c>
      <c r="FGM1023" s="151" t="s">
        <v>399</v>
      </c>
      <c r="FGN1023" s="151" t="s">
        <v>399</v>
      </c>
      <c r="FGO1023" s="151" t="s">
        <v>399</v>
      </c>
      <c r="FGP1023" s="151" t="s">
        <v>399</v>
      </c>
      <c r="FGQ1023" s="151" t="s">
        <v>399</v>
      </c>
      <c r="FGR1023" s="151" t="s">
        <v>399</v>
      </c>
      <c r="FGS1023" s="151" t="s">
        <v>399</v>
      </c>
      <c r="FGT1023" s="151" t="s">
        <v>399</v>
      </c>
      <c r="FGU1023" s="151" t="s">
        <v>399</v>
      </c>
      <c r="FGV1023" s="151" t="s">
        <v>399</v>
      </c>
      <c r="FGW1023" s="151" t="s">
        <v>399</v>
      </c>
      <c r="FGX1023" s="151" t="s">
        <v>399</v>
      </c>
      <c r="FGY1023" s="151" t="s">
        <v>399</v>
      </c>
      <c r="FGZ1023" s="151" t="s">
        <v>399</v>
      </c>
      <c r="FHA1023" s="151" t="s">
        <v>399</v>
      </c>
      <c r="FHB1023" s="151" t="s">
        <v>399</v>
      </c>
      <c r="FHC1023" s="151" t="s">
        <v>399</v>
      </c>
      <c r="FHD1023" s="151" t="s">
        <v>399</v>
      </c>
      <c r="FHE1023" s="151" t="s">
        <v>399</v>
      </c>
      <c r="FHF1023" s="151" t="s">
        <v>399</v>
      </c>
      <c r="FHG1023" s="151" t="s">
        <v>399</v>
      </c>
      <c r="FHH1023" s="151" t="s">
        <v>399</v>
      </c>
      <c r="FHI1023" s="151" t="s">
        <v>399</v>
      </c>
      <c r="FHJ1023" s="151" t="s">
        <v>399</v>
      </c>
      <c r="FHK1023" s="151" t="s">
        <v>399</v>
      </c>
      <c r="FHL1023" s="151" t="s">
        <v>399</v>
      </c>
      <c r="FHM1023" s="151" t="s">
        <v>399</v>
      </c>
      <c r="FHN1023" s="151" t="s">
        <v>399</v>
      </c>
      <c r="FHO1023" s="151" t="s">
        <v>399</v>
      </c>
      <c r="FHP1023" s="151" t="s">
        <v>399</v>
      </c>
      <c r="FHQ1023" s="151" t="s">
        <v>399</v>
      </c>
      <c r="FHR1023" s="151" t="s">
        <v>399</v>
      </c>
      <c r="FHS1023" s="151" t="s">
        <v>399</v>
      </c>
      <c r="FHT1023" s="151" t="s">
        <v>399</v>
      </c>
      <c r="FHU1023" s="151" t="s">
        <v>399</v>
      </c>
      <c r="FHV1023" s="151" t="s">
        <v>399</v>
      </c>
      <c r="FHW1023" s="151" t="s">
        <v>399</v>
      </c>
      <c r="FHX1023" s="151" t="s">
        <v>399</v>
      </c>
      <c r="FHY1023" s="151" t="s">
        <v>399</v>
      </c>
      <c r="FHZ1023" s="151" t="s">
        <v>399</v>
      </c>
      <c r="FIA1023" s="151" t="s">
        <v>399</v>
      </c>
      <c r="FIB1023" s="151" t="s">
        <v>399</v>
      </c>
      <c r="FIC1023" s="151" t="s">
        <v>399</v>
      </c>
      <c r="FID1023" s="151" t="s">
        <v>399</v>
      </c>
      <c r="FIE1023" s="151" t="s">
        <v>399</v>
      </c>
      <c r="FIF1023" s="151" t="s">
        <v>399</v>
      </c>
      <c r="FIG1023" s="151" t="s">
        <v>399</v>
      </c>
      <c r="FIH1023" s="151" t="s">
        <v>399</v>
      </c>
      <c r="FII1023" s="151" t="s">
        <v>399</v>
      </c>
      <c r="FIJ1023" s="151" t="s">
        <v>399</v>
      </c>
      <c r="FIK1023" s="151" t="s">
        <v>399</v>
      </c>
      <c r="FIL1023" s="151" t="s">
        <v>399</v>
      </c>
      <c r="FIM1023" s="151" t="s">
        <v>399</v>
      </c>
      <c r="FIN1023" s="151" t="s">
        <v>399</v>
      </c>
      <c r="FIO1023" s="151" t="s">
        <v>399</v>
      </c>
      <c r="FIP1023" s="151" t="s">
        <v>399</v>
      </c>
      <c r="FIQ1023" s="151" t="s">
        <v>399</v>
      </c>
      <c r="FIR1023" s="151" t="s">
        <v>399</v>
      </c>
      <c r="FIS1023" s="151" t="s">
        <v>399</v>
      </c>
      <c r="FIT1023" s="151" t="s">
        <v>399</v>
      </c>
      <c r="FIU1023" s="151" t="s">
        <v>399</v>
      </c>
      <c r="FIV1023" s="151" t="s">
        <v>399</v>
      </c>
      <c r="FIW1023" s="151" t="s">
        <v>399</v>
      </c>
      <c r="FIX1023" s="151" t="s">
        <v>399</v>
      </c>
      <c r="FIY1023" s="151" t="s">
        <v>399</v>
      </c>
      <c r="FIZ1023" s="151" t="s">
        <v>399</v>
      </c>
      <c r="FJA1023" s="151" t="s">
        <v>399</v>
      </c>
      <c r="FJB1023" s="151" t="s">
        <v>399</v>
      </c>
      <c r="FJC1023" s="151" t="s">
        <v>399</v>
      </c>
      <c r="FJD1023" s="151" t="s">
        <v>399</v>
      </c>
      <c r="FJE1023" s="151" t="s">
        <v>399</v>
      </c>
      <c r="FJF1023" s="151" t="s">
        <v>399</v>
      </c>
      <c r="FJG1023" s="151" t="s">
        <v>399</v>
      </c>
      <c r="FJH1023" s="151" t="s">
        <v>399</v>
      </c>
      <c r="FJI1023" s="151" t="s">
        <v>399</v>
      </c>
      <c r="FJJ1023" s="151" t="s">
        <v>399</v>
      </c>
      <c r="FJK1023" s="151" t="s">
        <v>399</v>
      </c>
      <c r="FJL1023" s="151" t="s">
        <v>399</v>
      </c>
      <c r="FJM1023" s="151" t="s">
        <v>399</v>
      </c>
      <c r="FJN1023" s="151" t="s">
        <v>399</v>
      </c>
      <c r="FJO1023" s="151" t="s">
        <v>399</v>
      </c>
      <c r="FJP1023" s="151" t="s">
        <v>399</v>
      </c>
      <c r="FJQ1023" s="151" t="s">
        <v>399</v>
      </c>
      <c r="FJR1023" s="151" t="s">
        <v>399</v>
      </c>
      <c r="FJS1023" s="151" t="s">
        <v>399</v>
      </c>
      <c r="FJT1023" s="151" t="s">
        <v>399</v>
      </c>
      <c r="FJU1023" s="151" t="s">
        <v>399</v>
      </c>
      <c r="FJV1023" s="151" t="s">
        <v>399</v>
      </c>
      <c r="FJW1023" s="151" t="s">
        <v>399</v>
      </c>
      <c r="FJX1023" s="151" t="s">
        <v>399</v>
      </c>
      <c r="FJY1023" s="151" t="s">
        <v>399</v>
      </c>
      <c r="FJZ1023" s="151" t="s">
        <v>399</v>
      </c>
      <c r="FKA1023" s="151" t="s">
        <v>399</v>
      </c>
      <c r="FKB1023" s="151" t="s">
        <v>399</v>
      </c>
      <c r="FKC1023" s="151" t="s">
        <v>399</v>
      </c>
      <c r="FKD1023" s="151" t="s">
        <v>399</v>
      </c>
      <c r="FKE1023" s="151" t="s">
        <v>399</v>
      </c>
      <c r="FKF1023" s="151" t="s">
        <v>399</v>
      </c>
      <c r="FKG1023" s="151" t="s">
        <v>399</v>
      </c>
      <c r="FKH1023" s="151" t="s">
        <v>399</v>
      </c>
      <c r="FKI1023" s="151" t="s">
        <v>399</v>
      </c>
      <c r="FKJ1023" s="151" t="s">
        <v>399</v>
      </c>
      <c r="FKK1023" s="151" t="s">
        <v>399</v>
      </c>
      <c r="FKL1023" s="151" t="s">
        <v>399</v>
      </c>
      <c r="FKM1023" s="151" t="s">
        <v>399</v>
      </c>
      <c r="FKN1023" s="151" t="s">
        <v>399</v>
      </c>
      <c r="FKO1023" s="151" t="s">
        <v>399</v>
      </c>
      <c r="FKP1023" s="151" t="s">
        <v>399</v>
      </c>
      <c r="FKQ1023" s="151" t="s">
        <v>399</v>
      </c>
      <c r="FKR1023" s="151" t="s">
        <v>399</v>
      </c>
      <c r="FKS1023" s="151" t="s">
        <v>399</v>
      </c>
      <c r="FKT1023" s="151" t="s">
        <v>399</v>
      </c>
      <c r="FKU1023" s="151" t="s">
        <v>399</v>
      </c>
      <c r="FKV1023" s="151" t="s">
        <v>399</v>
      </c>
      <c r="FKW1023" s="151" t="s">
        <v>399</v>
      </c>
      <c r="FKX1023" s="151" t="s">
        <v>399</v>
      </c>
      <c r="FKY1023" s="151" t="s">
        <v>399</v>
      </c>
      <c r="FKZ1023" s="151" t="s">
        <v>399</v>
      </c>
      <c r="FLA1023" s="151" t="s">
        <v>399</v>
      </c>
      <c r="FLB1023" s="151" t="s">
        <v>399</v>
      </c>
      <c r="FLC1023" s="151" t="s">
        <v>399</v>
      </c>
      <c r="FLD1023" s="151" t="s">
        <v>399</v>
      </c>
      <c r="FLE1023" s="151" t="s">
        <v>399</v>
      </c>
      <c r="FLF1023" s="151" t="s">
        <v>399</v>
      </c>
      <c r="FLG1023" s="151" t="s">
        <v>399</v>
      </c>
      <c r="FLH1023" s="151" t="s">
        <v>399</v>
      </c>
      <c r="FLI1023" s="151" t="s">
        <v>399</v>
      </c>
      <c r="FLJ1023" s="151" t="s">
        <v>399</v>
      </c>
      <c r="FLK1023" s="151" t="s">
        <v>399</v>
      </c>
      <c r="FLL1023" s="151" t="s">
        <v>399</v>
      </c>
      <c r="FLM1023" s="151" t="s">
        <v>399</v>
      </c>
      <c r="FLN1023" s="151" t="s">
        <v>399</v>
      </c>
      <c r="FLO1023" s="151" t="s">
        <v>399</v>
      </c>
      <c r="FLP1023" s="151" t="s">
        <v>399</v>
      </c>
      <c r="FLQ1023" s="151" t="s">
        <v>399</v>
      </c>
      <c r="FLR1023" s="151" t="s">
        <v>399</v>
      </c>
      <c r="FLS1023" s="151" t="s">
        <v>399</v>
      </c>
      <c r="FLT1023" s="151" t="s">
        <v>399</v>
      </c>
      <c r="FLU1023" s="151" t="s">
        <v>399</v>
      </c>
      <c r="FLV1023" s="151" t="s">
        <v>399</v>
      </c>
      <c r="FLW1023" s="151" t="s">
        <v>399</v>
      </c>
      <c r="FLX1023" s="151" t="s">
        <v>399</v>
      </c>
      <c r="FLY1023" s="151" t="s">
        <v>399</v>
      </c>
      <c r="FLZ1023" s="151" t="s">
        <v>399</v>
      </c>
      <c r="FMA1023" s="151" t="s">
        <v>399</v>
      </c>
      <c r="FMB1023" s="151" t="s">
        <v>399</v>
      </c>
      <c r="FMC1023" s="151" t="s">
        <v>399</v>
      </c>
      <c r="FMD1023" s="151" t="s">
        <v>399</v>
      </c>
      <c r="FME1023" s="151" t="s">
        <v>399</v>
      </c>
      <c r="FMF1023" s="151" t="s">
        <v>399</v>
      </c>
      <c r="FMG1023" s="151" t="s">
        <v>399</v>
      </c>
      <c r="FMH1023" s="151" t="s">
        <v>399</v>
      </c>
      <c r="FMI1023" s="151" t="s">
        <v>399</v>
      </c>
      <c r="FMJ1023" s="151" t="s">
        <v>399</v>
      </c>
      <c r="FMK1023" s="151" t="s">
        <v>399</v>
      </c>
      <c r="FML1023" s="151" t="s">
        <v>399</v>
      </c>
      <c r="FMM1023" s="151" t="s">
        <v>399</v>
      </c>
      <c r="FMN1023" s="151" t="s">
        <v>399</v>
      </c>
      <c r="FMO1023" s="151" t="s">
        <v>399</v>
      </c>
      <c r="FMP1023" s="151" t="s">
        <v>399</v>
      </c>
      <c r="FMQ1023" s="151" t="s">
        <v>399</v>
      </c>
      <c r="FMR1023" s="151" t="s">
        <v>399</v>
      </c>
      <c r="FMS1023" s="151" t="s">
        <v>399</v>
      </c>
      <c r="FMT1023" s="151" t="s">
        <v>399</v>
      </c>
      <c r="FMU1023" s="151" t="s">
        <v>399</v>
      </c>
      <c r="FMV1023" s="151" t="s">
        <v>399</v>
      </c>
      <c r="FMW1023" s="151" t="s">
        <v>399</v>
      </c>
      <c r="FMX1023" s="151" t="s">
        <v>399</v>
      </c>
      <c r="FMY1023" s="151" t="s">
        <v>399</v>
      </c>
      <c r="FMZ1023" s="151" t="s">
        <v>399</v>
      </c>
      <c r="FNA1023" s="151" t="s">
        <v>399</v>
      </c>
      <c r="FNB1023" s="151" t="s">
        <v>399</v>
      </c>
      <c r="FNC1023" s="151" t="s">
        <v>399</v>
      </c>
      <c r="FND1023" s="151" t="s">
        <v>399</v>
      </c>
      <c r="FNE1023" s="151" t="s">
        <v>399</v>
      </c>
      <c r="FNF1023" s="151" t="s">
        <v>399</v>
      </c>
      <c r="FNG1023" s="151" t="s">
        <v>399</v>
      </c>
      <c r="FNH1023" s="151" t="s">
        <v>399</v>
      </c>
      <c r="FNI1023" s="151" t="s">
        <v>399</v>
      </c>
      <c r="FNJ1023" s="151" t="s">
        <v>399</v>
      </c>
      <c r="FNK1023" s="151" t="s">
        <v>399</v>
      </c>
      <c r="FNL1023" s="151" t="s">
        <v>399</v>
      </c>
      <c r="FNM1023" s="151" t="s">
        <v>399</v>
      </c>
      <c r="FNN1023" s="151" t="s">
        <v>399</v>
      </c>
      <c r="FNO1023" s="151" t="s">
        <v>399</v>
      </c>
      <c r="FNP1023" s="151" t="s">
        <v>399</v>
      </c>
      <c r="FNQ1023" s="151" t="s">
        <v>399</v>
      </c>
      <c r="FNR1023" s="151" t="s">
        <v>399</v>
      </c>
      <c r="FNS1023" s="151" t="s">
        <v>399</v>
      </c>
      <c r="FNT1023" s="151" t="s">
        <v>399</v>
      </c>
      <c r="FNU1023" s="151" t="s">
        <v>399</v>
      </c>
      <c r="FNV1023" s="151" t="s">
        <v>399</v>
      </c>
      <c r="FNW1023" s="151" t="s">
        <v>399</v>
      </c>
      <c r="FNX1023" s="151" t="s">
        <v>399</v>
      </c>
      <c r="FNY1023" s="151" t="s">
        <v>399</v>
      </c>
      <c r="FNZ1023" s="151" t="s">
        <v>399</v>
      </c>
      <c r="FOA1023" s="151" t="s">
        <v>399</v>
      </c>
      <c r="FOB1023" s="151" t="s">
        <v>399</v>
      </c>
      <c r="FOC1023" s="151" t="s">
        <v>399</v>
      </c>
      <c r="FOD1023" s="151" t="s">
        <v>399</v>
      </c>
      <c r="FOE1023" s="151" t="s">
        <v>399</v>
      </c>
      <c r="FOF1023" s="151" t="s">
        <v>399</v>
      </c>
      <c r="FOG1023" s="151" t="s">
        <v>399</v>
      </c>
      <c r="FOH1023" s="151" t="s">
        <v>399</v>
      </c>
      <c r="FOI1023" s="151" t="s">
        <v>399</v>
      </c>
      <c r="FOJ1023" s="151" t="s">
        <v>399</v>
      </c>
      <c r="FOK1023" s="151" t="s">
        <v>399</v>
      </c>
      <c r="FOL1023" s="151" t="s">
        <v>399</v>
      </c>
      <c r="FOM1023" s="151" t="s">
        <v>399</v>
      </c>
      <c r="FON1023" s="151" t="s">
        <v>399</v>
      </c>
      <c r="FOO1023" s="151" t="s">
        <v>399</v>
      </c>
      <c r="FOP1023" s="151" t="s">
        <v>399</v>
      </c>
      <c r="FOQ1023" s="151" t="s">
        <v>399</v>
      </c>
      <c r="FOR1023" s="151" t="s">
        <v>399</v>
      </c>
      <c r="FOS1023" s="151" t="s">
        <v>399</v>
      </c>
      <c r="FOT1023" s="151" t="s">
        <v>399</v>
      </c>
      <c r="FOU1023" s="151" t="s">
        <v>399</v>
      </c>
      <c r="FOV1023" s="151" t="s">
        <v>399</v>
      </c>
      <c r="FOW1023" s="151" t="s">
        <v>399</v>
      </c>
      <c r="FOX1023" s="151" t="s">
        <v>399</v>
      </c>
      <c r="FOY1023" s="151" t="s">
        <v>399</v>
      </c>
      <c r="FOZ1023" s="151" t="s">
        <v>399</v>
      </c>
      <c r="FPA1023" s="151" t="s">
        <v>399</v>
      </c>
      <c r="FPB1023" s="151" t="s">
        <v>399</v>
      </c>
      <c r="FPC1023" s="151" t="s">
        <v>399</v>
      </c>
      <c r="FPD1023" s="151" t="s">
        <v>399</v>
      </c>
      <c r="FPE1023" s="151" t="s">
        <v>399</v>
      </c>
      <c r="FPF1023" s="151" t="s">
        <v>399</v>
      </c>
      <c r="FPG1023" s="151" t="s">
        <v>399</v>
      </c>
      <c r="FPH1023" s="151" t="s">
        <v>399</v>
      </c>
      <c r="FPI1023" s="151" t="s">
        <v>399</v>
      </c>
      <c r="FPJ1023" s="151" t="s">
        <v>399</v>
      </c>
      <c r="FPK1023" s="151" t="s">
        <v>399</v>
      </c>
      <c r="FPL1023" s="151" t="s">
        <v>399</v>
      </c>
      <c r="FPM1023" s="151" t="s">
        <v>399</v>
      </c>
      <c r="FPN1023" s="151" t="s">
        <v>399</v>
      </c>
      <c r="FPO1023" s="151" t="s">
        <v>399</v>
      </c>
      <c r="FPP1023" s="151" t="s">
        <v>399</v>
      </c>
      <c r="FPQ1023" s="151" t="s">
        <v>399</v>
      </c>
      <c r="FPR1023" s="151" t="s">
        <v>399</v>
      </c>
      <c r="FPS1023" s="151" t="s">
        <v>399</v>
      </c>
      <c r="FPT1023" s="151" t="s">
        <v>399</v>
      </c>
      <c r="FPU1023" s="151" t="s">
        <v>399</v>
      </c>
      <c r="FPV1023" s="151" t="s">
        <v>399</v>
      </c>
      <c r="FPW1023" s="151" t="s">
        <v>399</v>
      </c>
      <c r="FPX1023" s="151" t="s">
        <v>399</v>
      </c>
      <c r="FPY1023" s="151" t="s">
        <v>399</v>
      </c>
      <c r="FPZ1023" s="151" t="s">
        <v>399</v>
      </c>
      <c r="FQA1023" s="151" t="s">
        <v>399</v>
      </c>
      <c r="FQB1023" s="151" t="s">
        <v>399</v>
      </c>
      <c r="FQC1023" s="151" t="s">
        <v>399</v>
      </c>
      <c r="FQD1023" s="151" t="s">
        <v>399</v>
      </c>
      <c r="FQE1023" s="151" t="s">
        <v>399</v>
      </c>
      <c r="FQF1023" s="151" t="s">
        <v>399</v>
      </c>
      <c r="FQG1023" s="151" t="s">
        <v>399</v>
      </c>
      <c r="FQH1023" s="151" t="s">
        <v>399</v>
      </c>
      <c r="FQI1023" s="151" t="s">
        <v>399</v>
      </c>
      <c r="FQJ1023" s="151" t="s">
        <v>399</v>
      </c>
      <c r="FQK1023" s="151" t="s">
        <v>399</v>
      </c>
      <c r="FQL1023" s="151" t="s">
        <v>399</v>
      </c>
      <c r="FQM1023" s="151" t="s">
        <v>399</v>
      </c>
      <c r="FQN1023" s="151" t="s">
        <v>399</v>
      </c>
      <c r="FQO1023" s="151" t="s">
        <v>399</v>
      </c>
      <c r="FQP1023" s="151" t="s">
        <v>399</v>
      </c>
      <c r="FQQ1023" s="151" t="s">
        <v>399</v>
      </c>
      <c r="FQR1023" s="151" t="s">
        <v>399</v>
      </c>
      <c r="FQS1023" s="151" t="s">
        <v>399</v>
      </c>
      <c r="FQT1023" s="151" t="s">
        <v>399</v>
      </c>
      <c r="FQU1023" s="151" t="s">
        <v>399</v>
      </c>
      <c r="FQV1023" s="151" t="s">
        <v>399</v>
      </c>
      <c r="FQW1023" s="151" t="s">
        <v>399</v>
      </c>
      <c r="FQX1023" s="151" t="s">
        <v>399</v>
      </c>
      <c r="FQY1023" s="151" t="s">
        <v>399</v>
      </c>
      <c r="FQZ1023" s="151" t="s">
        <v>399</v>
      </c>
      <c r="FRA1023" s="151" t="s">
        <v>399</v>
      </c>
      <c r="FRB1023" s="151" t="s">
        <v>399</v>
      </c>
      <c r="FRC1023" s="151" t="s">
        <v>399</v>
      </c>
      <c r="FRD1023" s="151" t="s">
        <v>399</v>
      </c>
      <c r="FRE1023" s="151" t="s">
        <v>399</v>
      </c>
      <c r="FRF1023" s="151" t="s">
        <v>399</v>
      </c>
      <c r="FRG1023" s="151" t="s">
        <v>399</v>
      </c>
      <c r="FRH1023" s="151" t="s">
        <v>399</v>
      </c>
      <c r="FRI1023" s="151" t="s">
        <v>399</v>
      </c>
      <c r="FRJ1023" s="151" t="s">
        <v>399</v>
      </c>
      <c r="FRK1023" s="151" t="s">
        <v>399</v>
      </c>
      <c r="FRL1023" s="151" t="s">
        <v>399</v>
      </c>
      <c r="FRM1023" s="151" t="s">
        <v>399</v>
      </c>
      <c r="FRN1023" s="151" t="s">
        <v>399</v>
      </c>
      <c r="FRO1023" s="151" t="s">
        <v>399</v>
      </c>
      <c r="FRP1023" s="151" t="s">
        <v>399</v>
      </c>
      <c r="FRQ1023" s="151" t="s">
        <v>399</v>
      </c>
      <c r="FRR1023" s="151" t="s">
        <v>399</v>
      </c>
      <c r="FRS1023" s="151" t="s">
        <v>399</v>
      </c>
      <c r="FRT1023" s="151" t="s">
        <v>399</v>
      </c>
      <c r="FRU1023" s="151" t="s">
        <v>399</v>
      </c>
      <c r="FRV1023" s="151" t="s">
        <v>399</v>
      </c>
      <c r="FRW1023" s="151" t="s">
        <v>399</v>
      </c>
      <c r="FRX1023" s="151" t="s">
        <v>399</v>
      </c>
      <c r="FRY1023" s="151" t="s">
        <v>399</v>
      </c>
      <c r="FRZ1023" s="151" t="s">
        <v>399</v>
      </c>
      <c r="FSA1023" s="151" t="s">
        <v>399</v>
      </c>
      <c r="FSB1023" s="151" t="s">
        <v>399</v>
      </c>
      <c r="FSC1023" s="151" t="s">
        <v>399</v>
      </c>
      <c r="FSD1023" s="151" t="s">
        <v>399</v>
      </c>
      <c r="FSE1023" s="151" t="s">
        <v>399</v>
      </c>
      <c r="FSF1023" s="151" t="s">
        <v>399</v>
      </c>
      <c r="FSG1023" s="151" t="s">
        <v>399</v>
      </c>
      <c r="FSH1023" s="151" t="s">
        <v>399</v>
      </c>
      <c r="FSI1023" s="151" t="s">
        <v>399</v>
      </c>
      <c r="FSJ1023" s="151" t="s">
        <v>399</v>
      </c>
      <c r="FSK1023" s="151" t="s">
        <v>399</v>
      </c>
      <c r="FSL1023" s="151" t="s">
        <v>399</v>
      </c>
      <c r="FSM1023" s="151" t="s">
        <v>399</v>
      </c>
      <c r="FSN1023" s="151" t="s">
        <v>399</v>
      </c>
      <c r="FSO1023" s="151" t="s">
        <v>399</v>
      </c>
      <c r="FSP1023" s="151" t="s">
        <v>399</v>
      </c>
      <c r="FSQ1023" s="151" t="s">
        <v>399</v>
      </c>
      <c r="FSR1023" s="151" t="s">
        <v>399</v>
      </c>
      <c r="FSS1023" s="151" t="s">
        <v>399</v>
      </c>
      <c r="FST1023" s="151" t="s">
        <v>399</v>
      </c>
      <c r="FSU1023" s="151" t="s">
        <v>399</v>
      </c>
      <c r="FSV1023" s="151" t="s">
        <v>399</v>
      </c>
      <c r="FSW1023" s="151" t="s">
        <v>399</v>
      </c>
      <c r="FSX1023" s="151" t="s">
        <v>399</v>
      </c>
      <c r="FSY1023" s="151" t="s">
        <v>399</v>
      </c>
      <c r="FSZ1023" s="151" t="s">
        <v>399</v>
      </c>
      <c r="FTA1023" s="151" t="s">
        <v>399</v>
      </c>
      <c r="FTB1023" s="151" t="s">
        <v>399</v>
      </c>
      <c r="FTC1023" s="151" t="s">
        <v>399</v>
      </c>
      <c r="FTD1023" s="151" t="s">
        <v>399</v>
      </c>
      <c r="FTE1023" s="151" t="s">
        <v>399</v>
      </c>
      <c r="FTF1023" s="151" t="s">
        <v>399</v>
      </c>
      <c r="FTG1023" s="151" t="s">
        <v>399</v>
      </c>
      <c r="FTH1023" s="151" t="s">
        <v>399</v>
      </c>
      <c r="FTI1023" s="151" t="s">
        <v>399</v>
      </c>
      <c r="FTJ1023" s="151" t="s">
        <v>399</v>
      </c>
      <c r="FTK1023" s="151" t="s">
        <v>399</v>
      </c>
      <c r="FTL1023" s="151" t="s">
        <v>399</v>
      </c>
      <c r="FTM1023" s="151" t="s">
        <v>399</v>
      </c>
      <c r="FTN1023" s="151" t="s">
        <v>399</v>
      </c>
      <c r="FTO1023" s="151" t="s">
        <v>399</v>
      </c>
      <c r="FTP1023" s="151" t="s">
        <v>399</v>
      </c>
      <c r="FTQ1023" s="151" t="s">
        <v>399</v>
      </c>
      <c r="FTR1023" s="151" t="s">
        <v>399</v>
      </c>
      <c r="FTS1023" s="151" t="s">
        <v>399</v>
      </c>
      <c r="FTT1023" s="151" t="s">
        <v>399</v>
      </c>
      <c r="FTU1023" s="151" t="s">
        <v>399</v>
      </c>
      <c r="FTV1023" s="151" t="s">
        <v>399</v>
      </c>
      <c r="FTW1023" s="151" t="s">
        <v>399</v>
      </c>
      <c r="FTX1023" s="151" t="s">
        <v>399</v>
      </c>
      <c r="FTY1023" s="151" t="s">
        <v>399</v>
      </c>
      <c r="FTZ1023" s="151" t="s">
        <v>399</v>
      </c>
      <c r="FUA1023" s="151" t="s">
        <v>399</v>
      </c>
      <c r="FUB1023" s="151" t="s">
        <v>399</v>
      </c>
      <c r="FUC1023" s="151" t="s">
        <v>399</v>
      </c>
      <c r="FUD1023" s="151" t="s">
        <v>399</v>
      </c>
      <c r="FUE1023" s="151" t="s">
        <v>399</v>
      </c>
      <c r="FUF1023" s="151" t="s">
        <v>399</v>
      </c>
      <c r="FUG1023" s="151" t="s">
        <v>399</v>
      </c>
      <c r="FUH1023" s="151" t="s">
        <v>399</v>
      </c>
      <c r="FUI1023" s="151" t="s">
        <v>399</v>
      </c>
      <c r="FUJ1023" s="151" t="s">
        <v>399</v>
      </c>
      <c r="FUK1023" s="151" t="s">
        <v>399</v>
      </c>
      <c r="FUL1023" s="151" t="s">
        <v>399</v>
      </c>
      <c r="FUM1023" s="151" t="s">
        <v>399</v>
      </c>
      <c r="FUN1023" s="151" t="s">
        <v>399</v>
      </c>
      <c r="FUO1023" s="151" t="s">
        <v>399</v>
      </c>
      <c r="FUP1023" s="151" t="s">
        <v>399</v>
      </c>
      <c r="FUQ1023" s="151" t="s">
        <v>399</v>
      </c>
      <c r="FUR1023" s="151" t="s">
        <v>399</v>
      </c>
      <c r="FUS1023" s="151" t="s">
        <v>399</v>
      </c>
      <c r="FUT1023" s="151" t="s">
        <v>399</v>
      </c>
      <c r="FUU1023" s="151" t="s">
        <v>399</v>
      </c>
      <c r="FUV1023" s="151" t="s">
        <v>399</v>
      </c>
      <c r="FUW1023" s="151" t="s">
        <v>399</v>
      </c>
      <c r="FUX1023" s="151" t="s">
        <v>399</v>
      </c>
      <c r="FUY1023" s="151" t="s">
        <v>399</v>
      </c>
      <c r="FUZ1023" s="151" t="s">
        <v>399</v>
      </c>
      <c r="FVA1023" s="151" t="s">
        <v>399</v>
      </c>
      <c r="FVB1023" s="151" t="s">
        <v>399</v>
      </c>
      <c r="FVC1023" s="151" t="s">
        <v>399</v>
      </c>
      <c r="FVD1023" s="151" t="s">
        <v>399</v>
      </c>
      <c r="FVE1023" s="151" t="s">
        <v>399</v>
      </c>
      <c r="FVF1023" s="151" t="s">
        <v>399</v>
      </c>
      <c r="FVG1023" s="151" t="s">
        <v>399</v>
      </c>
      <c r="FVH1023" s="151" t="s">
        <v>399</v>
      </c>
      <c r="FVI1023" s="151" t="s">
        <v>399</v>
      </c>
      <c r="FVJ1023" s="151" t="s">
        <v>399</v>
      </c>
      <c r="FVK1023" s="151" t="s">
        <v>399</v>
      </c>
      <c r="FVL1023" s="151" t="s">
        <v>399</v>
      </c>
      <c r="FVM1023" s="151" t="s">
        <v>399</v>
      </c>
      <c r="FVN1023" s="151" t="s">
        <v>399</v>
      </c>
      <c r="FVO1023" s="151" t="s">
        <v>399</v>
      </c>
      <c r="FVP1023" s="151" t="s">
        <v>399</v>
      </c>
      <c r="FVQ1023" s="151" t="s">
        <v>399</v>
      </c>
      <c r="FVR1023" s="151" t="s">
        <v>399</v>
      </c>
      <c r="FVS1023" s="151" t="s">
        <v>399</v>
      </c>
      <c r="FVT1023" s="151" t="s">
        <v>399</v>
      </c>
      <c r="FVU1023" s="151" t="s">
        <v>399</v>
      </c>
      <c r="FVV1023" s="151" t="s">
        <v>399</v>
      </c>
      <c r="FVW1023" s="151" t="s">
        <v>399</v>
      </c>
      <c r="FVX1023" s="151" t="s">
        <v>399</v>
      </c>
      <c r="FVY1023" s="151" t="s">
        <v>399</v>
      </c>
      <c r="FVZ1023" s="151" t="s">
        <v>399</v>
      </c>
      <c r="FWA1023" s="151" t="s">
        <v>399</v>
      </c>
      <c r="FWB1023" s="151" t="s">
        <v>399</v>
      </c>
      <c r="FWC1023" s="151" t="s">
        <v>399</v>
      </c>
      <c r="FWD1023" s="151" t="s">
        <v>399</v>
      </c>
      <c r="FWE1023" s="151" t="s">
        <v>399</v>
      </c>
      <c r="FWF1023" s="151" t="s">
        <v>399</v>
      </c>
      <c r="FWG1023" s="151" t="s">
        <v>399</v>
      </c>
      <c r="FWH1023" s="151" t="s">
        <v>399</v>
      </c>
      <c r="FWI1023" s="151" t="s">
        <v>399</v>
      </c>
      <c r="FWJ1023" s="151" t="s">
        <v>399</v>
      </c>
      <c r="FWK1023" s="151" t="s">
        <v>399</v>
      </c>
      <c r="FWL1023" s="151" t="s">
        <v>399</v>
      </c>
      <c r="FWM1023" s="151" t="s">
        <v>399</v>
      </c>
      <c r="FWN1023" s="151" t="s">
        <v>399</v>
      </c>
      <c r="FWO1023" s="151" t="s">
        <v>399</v>
      </c>
      <c r="FWP1023" s="151" t="s">
        <v>399</v>
      </c>
      <c r="FWQ1023" s="151" t="s">
        <v>399</v>
      </c>
      <c r="FWR1023" s="151" t="s">
        <v>399</v>
      </c>
      <c r="FWS1023" s="151" t="s">
        <v>399</v>
      </c>
      <c r="FWT1023" s="151" t="s">
        <v>399</v>
      </c>
      <c r="FWU1023" s="151" t="s">
        <v>399</v>
      </c>
      <c r="FWV1023" s="151" t="s">
        <v>399</v>
      </c>
      <c r="FWW1023" s="151" t="s">
        <v>399</v>
      </c>
      <c r="FWX1023" s="151" t="s">
        <v>399</v>
      </c>
      <c r="FWY1023" s="151" t="s">
        <v>399</v>
      </c>
      <c r="FWZ1023" s="151" t="s">
        <v>399</v>
      </c>
      <c r="FXA1023" s="151" t="s">
        <v>399</v>
      </c>
      <c r="FXB1023" s="151" t="s">
        <v>399</v>
      </c>
      <c r="FXC1023" s="151" t="s">
        <v>399</v>
      </c>
      <c r="FXD1023" s="151" t="s">
        <v>399</v>
      </c>
      <c r="FXE1023" s="151" t="s">
        <v>399</v>
      </c>
      <c r="FXF1023" s="151" t="s">
        <v>399</v>
      </c>
      <c r="FXG1023" s="151" t="s">
        <v>399</v>
      </c>
      <c r="FXH1023" s="151" t="s">
        <v>399</v>
      </c>
      <c r="FXI1023" s="151" t="s">
        <v>399</v>
      </c>
      <c r="FXJ1023" s="151" t="s">
        <v>399</v>
      </c>
      <c r="FXK1023" s="151" t="s">
        <v>399</v>
      </c>
      <c r="FXL1023" s="151" t="s">
        <v>399</v>
      </c>
      <c r="FXM1023" s="151" t="s">
        <v>399</v>
      </c>
      <c r="FXN1023" s="151" t="s">
        <v>399</v>
      </c>
      <c r="FXO1023" s="151" t="s">
        <v>399</v>
      </c>
      <c r="FXP1023" s="151" t="s">
        <v>399</v>
      </c>
      <c r="FXQ1023" s="151" t="s">
        <v>399</v>
      </c>
      <c r="FXR1023" s="151" t="s">
        <v>399</v>
      </c>
      <c r="FXS1023" s="151" t="s">
        <v>399</v>
      </c>
      <c r="FXT1023" s="151" t="s">
        <v>399</v>
      </c>
      <c r="FXU1023" s="151" t="s">
        <v>399</v>
      </c>
      <c r="FXV1023" s="151" t="s">
        <v>399</v>
      </c>
      <c r="FXW1023" s="151" t="s">
        <v>399</v>
      </c>
      <c r="FXX1023" s="151" t="s">
        <v>399</v>
      </c>
      <c r="FXY1023" s="151" t="s">
        <v>399</v>
      </c>
      <c r="FXZ1023" s="151" t="s">
        <v>399</v>
      </c>
      <c r="FYA1023" s="151" t="s">
        <v>399</v>
      </c>
      <c r="FYB1023" s="151" t="s">
        <v>399</v>
      </c>
      <c r="FYC1023" s="151" t="s">
        <v>399</v>
      </c>
      <c r="FYD1023" s="151" t="s">
        <v>399</v>
      </c>
      <c r="FYE1023" s="151" t="s">
        <v>399</v>
      </c>
      <c r="FYF1023" s="151" t="s">
        <v>399</v>
      </c>
      <c r="FYG1023" s="151" t="s">
        <v>399</v>
      </c>
      <c r="FYH1023" s="151" t="s">
        <v>399</v>
      </c>
      <c r="FYI1023" s="151" t="s">
        <v>399</v>
      </c>
      <c r="FYJ1023" s="151" t="s">
        <v>399</v>
      </c>
      <c r="FYK1023" s="151" t="s">
        <v>399</v>
      </c>
      <c r="FYL1023" s="151" t="s">
        <v>399</v>
      </c>
      <c r="FYM1023" s="151" t="s">
        <v>399</v>
      </c>
      <c r="FYN1023" s="151" t="s">
        <v>399</v>
      </c>
      <c r="FYO1023" s="151" t="s">
        <v>399</v>
      </c>
      <c r="FYP1023" s="151" t="s">
        <v>399</v>
      </c>
      <c r="FYQ1023" s="151" t="s">
        <v>399</v>
      </c>
      <c r="FYR1023" s="151" t="s">
        <v>399</v>
      </c>
      <c r="FYS1023" s="151" t="s">
        <v>399</v>
      </c>
      <c r="FYT1023" s="151" t="s">
        <v>399</v>
      </c>
      <c r="FYU1023" s="151" t="s">
        <v>399</v>
      </c>
      <c r="FYV1023" s="151" t="s">
        <v>399</v>
      </c>
      <c r="FYW1023" s="151" t="s">
        <v>399</v>
      </c>
      <c r="FYX1023" s="151" t="s">
        <v>399</v>
      </c>
      <c r="FYY1023" s="151" t="s">
        <v>399</v>
      </c>
      <c r="FYZ1023" s="151" t="s">
        <v>399</v>
      </c>
      <c r="FZA1023" s="151" t="s">
        <v>399</v>
      </c>
      <c r="FZB1023" s="151" t="s">
        <v>399</v>
      </c>
      <c r="FZC1023" s="151" t="s">
        <v>399</v>
      </c>
      <c r="FZD1023" s="151" t="s">
        <v>399</v>
      </c>
      <c r="FZE1023" s="151" t="s">
        <v>399</v>
      </c>
      <c r="FZF1023" s="151" t="s">
        <v>399</v>
      </c>
      <c r="FZG1023" s="151" t="s">
        <v>399</v>
      </c>
      <c r="FZH1023" s="151" t="s">
        <v>399</v>
      </c>
      <c r="FZI1023" s="151" t="s">
        <v>399</v>
      </c>
      <c r="FZJ1023" s="151" t="s">
        <v>399</v>
      </c>
      <c r="FZK1023" s="151" t="s">
        <v>399</v>
      </c>
      <c r="FZL1023" s="151" t="s">
        <v>399</v>
      </c>
      <c r="FZM1023" s="151" t="s">
        <v>399</v>
      </c>
      <c r="FZN1023" s="151" t="s">
        <v>399</v>
      </c>
      <c r="FZO1023" s="151" t="s">
        <v>399</v>
      </c>
      <c r="FZP1023" s="151" t="s">
        <v>399</v>
      </c>
      <c r="FZQ1023" s="151" t="s">
        <v>399</v>
      </c>
      <c r="FZR1023" s="151" t="s">
        <v>399</v>
      </c>
      <c r="FZS1023" s="151" t="s">
        <v>399</v>
      </c>
      <c r="FZT1023" s="151" t="s">
        <v>399</v>
      </c>
      <c r="FZU1023" s="151" t="s">
        <v>399</v>
      </c>
      <c r="FZV1023" s="151" t="s">
        <v>399</v>
      </c>
      <c r="FZW1023" s="151" t="s">
        <v>399</v>
      </c>
      <c r="FZX1023" s="151" t="s">
        <v>399</v>
      </c>
      <c r="FZY1023" s="151" t="s">
        <v>399</v>
      </c>
      <c r="FZZ1023" s="151" t="s">
        <v>399</v>
      </c>
      <c r="GAA1023" s="151" t="s">
        <v>399</v>
      </c>
      <c r="GAB1023" s="151" t="s">
        <v>399</v>
      </c>
      <c r="GAC1023" s="151" t="s">
        <v>399</v>
      </c>
      <c r="GAD1023" s="151" t="s">
        <v>399</v>
      </c>
      <c r="GAE1023" s="151" t="s">
        <v>399</v>
      </c>
      <c r="GAF1023" s="151" t="s">
        <v>399</v>
      </c>
      <c r="GAG1023" s="151" t="s">
        <v>399</v>
      </c>
      <c r="GAH1023" s="151" t="s">
        <v>399</v>
      </c>
      <c r="GAI1023" s="151" t="s">
        <v>399</v>
      </c>
      <c r="GAJ1023" s="151" t="s">
        <v>399</v>
      </c>
      <c r="GAK1023" s="151" t="s">
        <v>399</v>
      </c>
      <c r="GAL1023" s="151" t="s">
        <v>399</v>
      </c>
      <c r="GAM1023" s="151" t="s">
        <v>399</v>
      </c>
      <c r="GAN1023" s="151" t="s">
        <v>399</v>
      </c>
      <c r="GAO1023" s="151" t="s">
        <v>399</v>
      </c>
      <c r="GAP1023" s="151" t="s">
        <v>399</v>
      </c>
      <c r="GAQ1023" s="151" t="s">
        <v>399</v>
      </c>
      <c r="GAR1023" s="151" t="s">
        <v>399</v>
      </c>
      <c r="GAS1023" s="151" t="s">
        <v>399</v>
      </c>
      <c r="GAT1023" s="151" t="s">
        <v>399</v>
      </c>
      <c r="GAU1023" s="151" t="s">
        <v>399</v>
      </c>
      <c r="GAV1023" s="151" t="s">
        <v>399</v>
      </c>
      <c r="GAW1023" s="151" t="s">
        <v>399</v>
      </c>
      <c r="GAX1023" s="151" t="s">
        <v>399</v>
      </c>
      <c r="GAY1023" s="151" t="s">
        <v>399</v>
      </c>
      <c r="GAZ1023" s="151" t="s">
        <v>399</v>
      </c>
      <c r="GBA1023" s="151" t="s">
        <v>399</v>
      </c>
      <c r="GBB1023" s="151" t="s">
        <v>399</v>
      </c>
      <c r="GBC1023" s="151" t="s">
        <v>399</v>
      </c>
      <c r="GBD1023" s="151" t="s">
        <v>399</v>
      </c>
      <c r="GBE1023" s="151" t="s">
        <v>399</v>
      </c>
      <c r="GBF1023" s="151" t="s">
        <v>399</v>
      </c>
      <c r="GBG1023" s="151" t="s">
        <v>399</v>
      </c>
      <c r="GBH1023" s="151" t="s">
        <v>399</v>
      </c>
      <c r="GBI1023" s="151" t="s">
        <v>399</v>
      </c>
      <c r="GBJ1023" s="151" t="s">
        <v>399</v>
      </c>
      <c r="GBK1023" s="151" t="s">
        <v>399</v>
      </c>
      <c r="GBL1023" s="151" t="s">
        <v>399</v>
      </c>
      <c r="GBM1023" s="151" t="s">
        <v>399</v>
      </c>
      <c r="GBN1023" s="151" t="s">
        <v>399</v>
      </c>
      <c r="GBO1023" s="151" t="s">
        <v>399</v>
      </c>
      <c r="GBP1023" s="151" t="s">
        <v>399</v>
      </c>
      <c r="GBQ1023" s="151" t="s">
        <v>399</v>
      </c>
      <c r="GBR1023" s="151" t="s">
        <v>399</v>
      </c>
      <c r="GBS1023" s="151" t="s">
        <v>399</v>
      </c>
      <c r="GBT1023" s="151" t="s">
        <v>399</v>
      </c>
      <c r="GBU1023" s="151" t="s">
        <v>399</v>
      </c>
      <c r="GBV1023" s="151" t="s">
        <v>399</v>
      </c>
      <c r="GBW1023" s="151" t="s">
        <v>399</v>
      </c>
      <c r="GBX1023" s="151" t="s">
        <v>399</v>
      </c>
      <c r="GBY1023" s="151" t="s">
        <v>399</v>
      </c>
      <c r="GBZ1023" s="151" t="s">
        <v>399</v>
      </c>
      <c r="GCA1023" s="151" t="s">
        <v>399</v>
      </c>
      <c r="GCB1023" s="151" t="s">
        <v>399</v>
      </c>
      <c r="GCC1023" s="151" t="s">
        <v>399</v>
      </c>
      <c r="GCD1023" s="151" t="s">
        <v>399</v>
      </c>
      <c r="GCE1023" s="151" t="s">
        <v>399</v>
      </c>
      <c r="GCF1023" s="151" t="s">
        <v>399</v>
      </c>
      <c r="GCG1023" s="151" t="s">
        <v>399</v>
      </c>
      <c r="GCH1023" s="151" t="s">
        <v>399</v>
      </c>
      <c r="GCI1023" s="151" t="s">
        <v>399</v>
      </c>
      <c r="GCJ1023" s="151" t="s">
        <v>399</v>
      </c>
      <c r="GCK1023" s="151" t="s">
        <v>399</v>
      </c>
      <c r="GCL1023" s="151" t="s">
        <v>399</v>
      </c>
      <c r="GCM1023" s="151" t="s">
        <v>399</v>
      </c>
      <c r="GCN1023" s="151" t="s">
        <v>399</v>
      </c>
      <c r="GCO1023" s="151" t="s">
        <v>399</v>
      </c>
      <c r="GCP1023" s="151" t="s">
        <v>399</v>
      </c>
      <c r="GCQ1023" s="151" t="s">
        <v>399</v>
      </c>
      <c r="GCR1023" s="151" t="s">
        <v>399</v>
      </c>
      <c r="GCS1023" s="151" t="s">
        <v>399</v>
      </c>
      <c r="GCT1023" s="151" t="s">
        <v>399</v>
      </c>
      <c r="GCU1023" s="151" t="s">
        <v>399</v>
      </c>
      <c r="GCV1023" s="151" t="s">
        <v>399</v>
      </c>
      <c r="GCW1023" s="151" t="s">
        <v>399</v>
      </c>
      <c r="GCX1023" s="151" t="s">
        <v>399</v>
      </c>
      <c r="GCY1023" s="151" t="s">
        <v>399</v>
      </c>
      <c r="GCZ1023" s="151" t="s">
        <v>399</v>
      </c>
      <c r="GDA1023" s="151" t="s">
        <v>399</v>
      </c>
      <c r="GDB1023" s="151" t="s">
        <v>399</v>
      </c>
      <c r="GDC1023" s="151" t="s">
        <v>399</v>
      </c>
      <c r="GDD1023" s="151" t="s">
        <v>399</v>
      </c>
      <c r="GDE1023" s="151" t="s">
        <v>399</v>
      </c>
      <c r="GDF1023" s="151" t="s">
        <v>399</v>
      </c>
      <c r="GDG1023" s="151" t="s">
        <v>399</v>
      </c>
      <c r="GDH1023" s="151" t="s">
        <v>399</v>
      </c>
      <c r="GDI1023" s="151" t="s">
        <v>399</v>
      </c>
      <c r="GDJ1023" s="151" t="s">
        <v>399</v>
      </c>
      <c r="GDK1023" s="151" t="s">
        <v>399</v>
      </c>
      <c r="GDL1023" s="151" t="s">
        <v>399</v>
      </c>
      <c r="GDM1023" s="151" t="s">
        <v>399</v>
      </c>
      <c r="GDN1023" s="151" t="s">
        <v>399</v>
      </c>
      <c r="GDO1023" s="151" t="s">
        <v>399</v>
      </c>
      <c r="GDP1023" s="151" t="s">
        <v>399</v>
      </c>
      <c r="GDQ1023" s="151" t="s">
        <v>399</v>
      </c>
      <c r="GDR1023" s="151" t="s">
        <v>399</v>
      </c>
      <c r="GDS1023" s="151" t="s">
        <v>399</v>
      </c>
      <c r="GDT1023" s="151" t="s">
        <v>399</v>
      </c>
      <c r="GDU1023" s="151" t="s">
        <v>399</v>
      </c>
      <c r="GDV1023" s="151" t="s">
        <v>399</v>
      </c>
      <c r="GDW1023" s="151" t="s">
        <v>399</v>
      </c>
      <c r="GDX1023" s="151" t="s">
        <v>399</v>
      </c>
      <c r="GDY1023" s="151" t="s">
        <v>399</v>
      </c>
      <c r="GDZ1023" s="151" t="s">
        <v>399</v>
      </c>
      <c r="GEA1023" s="151" t="s">
        <v>399</v>
      </c>
      <c r="GEB1023" s="151" t="s">
        <v>399</v>
      </c>
      <c r="GEC1023" s="151" t="s">
        <v>399</v>
      </c>
      <c r="GED1023" s="151" t="s">
        <v>399</v>
      </c>
      <c r="GEE1023" s="151" t="s">
        <v>399</v>
      </c>
      <c r="GEF1023" s="151" t="s">
        <v>399</v>
      </c>
      <c r="GEG1023" s="151" t="s">
        <v>399</v>
      </c>
      <c r="GEH1023" s="151" t="s">
        <v>399</v>
      </c>
      <c r="GEI1023" s="151" t="s">
        <v>399</v>
      </c>
      <c r="GEJ1023" s="151" t="s">
        <v>399</v>
      </c>
      <c r="GEK1023" s="151" t="s">
        <v>399</v>
      </c>
      <c r="GEL1023" s="151" t="s">
        <v>399</v>
      </c>
      <c r="GEM1023" s="151" t="s">
        <v>399</v>
      </c>
      <c r="GEN1023" s="151" t="s">
        <v>399</v>
      </c>
      <c r="GEO1023" s="151" t="s">
        <v>399</v>
      </c>
      <c r="GEP1023" s="151" t="s">
        <v>399</v>
      </c>
      <c r="GEQ1023" s="151" t="s">
        <v>399</v>
      </c>
      <c r="GER1023" s="151" t="s">
        <v>399</v>
      </c>
      <c r="GES1023" s="151" t="s">
        <v>399</v>
      </c>
      <c r="GET1023" s="151" t="s">
        <v>399</v>
      </c>
      <c r="GEU1023" s="151" t="s">
        <v>399</v>
      </c>
      <c r="GEV1023" s="151" t="s">
        <v>399</v>
      </c>
      <c r="GEW1023" s="151" t="s">
        <v>399</v>
      </c>
      <c r="GEX1023" s="151" t="s">
        <v>399</v>
      </c>
      <c r="GEY1023" s="151" t="s">
        <v>399</v>
      </c>
      <c r="GEZ1023" s="151" t="s">
        <v>399</v>
      </c>
      <c r="GFA1023" s="151" t="s">
        <v>399</v>
      </c>
      <c r="GFB1023" s="151" t="s">
        <v>399</v>
      </c>
      <c r="GFC1023" s="151" t="s">
        <v>399</v>
      </c>
      <c r="GFD1023" s="151" t="s">
        <v>399</v>
      </c>
      <c r="GFE1023" s="151" t="s">
        <v>399</v>
      </c>
      <c r="GFF1023" s="151" t="s">
        <v>399</v>
      </c>
      <c r="GFG1023" s="151" t="s">
        <v>399</v>
      </c>
      <c r="GFH1023" s="151" t="s">
        <v>399</v>
      </c>
      <c r="GFI1023" s="151" t="s">
        <v>399</v>
      </c>
      <c r="GFJ1023" s="151" t="s">
        <v>399</v>
      </c>
      <c r="GFK1023" s="151" t="s">
        <v>399</v>
      </c>
      <c r="GFL1023" s="151" t="s">
        <v>399</v>
      </c>
      <c r="GFM1023" s="151" t="s">
        <v>399</v>
      </c>
      <c r="GFN1023" s="151" t="s">
        <v>399</v>
      </c>
      <c r="GFO1023" s="151" t="s">
        <v>399</v>
      </c>
      <c r="GFP1023" s="151" t="s">
        <v>399</v>
      </c>
      <c r="GFQ1023" s="151" t="s">
        <v>399</v>
      </c>
      <c r="GFR1023" s="151" t="s">
        <v>399</v>
      </c>
      <c r="GFS1023" s="151" t="s">
        <v>399</v>
      </c>
      <c r="GFT1023" s="151" t="s">
        <v>399</v>
      </c>
      <c r="GFU1023" s="151" t="s">
        <v>399</v>
      </c>
      <c r="GFV1023" s="151" t="s">
        <v>399</v>
      </c>
      <c r="GFW1023" s="151" t="s">
        <v>399</v>
      </c>
      <c r="GFX1023" s="151" t="s">
        <v>399</v>
      </c>
      <c r="GFY1023" s="151" t="s">
        <v>399</v>
      </c>
      <c r="GFZ1023" s="151" t="s">
        <v>399</v>
      </c>
      <c r="GGA1023" s="151" t="s">
        <v>399</v>
      </c>
      <c r="GGB1023" s="151" t="s">
        <v>399</v>
      </c>
      <c r="GGC1023" s="151" t="s">
        <v>399</v>
      </c>
      <c r="GGD1023" s="151" t="s">
        <v>399</v>
      </c>
      <c r="GGE1023" s="151" t="s">
        <v>399</v>
      </c>
      <c r="GGF1023" s="151" t="s">
        <v>399</v>
      </c>
      <c r="GGG1023" s="151" t="s">
        <v>399</v>
      </c>
      <c r="GGH1023" s="151" t="s">
        <v>399</v>
      </c>
      <c r="GGI1023" s="151" t="s">
        <v>399</v>
      </c>
      <c r="GGJ1023" s="151" t="s">
        <v>399</v>
      </c>
      <c r="GGK1023" s="151" t="s">
        <v>399</v>
      </c>
      <c r="GGL1023" s="151" t="s">
        <v>399</v>
      </c>
      <c r="GGM1023" s="151" t="s">
        <v>399</v>
      </c>
      <c r="GGN1023" s="151" t="s">
        <v>399</v>
      </c>
      <c r="GGO1023" s="151" t="s">
        <v>399</v>
      </c>
      <c r="GGP1023" s="151" t="s">
        <v>399</v>
      </c>
      <c r="GGQ1023" s="151" t="s">
        <v>399</v>
      </c>
      <c r="GGR1023" s="151" t="s">
        <v>399</v>
      </c>
      <c r="GGS1023" s="151" t="s">
        <v>399</v>
      </c>
      <c r="GGT1023" s="151" t="s">
        <v>399</v>
      </c>
      <c r="GGU1023" s="151" t="s">
        <v>399</v>
      </c>
      <c r="GGV1023" s="151" t="s">
        <v>399</v>
      </c>
      <c r="GGW1023" s="151" t="s">
        <v>399</v>
      </c>
      <c r="GGX1023" s="151" t="s">
        <v>399</v>
      </c>
      <c r="GGY1023" s="151" t="s">
        <v>399</v>
      </c>
      <c r="GGZ1023" s="151" t="s">
        <v>399</v>
      </c>
      <c r="GHA1023" s="151" t="s">
        <v>399</v>
      </c>
      <c r="GHB1023" s="151" t="s">
        <v>399</v>
      </c>
      <c r="GHC1023" s="151" t="s">
        <v>399</v>
      </c>
      <c r="GHD1023" s="151" t="s">
        <v>399</v>
      </c>
      <c r="GHE1023" s="151" t="s">
        <v>399</v>
      </c>
      <c r="GHF1023" s="151" t="s">
        <v>399</v>
      </c>
      <c r="GHG1023" s="151" t="s">
        <v>399</v>
      </c>
      <c r="GHH1023" s="151" t="s">
        <v>399</v>
      </c>
      <c r="GHI1023" s="151" t="s">
        <v>399</v>
      </c>
      <c r="GHJ1023" s="151" t="s">
        <v>399</v>
      </c>
      <c r="GHK1023" s="151" t="s">
        <v>399</v>
      </c>
      <c r="GHL1023" s="151" t="s">
        <v>399</v>
      </c>
      <c r="GHM1023" s="151" t="s">
        <v>399</v>
      </c>
      <c r="GHN1023" s="151" t="s">
        <v>399</v>
      </c>
      <c r="GHO1023" s="151" t="s">
        <v>399</v>
      </c>
      <c r="GHP1023" s="151" t="s">
        <v>399</v>
      </c>
      <c r="GHQ1023" s="151" t="s">
        <v>399</v>
      </c>
      <c r="GHR1023" s="151" t="s">
        <v>399</v>
      </c>
      <c r="GHS1023" s="151" t="s">
        <v>399</v>
      </c>
      <c r="GHT1023" s="151" t="s">
        <v>399</v>
      </c>
      <c r="GHU1023" s="151" t="s">
        <v>399</v>
      </c>
      <c r="GHV1023" s="151" t="s">
        <v>399</v>
      </c>
      <c r="GHW1023" s="151" t="s">
        <v>399</v>
      </c>
      <c r="GHX1023" s="151" t="s">
        <v>399</v>
      </c>
      <c r="GHY1023" s="151" t="s">
        <v>399</v>
      </c>
      <c r="GHZ1023" s="151" t="s">
        <v>399</v>
      </c>
      <c r="GIA1023" s="151" t="s">
        <v>399</v>
      </c>
      <c r="GIB1023" s="151" t="s">
        <v>399</v>
      </c>
      <c r="GIC1023" s="151" t="s">
        <v>399</v>
      </c>
      <c r="GID1023" s="151" t="s">
        <v>399</v>
      </c>
      <c r="GIE1023" s="151" t="s">
        <v>399</v>
      </c>
      <c r="GIF1023" s="151" t="s">
        <v>399</v>
      </c>
      <c r="GIG1023" s="151" t="s">
        <v>399</v>
      </c>
      <c r="GIH1023" s="151" t="s">
        <v>399</v>
      </c>
      <c r="GII1023" s="151" t="s">
        <v>399</v>
      </c>
      <c r="GIJ1023" s="151" t="s">
        <v>399</v>
      </c>
      <c r="GIK1023" s="151" t="s">
        <v>399</v>
      </c>
      <c r="GIL1023" s="151" t="s">
        <v>399</v>
      </c>
      <c r="GIM1023" s="151" t="s">
        <v>399</v>
      </c>
      <c r="GIN1023" s="151" t="s">
        <v>399</v>
      </c>
      <c r="GIO1023" s="151" t="s">
        <v>399</v>
      </c>
      <c r="GIP1023" s="151" t="s">
        <v>399</v>
      </c>
      <c r="GIQ1023" s="151" t="s">
        <v>399</v>
      </c>
      <c r="GIR1023" s="151" t="s">
        <v>399</v>
      </c>
      <c r="GIS1023" s="151" t="s">
        <v>399</v>
      </c>
      <c r="GIT1023" s="151" t="s">
        <v>399</v>
      </c>
      <c r="GIU1023" s="151" t="s">
        <v>399</v>
      </c>
      <c r="GIV1023" s="151" t="s">
        <v>399</v>
      </c>
      <c r="GIW1023" s="151" t="s">
        <v>399</v>
      </c>
      <c r="GIX1023" s="151" t="s">
        <v>399</v>
      </c>
      <c r="GIY1023" s="151" t="s">
        <v>399</v>
      </c>
      <c r="GIZ1023" s="151" t="s">
        <v>399</v>
      </c>
      <c r="GJA1023" s="151" t="s">
        <v>399</v>
      </c>
      <c r="GJB1023" s="151" t="s">
        <v>399</v>
      </c>
      <c r="GJC1023" s="151" t="s">
        <v>399</v>
      </c>
      <c r="GJD1023" s="151" t="s">
        <v>399</v>
      </c>
      <c r="GJE1023" s="151" t="s">
        <v>399</v>
      </c>
      <c r="GJF1023" s="151" t="s">
        <v>399</v>
      </c>
      <c r="GJG1023" s="151" t="s">
        <v>399</v>
      </c>
      <c r="GJH1023" s="151" t="s">
        <v>399</v>
      </c>
      <c r="GJI1023" s="151" t="s">
        <v>399</v>
      </c>
      <c r="GJJ1023" s="151" t="s">
        <v>399</v>
      </c>
      <c r="GJK1023" s="151" t="s">
        <v>399</v>
      </c>
      <c r="GJL1023" s="151" t="s">
        <v>399</v>
      </c>
      <c r="GJM1023" s="151" t="s">
        <v>399</v>
      </c>
      <c r="GJN1023" s="151" t="s">
        <v>399</v>
      </c>
      <c r="GJO1023" s="151" t="s">
        <v>399</v>
      </c>
      <c r="GJP1023" s="151" t="s">
        <v>399</v>
      </c>
      <c r="GJQ1023" s="151" t="s">
        <v>399</v>
      </c>
      <c r="GJR1023" s="151" t="s">
        <v>399</v>
      </c>
      <c r="GJS1023" s="151" t="s">
        <v>399</v>
      </c>
      <c r="GJT1023" s="151" t="s">
        <v>399</v>
      </c>
      <c r="GJU1023" s="151" t="s">
        <v>399</v>
      </c>
      <c r="GJV1023" s="151" t="s">
        <v>399</v>
      </c>
      <c r="GJW1023" s="151" t="s">
        <v>399</v>
      </c>
      <c r="GJX1023" s="151" t="s">
        <v>399</v>
      </c>
      <c r="GJY1023" s="151" t="s">
        <v>399</v>
      </c>
      <c r="GJZ1023" s="151" t="s">
        <v>399</v>
      </c>
      <c r="GKA1023" s="151" t="s">
        <v>399</v>
      </c>
      <c r="GKB1023" s="151" t="s">
        <v>399</v>
      </c>
      <c r="GKC1023" s="151" t="s">
        <v>399</v>
      </c>
      <c r="GKD1023" s="151" t="s">
        <v>399</v>
      </c>
      <c r="GKE1023" s="151" t="s">
        <v>399</v>
      </c>
      <c r="GKF1023" s="151" t="s">
        <v>399</v>
      </c>
      <c r="GKG1023" s="151" t="s">
        <v>399</v>
      </c>
      <c r="GKH1023" s="151" t="s">
        <v>399</v>
      </c>
      <c r="GKI1023" s="151" t="s">
        <v>399</v>
      </c>
      <c r="GKJ1023" s="151" t="s">
        <v>399</v>
      </c>
      <c r="GKK1023" s="151" t="s">
        <v>399</v>
      </c>
      <c r="GKL1023" s="151" t="s">
        <v>399</v>
      </c>
      <c r="GKM1023" s="151" t="s">
        <v>399</v>
      </c>
      <c r="GKN1023" s="151" t="s">
        <v>399</v>
      </c>
      <c r="GKO1023" s="151" t="s">
        <v>399</v>
      </c>
      <c r="GKP1023" s="151" t="s">
        <v>399</v>
      </c>
      <c r="GKQ1023" s="151" t="s">
        <v>399</v>
      </c>
      <c r="GKR1023" s="151" t="s">
        <v>399</v>
      </c>
      <c r="GKS1023" s="151" t="s">
        <v>399</v>
      </c>
      <c r="GKT1023" s="151" t="s">
        <v>399</v>
      </c>
      <c r="GKU1023" s="151" t="s">
        <v>399</v>
      </c>
      <c r="GKV1023" s="151" t="s">
        <v>399</v>
      </c>
      <c r="GKW1023" s="151" t="s">
        <v>399</v>
      </c>
      <c r="GKX1023" s="151" t="s">
        <v>399</v>
      </c>
      <c r="GKY1023" s="151" t="s">
        <v>399</v>
      </c>
      <c r="GKZ1023" s="151" t="s">
        <v>399</v>
      </c>
      <c r="GLA1023" s="151" t="s">
        <v>399</v>
      </c>
      <c r="GLB1023" s="151" t="s">
        <v>399</v>
      </c>
      <c r="GLC1023" s="151" t="s">
        <v>399</v>
      </c>
      <c r="GLD1023" s="151" t="s">
        <v>399</v>
      </c>
      <c r="GLE1023" s="151" t="s">
        <v>399</v>
      </c>
      <c r="GLF1023" s="151" t="s">
        <v>399</v>
      </c>
      <c r="GLG1023" s="151" t="s">
        <v>399</v>
      </c>
      <c r="GLH1023" s="151" t="s">
        <v>399</v>
      </c>
      <c r="GLI1023" s="151" t="s">
        <v>399</v>
      </c>
      <c r="GLJ1023" s="151" t="s">
        <v>399</v>
      </c>
      <c r="GLK1023" s="151" t="s">
        <v>399</v>
      </c>
      <c r="GLL1023" s="151" t="s">
        <v>399</v>
      </c>
      <c r="GLM1023" s="151" t="s">
        <v>399</v>
      </c>
      <c r="GLN1023" s="151" t="s">
        <v>399</v>
      </c>
      <c r="GLO1023" s="151" t="s">
        <v>399</v>
      </c>
      <c r="GLP1023" s="151" t="s">
        <v>399</v>
      </c>
      <c r="GLQ1023" s="151" t="s">
        <v>399</v>
      </c>
      <c r="GLR1023" s="151" t="s">
        <v>399</v>
      </c>
      <c r="GLS1023" s="151" t="s">
        <v>399</v>
      </c>
      <c r="GLT1023" s="151" t="s">
        <v>399</v>
      </c>
      <c r="GLU1023" s="151" t="s">
        <v>399</v>
      </c>
      <c r="GLV1023" s="151" t="s">
        <v>399</v>
      </c>
      <c r="GLW1023" s="151" t="s">
        <v>399</v>
      </c>
      <c r="GLX1023" s="151" t="s">
        <v>399</v>
      </c>
      <c r="GLY1023" s="151" t="s">
        <v>399</v>
      </c>
      <c r="GLZ1023" s="151" t="s">
        <v>399</v>
      </c>
      <c r="GMA1023" s="151" t="s">
        <v>399</v>
      </c>
      <c r="GMB1023" s="151" t="s">
        <v>399</v>
      </c>
      <c r="GMC1023" s="151" t="s">
        <v>399</v>
      </c>
      <c r="GMD1023" s="151" t="s">
        <v>399</v>
      </c>
      <c r="GME1023" s="151" t="s">
        <v>399</v>
      </c>
      <c r="GMF1023" s="151" t="s">
        <v>399</v>
      </c>
      <c r="GMG1023" s="151" t="s">
        <v>399</v>
      </c>
      <c r="GMH1023" s="151" t="s">
        <v>399</v>
      </c>
      <c r="GMI1023" s="151" t="s">
        <v>399</v>
      </c>
      <c r="GMJ1023" s="151" t="s">
        <v>399</v>
      </c>
      <c r="GMK1023" s="151" t="s">
        <v>399</v>
      </c>
      <c r="GML1023" s="151" t="s">
        <v>399</v>
      </c>
      <c r="GMM1023" s="151" t="s">
        <v>399</v>
      </c>
      <c r="GMN1023" s="151" t="s">
        <v>399</v>
      </c>
      <c r="GMO1023" s="151" t="s">
        <v>399</v>
      </c>
      <c r="GMP1023" s="151" t="s">
        <v>399</v>
      </c>
      <c r="GMQ1023" s="151" t="s">
        <v>399</v>
      </c>
      <c r="GMR1023" s="151" t="s">
        <v>399</v>
      </c>
      <c r="GMS1023" s="151" t="s">
        <v>399</v>
      </c>
      <c r="GMT1023" s="151" t="s">
        <v>399</v>
      </c>
      <c r="GMU1023" s="151" t="s">
        <v>399</v>
      </c>
      <c r="GMV1023" s="151" t="s">
        <v>399</v>
      </c>
      <c r="GMW1023" s="151" t="s">
        <v>399</v>
      </c>
      <c r="GMX1023" s="151" t="s">
        <v>399</v>
      </c>
      <c r="GMY1023" s="151" t="s">
        <v>399</v>
      </c>
      <c r="GMZ1023" s="151" t="s">
        <v>399</v>
      </c>
      <c r="GNA1023" s="151" t="s">
        <v>399</v>
      </c>
      <c r="GNB1023" s="151" t="s">
        <v>399</v>
      </c>
      <c r="GNC1023" s="151" t="s">
        <v>399</v>
      </c>
      <c r="GND1023" s="151" t="s">
        <v>399</v>
      </c>
      <c r="GNE1023" s="151" t="s">
        <v>399</v>
      </c>
      <c r="GNF1023" s="151" t="s">
        <v>399</v>
      </c>
      <c r="GNG1023" s="151" t="s">
        <v>399</v>
      </c>
      <c r="GNH1023" s="151" t="s">
        <v>399</v>
      </c>
      <c r="GNI1023" s="151" t="s">
        <v>399</v>
      </c>
      <c r="GNJ1023" s="151" t="s">
        <v>399</v>
      </c>
      <c r="GNK1023" s="151" t="s">
        <v>399</v>
      </c>
      <c r="GNL1023" s="151" t="s">
        <v>399</v>
      </c>
      <c r="GNM1023" s="151" t="s">
        <v>399</v>
      </c>
      <c r="GNN1023" s="151" t="s">
        <v>399</v>
      </c>
      <c r="GNO1023" s="151" t="s">
        <v>399</v>
      </c>
      <c r="GNP1023" s="151" t="s">
        <v>399</v>
      </c>
      <c r="GNQ1023" s="151" t="s">
        <v>399</v>
      </c>
      <c r="GNR1023" s="151" t="s">
        <v>399</v>
      </c>
      <c r="GNS1023" s="151" t="s">
        <v>399</v>
      </c>
      <c r="GNT1023" s="151" t="s">
        <v>399</v>
      </c>
      <c r="GNU1023" s="151" t="s">
        <v>399</v>
      </c>
      <c r="GNV1023" s="151" t="s">
        <v>399</v>
      </c>
      <c r="GNW1023" s="151" t="s">
        <v>399</v>
      </c>
      <c r="GNX1023" s="151" t="s">
        <v>399</v>
      </c>
      <c r="GNY1023" s="151" t="s">
        <v>399</v>
      </c>
      <c r="GNZ1023" s="151" t="s">
        <v>399</v>
      </c>
      <c r="GOA1023" s="151" t="s">
        <v>399</v>
      </c>
      <c r="GOB1023" s="151" t="s">
        <v>399</v>
      </c>
      <c r="GOC1023" s="151" t="s">
        <v>399</v>
      </c>
      <c r="GOD1023" s="151" t="s">
        <v>399</v>
      </c>
      <c r="GOE1023" s="151" t="s">
        <v>399</v>
      </c>
      <c r="GOF1023" s="151" t="s">
        <v>399</v>
      </c>
      <c r="GOG1023" s="151" t="s">
        <v>399</v>
      </c>
      <c r="GOH1023" s="151" t="s">
        <v>399</v>
      </c>
      <c r="GOI1023" s="151" t="s">
        <v>399</v>
      </c>
      <c r="GOJ1023" s="151" t="s">
        <v>399</v>
      </c>
      <c r="GOK1023" s="151" t="s">
        <v>399</v>
      </c>
      <c r="GOL1023" s="151" t="s">
        <v>399</v>
      </c>
      <c r="GOM1023" s="151" t="s">
        <v>399</v>
      </c>
      <c r="GON1023" s="151" t="s">
        <v>399</v>
      </c>
      <c r="GOO1023" s="151" t="s">
        <v>399</v>
      </c>
      <c r="GOP1023" s="151" t="s">
        <v>399</v>
      </c>
      <c r="GOQ1023" s="151" t="s">
        <v>399</v>
      </c>
      <c r="GOR1023" s="151" t="s">
        <v>399</v>
      </c>
      <c r="GOS1023" s="151" t="s">
        <v>399</v>
      </c>
      <c r="GOT1023" s="151" t="s">
        <v>399</v>
      </c>
      <c r="GOU1023" s="151" t="s">
        <v>399</v>
      </c>
      <c r="GOV1023" s="151" t="s">
        <v>399</v>
      </c>
      <c r="GOW1023" s="151" t="s">
        <v>399</v>
      </c>
      <c r="GOX1023" s="151" t="s">
        <v>399</v>
      </c>
      <c r="GOY1023" s="151" t="s">
        <v>399</v>
      </c>
      <c r="GOZ1023" s="151" t="s">
        <v>399</v>
      </c>
      <c r="GPA1023" s="151" t="s">
        <v>399</v>
      </c>
      <c r="GPB1023" s="151" t="s">
        <v>399</v>
      </c>
      <c r="GPC1023" s="151" t="s">
        <v>399</v>
      </c>
      <c r="GPD1023" s="151" t="s">
        <v>399</v>
      </c>
      <c r="GPE1023" s="151" t="s">
        <v>399</v>
      </c>
      <c r="GPF1023" s="151" t="s">
        <v>399</v>
      </c>
      <c r="GPG1023" s="151" t="s">
        <v>399</v>
      </c>
      <c r="GPH1023" s="151" t="s">
        <v>399</v>
      </c>
      <c r="GPI1023" s="151" t="s">
        <v>399</v>
      </c>
      <c r="GPJ1023" s="151" t="s">
        <v>399</v>
      </c>
      <c r="GPK1023" s="151" t="s">
        <v>399</v>
      </c>
      <c r="GPL1023" s="151" t="s">
        <v>399</v>
      </c>
      <c r="GPM1023" s="151" t="s">
        <v>399</v>
      </c>
      <c r="GPN1023" s="151" t="s">
        <v>399</v>
      </c>
      <c r="GPO1023" s="151" t="s">
        <v>399</v>
      </c>
      <c r="GPP1023" s="151" t="s">
        <v>399</v>
      </c>
      <c r="GPQ1023" s="151" t="s">
        <v>399</v>
      </c>
      <c r="GPR1023" s="151" t="s">
        <v>399</v>
      </c>
      <c r="GPS1023" s="151" t="s">
        <v>399</v>
      </c>
      <c r="GPT1023" s="151" t="s">
        <v>399</v>
      </c>
      <c r="GPU1023" s="151" t="s">
        <v>399</v>
      </c>
      <c r="GPV1023" s="151" t="s">
        <v>399</v>
      </c>
      <c r="GPW1023" s="151" t="s">
        <v>399</v>
      </c>
      <c r="GPX1023" s="151" t="s">
        <v>399</v>
      </c>
      <c r="GPY1023" s="151" t="s">
        <v>399</v>
      </c>
      <c r="GPZ1023" s="151" t="s">
        <v>399</v>
      </c>
      <c r="GQA1023" s="151" t="s">
        <v>399</v>
      </c>
      <c r="GQB1023" s="151" t="s">
        <v>399</v>
      </c>
      <c r="GQC1023" s="151" t="s">
        <v>399</v>
      </c>
      <c r="GQD1023" s="151" t="s">
        <v>399</v>
      </c>
      <c r="GQE1023" s="151" t="s">
        <v>399</v>
      </c>
      <c r="GQF1023" s="151" t="s">
        <v>399</v>
      </c>
      <c r="GQG1023" s="151" t="s">
        <v>399</v>
      </c>
      <c r="GQH1023" s="151" t="s">
        <v>399</v>
      </c>
      <c r="GQI1023" s="151" t="s">
        <v>399</v>
      </c>
      <c r="GQJ1023" s="151" t="s">
        <v>399</v>
      </c>
      <c r="GQK1023" s="151" t="s">
        <v>399</v>
      </c>
      <c r="GQL1023" s="151" t="s">
        <v>399</v>
      </c>
      <c r="GQM1023" s="151" t="s">
        <v>399</v>
      </c>
      <c r="GQN1023" s="151" t="s">
        <v>399</v>
      </c>
      <c r="GQO1023" s="151" t="s">
        <v>399</v>
      </c>
      <c r="GQP1023" s="151" t="s">
        <v>399</v>
      </c>
      <c r="GQQ1023" s="151" t="s">
        <v>399</v>
      </c>
      <c r="GQR1023" s="151" t="s">
        <v>399</v>
      </c>
      <c r="GQS1023" s="151" t="s">
        <v>399</v>
      </c>
      <c r="GQT1023" s="151" t="s">
        <v>399</v>
      </c>
      <c r="GQU1023" s="151" t="s">
        <v>399</v>
      </c>
      <c r="GQV1023" s="151" t="s">
        <v>399</v>
      </c>
      <c r="GQW1023" s="151" t="s">
        <v>399</v>
      </c>
      <c r="GQX1023" s="151" t="s">
        <v>399</v>
      </c>
      <c r="GQY1023" s="151" t="s">
        <v>399</v>
      </c>
      <c r="GQZ1023" s="151" t="s">
        <v>399</v>
      </c>
      <c r="GRA1023" s="151" t="s">
        <v>399</v>
      </c>
      <c r="GRB1023" s="151" t="s">
        <v>399</v>
      </c>
      <c r="GRC1023" s="151" t="s">
        <v>399</v>
      </c>
      <c r="GRD1023" s="151" t="s">
        <v>399</v>
      </c>
      <c r="GRE1023" s="151" t="s">
        <v>399</v>
      </c>
      <c r="GRF1023" s="151" t="s">
        <v>399</v>
      </c>
      <c r="GRG1023" s="151" t="s">
        <v>399</v>
      </c>
      <c r="GRH1023" s="151" t="s">
        <v>399</v>
      </c>
      <c r="GRI1023" s="151" t="s">
        <v>399</v>
      </c>
      <c r="GRJ1023" s="151" t="s">
        <v>399</v>
      </c>
      <c r="GRK1023" s="151" t="s">
        <v>399</v>
      </c>
      <c r="GRL1023" s="151" t="s">
        <v>399</v>
      </c>
      <c r="GRM1023" s="151" t="s">
        <v>399</v>
      </c>
      <c r="GRN1023" s="151" t="s">
        <v>399</v>
      </c>
      <c r="GRO1023" s="151" t="s">
        <v>399</v>
      </c>
      <c r="GRP1023" s="151" t="s">
        <v>399</v>
      </c>
      <c r="GRQ1023" s="151" t="s">
        <v>399</v>
      </c>
      <c r="GRR1023" s="151" t="s">
        <v>399</v>
      </c>
      <c r="GRS1023" s="151" t="s">
        <v>399</v>
      </c>
      <c r="GRT1023" s="151" t="s">
        <v>399</v>
      </c>
      <c r="GRU1023" s="151" t="s">
        <v>399</v>
      </c>
      <c r="GRV1023" s="151" t="s">
        <v>399</v>
      </c>
      <c r="GRW1023" s="151" t="s">
        <v>399</v>
      </c>
      <c r="GRX1023" s="151" t="s">
        <v>399</v>
      </c>
      <c r="GRY1023" s="151" t="s">
        <v>399</v>
      </c>
      <c r="GRZ1023" s="151" t="s">
        <v>399</v>
      </c>
      <c r="GSA1023" s="151" t="s">
        <v>399</v>
      </c>
      <c r="GSB1023" s="151" t="s">
        <v>399</v>
      </c>
      <c r="GSC1023" s="151" t="s">
        <v>399</v>
      </c>
      <c r="GSD1023" s="151" t="s">
        <v>399</v>
      </c>
      <c r="GSE1023" s="151" t="s">
        <v>399</v>
      </c>
      <c r="GSF1023" s="151" t="s">
        <v>399</v>
      </c>
      <c r="GSG1023" s="151" t="s">
        <v>399</v>
      </c>
      <c r="GSH1023" s="151" t="s">
        <v>399</v>
      </c>
      <c r="GSI1023" s="151" t="s">
        <v>399</v>
      </c>
      <c r="GSJ1023" s="151" t="s">
        <v>399</v>
      </c>
      <c r="GSK1023" s="151" t="s">
        <v>399</v>
      </c>
      <c r="GSL1023" s="151" t="s">
        <v>399</v>
      </c>
      <c r="GSM1023" s="151" t="s">
        <v>399</v>
      </c>
      <c r="GSN1023" s="151" t="s">
        <v>399</v>
      </c>
      <c r="GSO1023" s="151" t="s">
        <v>399</v>
      </c>
      <c r="GSP1023" s="151" t="s">
        <v>399</v>
      </c>
      <c r="GSQ1023" s="151" t="s">
        <v>399</v>
      </c>
      <c r="GSR1023" s="151" t="s">
        <v>399</v>
      </c>
      <c r="GSS1023" s="151" t="s">
        <v>399</v>
      </c>
      <c r="GST1023" s="151" t="s">
        <v>399</v>
      </c>
      <c r="GSU1023" s="151" t="s">
        <v>399</v>
      </c>
      <c r="GSV1023" s="151" t="s">
        <v>399</v>
      </c>
      <c r="GSW1023" s="151" t="s">
        <v>399</v>
      </c>
      <c r="GSX1023" s="151" t="s">
        <v>399</v>
      </c>
      <c r="GSY1023" s="151" t="s">
        <v>399</v>
      </c>
      <c r="GSZ1023" s="151" t="s">
        <v>399</v>
      </c>
      <c r="GTA1023" s="151" t="s">
        <v>399</v>
      </c>
      <c r="GTB1023" s="151" t="s">
        <v>399</v>
      </c>
      <c r="GTC1023" s="151" t="s">
        <v>399</v>
      </c>
      <c r="GTD1023" s="151" t="s">
        <v>399</v>
      </c>
      <c r="GTE1023" s="151" t="s">
        <v>399</v>
      </c>
      <c r="GTF1023" s="151" t="s">
        <v>399</v>
      </c>
      <c r="GTG1023" s="151" t="s">
        <v>399</v>
      </c>
      <c r="GTH1023" s="151" t="s">
        <v>399</v>
      </c>
      <c r="GTI1023" s="151" t="s">
        <v>399</v>
      </c>
      <c r="GTJ1023" s="151" t="s">
        <v>399</v>
      </c>
      <c r="GTK1023" s="151" t="s">
        <v>399</v>
      </c>
      <c r="GTL1023" s="151" t="s">
        <v>399</v>
      </c>
      <c r="GTM1023" s="151" t="s">
        <v>399</v>
      </c>
      <c r="GTN1023" s="151" t="s">
        <v>399</v>
      </c>
      <c r="GTO1023" s="151" t="s">
        <v>399</v>
      </c>
      <c r="GTP1023" s="151" t="s">
        <v>399</v>
      </c>
      <c r="GTQ1023" s="151" t="s">
        <v>399</v>
      </c>
      <c r="GTR1023" s="151" t="s">
        <v>399</v>
      </c>
      <c r="GTS1023" s="151" t="s">
        <v>399</v>
      </c>
      <c r="GTT1023" s="151" t="s">
        <v>399</v>
      </c>
      <c r="GTU1023" s="151" t="s">
        <v>399</v>
      </c>
      <c r="GTV1023" s="151" t="s">
        <v>399</v>
      </c>
      <c r="GTW1023" s="151" t="s">
        <v>399</v>
      </c>
      <c r="GTX1023" s="151" t="s">
        <v>399</v>
      </c>
      <c r="GTY1023" s="151" t="s">
        <v>399</v>
      </c>
      <c r="GTZ1023" s="151" t="s">
        <v>399</v>
      </c>
      <c r="GUA1023" s="151" t="s">
        <v>399</v>
      </c>
      <c r="GUB1023" s="151" t="s">
        <v>399</v>
      </c>
      <c r="GUC1023" s="151" t="s">
        <v>399</v>
      </c>
      <c r="GUD1023" s="151" t="s">
        <v>399</v>
      </c>
      <c r="GUE1023" s="151" t="s">
        <v>399</v>
      </c>
      <c r="GUF1023" s="151" t="s">
        <v>399</v>
      </c>
      <c r="GUG1023" s="151" t="s">
        <v>399</v>
      </c>
      <c r="GUH1023" s="151" t="s">
        <v>399</v>
      </c>
      <c r="GUI1023" s="151" t="s">
        <v>399</v>
      </c>
      <c r="GUJ1023" s="151" t="s">
        <v>399</v>
      </c>
      <c r="GUK1023" s="151" t="s">
        <v>399</v>
      </c>
      <c r="GUL1023" s="151" t="s">
        <v>399</v>
      </c>
      <c r="GUM1023" s="151" t="s">
        <v>399</v>
      </c>
      <c r="GUN1023" s="151" t="s">
        <v>399</v>
      </c>
      <c r="GUO1023" s="151" t="s">
        <v>399</v>
      </c>
      <c r="GUP1023" s="151" t="s">
        <v>399</v>
      </c>
      <c r="GUQ1023" s="151" t="s">
        <v>399</v>
      </c>
      <c r="GUR1023" s="151" t="s">
        <v>399</v>
      </c>
      <c r="GUS1023" s="151" t="s">
        <v>399</v>
      </c>
      <c r="GUT1023" s="151" t="s">
        <v>399</v>
      </c>
      <c r="GUU1023" s="151" t="s">
        <v>399</v>
      </c>
      <c r="GUV1023" s="151" t="s">
        <v>399</v>
      </c>
      <c r="GUW1023" s="151" t="s">
        <v>399</v>
      </c>
      <c r="GUX1023" s="151" t="s">
        <v>399</v>
      </c>
      <c r="GUY1023" s="151" t="s">
        <v>399</v>
      </c>
      <c r="GUZ1023" s="151" t="s">
        <v>399</v>
      </c>
      <c r="GVA1023" s="151" t="s">
        <v>399</v>
      </c>
      <c r="GVB1023" s="151" t="s">
        <v>399</v>
      </c>
      <c r="GVC1023" s="151" t="s">
        <v>399</v>
      </c>
      <c r="GVD1023" s="151" t="s">
        <v>399</v>
      </c>
      <c r="GVE1023" s="151" t="s">
        <v>399</v>
      </c>
      <c r="GVF1023" s="151" t="s">
        <v>399</v>
      </c>
      <c r="GVG1023" s="151" t="s">
        <v>399</v>
      </c>
      <c r="GVH1023" s="151" t="s">
        <v>399</v>
      </c>
      <c r="GVI1023" s="151" t="s">
        <v>399</v>
      </c>
      <c r="GVJ1023" s="151" t="s">
        <v>399</v>
      </c>
      <c r="GVK1023" s="151" t="s">
        <v>399</v>
      </c>
      <c r="GVL1023" s="151" t="s">
        <v>399</v>
      </c>
      <c r="GVM1023" s="151" t="s">
        <v>399</v>
      </c>
      <c r="GVN1023" s="151" t="s">
        <v>399</v>
      </c>
      <c r="GVO1023" s="151" t="s">
        <v>399</v>
      </c>
      <c r="GVP1023" s="151" t="s">
        <v>399</v>
      </c>
      <c r="GVQ1023" s="151" t="s">
        <v>399</v>
      </c>
      <c r="GVR1023" s="151" t="s">
        <v>399</v>
      </c>
      <c r="GVS1023" s="151" t="s">
        <v>399</v>
      </c>
      <c r="GVT1023" s="151" t="s">
        <v>399</v>
      </c>
      <c r="GVU1023" s="151" t="s">
        <v>399</v>
      </c>
      <c r="GVV1023" s="151" t="s">
        <v>399</v>
      </c>
      <c r="GVW1023" s="151" t="s">
        <v>399</v>
      </c>
      <c r="GVX1023" s="151" t="s">
        <v>399</v>
      </c>
      <c r="GVY1023" s="151" t="s">
        <v>399</v>
      </c>
      <c r="GVZ1023" s="151" t="s">
        <v>399</v>
      </c>
      <c r="GWA1023" s="151" t="s">
        <v>399</v>
      </c>
      <c r="GWB1023" s="151" t="s">
        <v>399</v>
      </c>
      <c r="GWC1023" s="151" t="s">
        <v>399</v>
      </c>
      <c r="GWD1023" s="151" t="s">
        <v>399</v>
      </c>
      <c r="GWE1023" s="151" t="s">
        <v>399</v>
      </c>
      <c r="GWF1023" s="151" t="s">
        <v>399</v>
      </c>
      <c r="GWG1023" s="151" t="s">
        <v>399</v>
      </c>
      <c r="GWH1023" s="151" t="s">
        <v>399</v>
      </c>
      <c r="GWI1023" s="151" t="s">
        <v>399</v>
      </c>
      <c r="GWJ1023" s="151" t="s">
        <v>399</v>
      </c>
      <c r="GWK1023" s="151" t="s">
        <v>399</v>
      </c>
      <c r="GWL1023" s="151" t="s">
        <v>399</v>
      </c>
      <c r="GWM1023" s="151" t="s">
        <v>399</v>
      </c>
      <c r="GWN1023" s="151" t="s">
        <v>399</v>
      </c>
      <c r="GWO1023" s="151" t="s">
        <v>399</v>
      </c>
      <c r="GWP1023" s="151" t="s">
        <v>399</v>
      </c>
      <c r="GWQ1023" s="151" t="s">
        <v>399</v>
      </c>
      <c r="GWR1023" s="151" t="s">
        <v>399</v>
      </c>
      <c r="GWS1023" s="151" t="s">
        <v>399</v>
      </c>
      <c r="GWT1023" s="151" t="s">
        <v>399</v>
      </c>
      <c r="GWU1023" s="151" t="s">
        <v>399</v>
      </c>
      <c r="GWV1023" s="151" t="s">
        <v>399</v>
      </c>
      <c r="GWW1023" s="151" t="s">
        <v>399</v>
      </c>
      <c r="GWX1023" s="151" t="s">
        <v>399</v>
      </c>
      <c r="GWY1023" s="151" t="s">
        <v>399</v>
      </c>
      <c r="GWZ1023" s="151" t="s">
        <v>399</v>
      </c>
      <c r="GXA1023" s="151" t="s">
        <v>399</v>
      </c>
      <c r="GXB1023" s="151" t="s">
        <v>399</v>
      </c>
      <c r="GXC1023" s="151" t="s">
        <v>399</v>
      </c>
      <c r="GXD1023" s="151" t="s">
        <v>399</v>
      </c>
      <c r="GXE1023" s="151" t="s">
        <v>399</v>
      </c>
      <c r="GXF1023" s="151" t="s">
        <v>399</v>
      </c>
      <c r="GXG1023" s="151" t="s">
        <v>399</v>
      </c>
      <c r="GXH1023" s="151" t="s">
        <v>399</v>
      </c>
      <c r="GXI1023" s="151" t="s">
        <v>399</v>
      </c>
      <c r="GXJ1023" s="151" t="s">
        <v>399</v>
      </c>
      <c r="GXK1023" s="151" t="s">
        <v>399</v>
      </c>
      <c r="GXL1023" s="151" t="s">
        <v>399</v>
      </c>
      <c r="GXM1023" s="151" t="s">
        <v>399</v>
      </c>
      <c r="GXN1023" s="151" t="s">
        <v>399</v>
      </c>
      <c r="GXO1023" s="151" t="s">
        <v>399</v>
      </c>
      <c r="GXP1023" s="151" t="s">
        <v>399</v>
      </c>
      <c r="GXQ1023" s="151" t="s">
        <v>399</v>
      </c>
      <c r="GXR1023" s="151" t="s">
        <v>399</v>
      </c>
      <c r="GXS1023" s="151" t="s">
        <v>399</v>
      </c>
      <c r="GXT1023" s="151" t="s">
        <v>399</v>
      </c>
      <c r="GXU1023" s="151" t="s">
        <v>399</v>
      </c>
      <c r="GXV1023" s="151" t="s">
        <v>399</v>
      </c>
      <c r="GXW1023" s="151" t="s">
        <v>399</v>
      </c>
      <c r="GXX1023" s="151" t="s">
        <v>399</v>
      </c>
      <c r="GXY1023" s="151" t="s">
        <v>399</v>
      </c>
      <c r="GXZ1023" s="151" t="s">
        <v>399</v>
      </c>
      <c r="GYA1023" s="151" t="s">
        <v>399</v>
      </c>
      <c r="GYB1023" s="151" t="s">
        <v>399</v>
      </c>
      <c r="GYC1023" s="151" t="s">
        <v>399</v>
      </c>
      <c r="GYD1023" s="151" t="s">
        <v>399</v>
      </c>
      <c r="GYE1023" s="151" t="s">
        <v>399</v>
      </c>
      <c r="GYF1023" s="151" t="s">
        <v>399</v>
      </c>
      <c r="GYG1023" s="151" t="s">
        <v>399</v>
      </c>
      <c r="GYH1023" s="151" t="s">
        <v>399</v>
      </c>
      <c r="GYI1023" s="151" t="s">
        <v>399</v>
      </c>
      <c r="GYJ1023" s="151" t="s">
        <v>399</v>
      </c>
      <c r="GYK1023" s="151" t="s">
        <v>399</v>
      </c>
      <c r="GYL1023" s="151" t="s">
        <v>399</v>
      </c>
      <c r="GYM1023" s="151" t="s">
        <v>399</v>
      </c>
      <c r="GYN1023" s="151" t="s">
        <v>399</v>
      </c>
      <c r="GYO1023" s="151" t="s">
        <v>399</v>
      </c>
      <c r="GYP1023" s="151" t="s">
        <v>399</v>
      </c>
      <c r="GYQ1023" s="151" t="s">
        <v>399</v>
      </c>
      <c r="GYR1023" s="151" t="s">
        <v>399</v>
      </c>
      <c r="GYS1023" s="151" t="s">
        <v>399</v>
      </c>
      <c r="GYT1023" s="151" t="s">
        <v>399</v>
      </c>
      <c r="GYU1023" s="151" t="s">
        <v>399</v>
      </c>
      <c r="GYV1023" s="151" t="s">
        <v>399</v>
      </c>
      <c r="GYW1023" s="151" t="s">
        <v>399</v>
      </c>
      <c r="GYX1023" s="151" t="s">
        <v>399</v>
      </c>
      <c r="GYY1023" s="151" t="s">
        <v>399</v>
      </c>
      <c r="GYZ1023" s="151" t="s">
        <v>399</v>
      </c>
      <c r="GZA1023" s="151" t="s">
        <v>399</v>
      </c>
      <c r="GZB1023" s="151" t="s">
        <v>399</v>
      </c>
      <c r="GZC1023" s="151" t="s">
        <v>399</v>
      </c>
      <c r="GZD1023" s="151" t="s">
        <v>399</v>
      </c>
      <c r="GZE1023" s="151" t="s">
        <v>399</v>
      </c>
      <c r="GZF1023" s="151" t="s">
        <v>399</v>
      </c>
      <c r="GZG1023" s="151" t="s">
        <v>399</v>
      </c>
      <c r="GZH1023" s="151" t="s">
        <v>399</v>
      </c>
      <c r="GZI1023" s="151" t="s">
        <v>399</v>
      </c>
      <c r="GZJ1023" s="151" t="s">
        <v>399</v>
      </c>
      <c r="GZK1023" s="151" t="s">
        <v>399</v>
      </c>
      <c r="GZL1023" s="151" t="s">
        <v>399</v>
      </c>
      <c r="GZM1023" s="151" t="s">
        <v>399</v>
      </c>
      <c r="GZN1023" s="151" t="s">
        <v>399</v>
      </c>
      <c r="GZO1023" s="151" t="s">
        <v>399</v>
      </c>
      <c r="GZP1023" s="151" t="s">
        <v>399</v>
      </c>
      <c r="GZQ1023" s="151" t="s">
        <v>399</v>
      </c>
      <c r="GZR1023" s="151" t="s">
        <v>399</v>
      </c>
      <c r="GZS1023" s="151" t="s">
        <v>399</v>
      </c>
      <c r="GZT1023" s="151" t="s">
        <v>399</v>
      </c>
      <c r="GZU1023" s="151" t="s">
        <v>399</v>
      </c>
      <c r="GZV1023" s="151" t="s">
        <v>399</v>
      </c>
      <c r="GZW1023" s="151" t="s">
        <v>399</v>
      </c>
      <c r="GZX1023" s="151" t="s">
        <v>399</v>
      </c>
      <c r="GZY1023" s="151" t="s">
        <v>399</v>
      </c>
      <c r="GZZ1023" s="151" t="s">
        <v>399</v>
      </c>
      <c r="HAA1023" s="151" t="s">
        <v>399</v>
      </c>
      <c r="HAB1023" s="151" t="s">
        <v>399</v>
      </c>
      <c r="HAC1023" s="151" t="s">
        <v>399</v>
      </c>
      <c r="HAD1023" s="151" t="s">
        <v>399</v>
      </c>
      <c r="HAE1023" s="151" t="s">
        <v>399</v>
      </c>
      <c r="HAF1023" s="151" t="s">
        <v>399</v>
      </c>
      <c r="HAG1023" s="151" t="s">
        <v>399</v>
      </c>
      <c r="HAH1023" s="151" t="s">
        <v>399</v>
      </c>
      <c r="HAI1023" s="151" t="s">
        <v>399</v>
      </c>
      <c r="HAJ1023" s="151" t="s">
        <v>399</v>
      </c>
      <c r="HAK1023" s="151" t="s">
        <v>399</v>
      </c>
      <c r="HAL1023" s="151" t="s">
        <v>399</v>
      </c>
      <c r="HAM1023" s="151" t="s">
        <v>399</v>
      </c>
      <c r="HAN1023" s="151" t="s">
        <v>399</v>
      </c>
      <c r="HAO1023" s="151" t="s">
        <v>399</v>
      </c>
      <c r="HAP1023" s="151" t="s">
        <v>399</v>
      </c>
      <c r="HAQ1023" s="151" t="s">
        <v>399</v>
      </c>
      <c r="HAR1023" s="151" t="s">
        <v>399</v>
      </c>
      <c r="HAS1023" s="151" t="s">
        <v>399</v>
      </c>
      <c r="HAT1023" s="151" t="s">
        <v>399</v>
      </c>
      <c r="HAU1023" s="151" t="s">
        <v>399</v>
      </c>
      <c r="HAV1023" s="151" t="s">
        <v>399</v>
      </c>
      <c r="HAW1023" s="151" t="s">
        <v>399</v>
      </c>
      <c r="HAX1023" s="151" t="s">
        <v>399</v>
      </c>
      <c r="HAY1023" s="151" t="s">
        <v>399</v>
      </c>
      <c r="HAZ1023" s="151" t="s">
        <v>399</v>
      </c>
      <c r="HBA1023" s="151" t="s">
        <v>399</v>
      </c>
      <c r="HBB1023" s="151" t="s">
        <v>399</v>
      </c>
      <c r="HBC1023" s="151" t="s">
        <v>399</v>
      </c>
      <c r="HBD1023" s="151" t="s">
        <v>399</v>
      </c>
      <c r="HBE1023" s="151" t="s">
        <v>399</v>
      </c>
      <c r="HBF1023" s="151" t="s">
        <v>399</v>
      </c>
      <c r="HBG1023" s="151" t="s">
        <v>399</v>
      </c>
      <c r="HBH1023" s="151" t="s">
        <v>399</v>
      </c>
      <c r="HBI1023" s="151" t="s">
        <v>399</v>
      </c>
      <c r="HBJ1023" s="151" t="s">
        <v>399</v>
      </c>
      <c r="HBK1023" s="151" t="s">
        <v>399</v>
      </c>
      <c r="HBL1023" s="151" t="s">
        <v>399</v>
      </c>
      <c r="HBM1023" s="151" t="s">
        <v>399</v>
      </c>
      <c r="HBN1023" s="151" t="s">
        <v>399</v>
      </c>
      <c r="HBO1023" s="151" t="s">
        <v>399</v>
      </c>
      <c r="HBP1023" s="151" t="s">
        <v>399</v>
      </c>
      <c r="HBQ1023" s="151" t="s">
        <v>399</v>
      </c>
      <c r="HBR1023" s="151" t="s">
        <v>399</v>
      </c>
      <c r="HBS1023" s="151" t="s">
        <v>399</v>
      </c>
      <c r="HBT1023" s="151" t="s">
        <v>399</v>
      </c>
      <c r="HBU1023" s="151" t="s">
        <v>399</v>
      </c>
      <c r="HBV1023" s="151" t="s">
        <v>399</v>
      </c>
      <c r="HBW1023" s="151" t="s">
        <v>399</v>
      </c>
      <c r="HBX1023" s="151" t="s">
        <v>399</v>
      </c>
      <c r="HBY1023" s="151" t="s">
        <v>399</v>
      </c>
      <c r="HBZ1023" s="151" t="s">
        <v>399</v>
      </c>
      <c r="HCA1023" s="151" t="s">
        <v>399</v>
      </c>
      <c r="HCB1023" s="151" t="s">
        <v>399</v>
      </c>
      <c r="HCC1023" s="151" t="s">
        <v>399</v>
      </c>
      <c r="HCD1023" s="151" t="s">
        <v>399</v>
      </c>
      <c r="HCE1023" s="151" t="s">
        <v>399</v>
      </c>
      <c r="HCF1023" s="151" t="s">
        <v>399</v>
      </c>
      <c r="HCG1023" s="151" t="s">
        <v>399</v>
      </c>
      <c r="HCH1023" s="151" t="s">
        <v>399</v>
      </c>
      <c r="HCI1023" s="151" t="s">
        <v>399</v>
      </c>
      <c r="HCJ1023" s="151" t="s">
        <v>399</v>
      </c>
      <c r="HCK1023" s="151" t="s">
        <v>399</v>
      </c>
      <c r="HCL1023" s="151" t="s">
        <v>399</v>
      </c>
      <c r="HCM1023" s="151" t="s">
        <v>399</v>
      </c>
      <c r="HCN1023" s="151" t="s">
        <v>399</v>
      </c>
      <c r="HCO1023" s="151" t="s">
        <v>399</v>
      </c>
      <c r="HCP1023" s="151" t="s">
        <v>399</v>
      </c>
      <c r="HCQ1023" s="151" t="s">
        <v>399</v>
      </c>
      <c r="HCR1023" s="151" t="s">
        <v>399</v>
      </c>
      <c r="HCS1023" s="151" t="s">
        <v>399</v>
      </c>
      <c r="HCT1023" s="151" t="s">
        <v>399</v>
      </c>
      <c r="HCU1023" s="151" t="s">
        <v>399</v>
      </c>
      <c r="HCV1023" s="151" t="s">
        <v>399</v>
      </c>
      <c r="HCW1023" s="151" t="s">
        <v>399</v>
      </c>
      <c r="HCX1023" s="151" t="s">
        <v>399</v>
      </c>
      <c r="HCY1023" s="151" t="s">
        <v>399</v>
      </c>
      <c r="HCZ1023" s="151" t="s">
        <v>399</v>
      </c>
      <c r="HDA1023" s="151" t="s">
        <v>399</v>
      </c>
      <c r="HDB1023" s="151" t="s">
        <v>399</v>
      </c>
      <c r="HDC1023" s="151" t="s">
        <v>399</v>
      </c>
      <c r="HDD1023" s="151" t="s">
        <v>399</v>
      </c>
      <c r="HDE1023" s="151" t="s">
        <v>399</v>
      </c>
      <c r="HDF1023" s="151" t="s">
        <v>399</v>
      </c>
      <c r="HDG1023" s="151" t="s">
        <v>399</v>
      </c>
      <c r="HDH1023" s="151" t="s">
        <v>399</v>
      </c>
      <c r="HDI1023" s="151" t="s">
        <v>399</v>
      </c>
      <c r="HDJ1023" s="151" t="s">
        <v>399</v>
      </c>
      <c r="HDK1023" s="151" t="s">
        <v>399</v>
      </c>
      <c r="HDL1023" s="151" t="s">
        <v>399</v>
      </c>
      <c r="HDM1023" s="151" t="s">
        <v>399</v>
      </c>
      <c r="HDN1023" s="151" t="s">
        <v>399</v>
      </c>
      <c r="HDO1023" s="151" t="s">
        <v>399</v>
      </c>
      <c r="HDP1023" s="151" t="s">
        <v>399</v>
      </c>
      <c r="HDQ1023" s="151" t="s">
        <v>399</v>
      </c>
      <c r="HDR1023" s="151" t="s">
        <v>399</v>
      </c>
      <c r="HDS1023" s="151" t="s">
        <v>399</v>
      </c>
      <c r="HDT1023" s="151" t="s">
        <v>399</v>
      </c>
      <c r="HDU1023" s="151" t="s">
        <v>399</v>
      </c>
      <c r="HDV1023" s="151" t="s">
        <v>399</v>
      </c>
      <c r="HDW1023" s="151" t="s">
        <v>399</v>
      </c>
      <c r="HDX1023" s="151" t="s">
        <v>399</v>
      </c>
      <c r="HDY1023" s="151" t="s">
        <v>399</v>
      </c>
      <c r="HDZ1023" s="151" t="s">
        <v>399</v>
      </c>
      <c r="HEA1023" s="151" t="s">
        <v>399</v>
      </c>
      <c r="HEB1023" s="151" t="s">
        <v>399</v>
      </c>
      <c r="HEC1023" s="151" t="s">
        <v>399</v>
      </c>
      <c r="HED1023" s="151" t="s">
        <v>399</v>
      </c>
      <c r="HEE1023" s="151" t="s">
        <v>399</v>
      </c>
      <c r="HEF1023" s="151" t="s">
        <v>399</v>
      </c>
      <c r="HEG1023" s="151" t="s">
        <v>399</v>
      </c>
      <c r="HEH1023" s="151" t="s">
        <v>399</v>
      </c>
      <c r="HEI1023" s="151" t="s">
        <v>399</v>
      </c>
      <c r="HEJ1023" s="151" t="s">
        <v>399</v>
      </c>
      <c r="HEK1023" s="151" t="s">
        <v>399</v>
      </c>
      <c r="HEL1023" s="151" t="s">
        <v>399</v>
      </c>
      <c r="HEM1023" s="151" t="s">
        <v>399</v>
      </c>
      <c r="HEN1023" s="151" t="s">
        <v>399</v>
      </c>
      <c r="HEO1023" s="151" t="s">
        <v>399</v>
      </c>
      <c r="HEP1023" s="151" t="s">
        <v>399</v>
      </c>
      <c r="HEQ1023" s="151" t="s">
        <v>399</v>
      </c>
      <c r="HER1023" s="151" t="s">
        <v>399</v>
      </c>
      <c r="HES1023" s="151" t="s">
        <v>399</v>
      </c>
      <c r="HET1023" s="151" t="s">
        <v>399</v>
      </c>
      <c r="HEU1023" s="151" t="s">
        <v>399</v>
      </c>
      <c r="HEV1023" s="151" t="s">
        <v>399</v>
      </c>
      <c r="HEW1023" s="151" t="s">
        <v>399</v>
      </c>
      <c r="HEX1023" s="151" t="s">
        <v>399</v>
      </c>
      <c r="HEY1023" s="151" t="s">
        <v>399</v>
      </c>
      <c r="HEZ1023" s="151" t="s">
        <v>399</v>
      </c>
      <c r="HFA1023" s="151" t="s">
        <v>399</v>
      </c>
      <c r="HFB1023" s="151" t="s">
        <v>399</v>
      </c>
      <c r="HFC1023" s="151" t="s">
        <v>399</v>
      </c>
      <c r="HFD1023" s="151" t="s">
        <v>399</v>
      </c>
      <c r="HFE1023" s="151" t="s">
        <v>399</v>
      </c>
      <c r="HFF1023" s="151" t="s">
        <v>399</v>
      </c>
      <c r="HFG1023" s="151" t="s">
        <v>399</v>
      </c>
      <c r="HFH1023" s="151" t="s">
        <v>399</v>
      </c>
      <c r="HFI1023" s="151" t="s">
        <v>399</v>
      </c>
      <c r="HFJ1023" s="151" t="s">
        <v>399</v>
      </c>
      <c r="HFK1023" s="151" t="s">
        <v>399</v>
      </c>
      <c r="HFL1023" s="151" t="s">
        <v>399</v>
      </c>
      <c r="HFM1023" s="151" t="s">
        <v>399</v>
      </c>
      <c r="HFN1023" s="151" t="s">
        <v>399</v>
      </c>
      <c r="HFO1023" s="151" t="s">
        <v>399</v>
      </c>
      <c r="HFP1023" s="151" t="s">
        <v>399</v>
      </c>
      <c r="HFQ1023" s="151" t="s">
        <v>399</v>
      </c>
      <c r="HFR1023" s="151" t="s">
        <v>399</v>
      </c>
      <c r="HFS1023" s="151" t="s">
        <v>399</v>
      </c>
      <c r="HFT1023" s="151" t="s">
        <v>399</v>
      </c>
      <c r="HFU1023" s="151" t="s">
        <v>399</v>
      </c>
      <c r="HFV1023" s="151" t="s">
        <v>399</v>
      </c>
      <c r="HFW1023" s="151" t="s">
        <v>399</v>
      </c>
      <c r="HFX1023" s="151" t="s">
        <v>399</v>
      </c>
      <c r="HFY1023" s="151" t="s">
        <v>399</v>
      </c>
      <c r="HFZ1023" s="151" t="s">
        <v>399</v>
      </c>
      <c r="HGA1023" s="151" t="s">
        <v>399</v>
      </c>
      <c r="HGB1023" s="151" t="s">
        <v>399</v>
      </c>
      <c r="HGC1023" s="151" t="s">
        <v>399</v>
      </c>
      <c r="HGD1023" s="151" t="s">
        <v>399</v>
      </c>
      <c r="HGE1023" s="151" t="s">
        <v>399</v>
      </c>
      <c r="HGF1023" s="151" t="s">
        <v>399</v>
      </c>
      <c r="HGG1023" s="151" t="s">
        <v>399</v>
      </c>
      <c r="HGH1023" s="151" t="s">
        <v>399</v>
      </c>
      <c r="HGI1023" s="151" t="s">
        <v>399</v>
      </c>
      <c r="HGJ1023" s="151" t="s">
        <v>399</v>
      </c>
      <c r="HGK1023" s="151" t="s">
        <v>399</v>
      </c>
      <c r="HGL1023" s="151" t="s">
        <v>399</v>
      </c>
      <c r="HGM1023" s="151" t="s">
        <v>399</v>
      </c>
      <c r="HGN1023" s="151" t="s">
        <v>399</v>
      </c>
      <c r="HGO1023" s="151" t="s">
        <v>399</v>
      </c>
      <c r="HGP1023" s="151" t="s">
        <v>399</v>
      </c>
      <c r="HGQ1023" s="151" t="s">
        <v>399</v>
      </c>
      <c r="HGR1023" s="151" t="s">
        <v>399</v>
      </c>
      <c r="HGS1023" s="151" t="s">
        <v>399</v>
      </c>
      <c r="HGT1023" s="151" t="s">
        <v>399</v>
      </c>
      <c r="HGU1023" s="151" t="s">
        <v>399</v>
      </c>
      <c r="HGV1023" s="151" t="s">
        <v>399</v>
      </c>
      <c r="HGW1023" s="151" t="s">
        <v>399</v>
      </c>
      <c r="HGX1023" s="151" t="s">
        <v>399</v>
      </c>
      <c r="HGY1023" s="151" t="s">
        <v>399</v>
      </c>
      <c r="HGZ1023" s="151" t="s">
        <v>399</v>
      </c>
      <c r="HHA1023" s="151" t="s">
        <v>399</v>
      </c>
      <c r="HHB1023" s="151" t="s">
        <v>399</v>
      </c>
      <c r="HHC1023" s="151" t="s">
        <v>399</v>
      </c>
      <c r="HHD1023" s="151" t="s">
        <v>399</v>
      </c>
      <c r="HHE1023" s="151" t="s">
        <v>399</v>
      </c>
      <c r="HHF1023" s="151" t="s">
        <v>399</v>
      </c>
      <c r="HHG1023" s="151" t="s">
        <v>399</v>
      </c>
      <c r="HHH1023" s="151" t="s">
        <v>399</v>
      </c>
      <c r="HHI1023" s="151" t="s">
        <v>399</v>
      </c>
      <c r="HHJ1023" s="151" t="s">
        <v>399</v>
      </c>
      <c r="HHK1023" s="151" t="s">
        <v>399</v>
      </c>
      <c r="HHL1023" s="151" t="s">
        <v>399</v>
      </c>
      <c r="HHM1023" s="151" t="s">
        <v>399</v>
      </c>
      <c r="HHN1023" s="151" t="s">
        <v>399</v>
      </c>
      <c r="HHO1023" s="151" t="s">
        <v>399</v>
      </c>
      <c r="HHP1023" s="151" t="s">
        <v>399</v>
      </c>
      <c r="HHQ1023" s="151" t="s">
        <v>399</v>
      </c>
      <c r="HHR1023" s="151" t="s">
        <v>399</v>
      </c>
      <c r="HHS1023" s="151" t="s">
        <v>399</v>
      </c>
      <c r="HHT1023" s="151" t="s">
        <v>399</v>
      </c>
      <c r="HHU1023" s="151" t="s">
        <v>399</v>
      </c>
      <c r="HHV1023" s="151" t="s">
        <v>399</v>
      </c>
      <c r="HHW1023" s="151" t="s">
        <v>399</v>
      </c>
      <c r="HHX1023" s="151" t="s">
        <v>399</v>
      </c>
      <c r="HHY1023" s="151" t="s">
        <v>399</v>
      </c>
      <c r="HHZ1023" s="151" t="s">
        <v>399</v>
      </c>
      <c r="HIA1023" s="151" t="s">
        <v>399</v>
      </c>
      <c r="HIB1023" s="151" t="s">
        <v>399</v>
      </c>
      <c r="HIC1023" s="151" t="s">
        <v>399</v>
      </c>
      <c r="HID1023" s="151" t="s">
        <v>399</v>
      </c>
      <c r="HIE1023" s="151" t="s">
        <v>399</v>
      </c>
      <c r="HIF1023" s="151" t="s">
        <v>399</v>
      </c>
      <c r="HIG1023" s="151" t="s">
        <v>399</v>
      </c>
      <c r="HIH1023" s="151" t="s">
        <v>399</v>
      </c>
      <c r="HII1023" s="151" t="s">
        <v>399</v>
      </c>
      <c r="HIJ1023" s="151" t="s">
        <v>399</v>
      </c>
      <c r="HIK1023" s="151" t="s">
        <v>399</v>
      </c>
      <c r="HIL1023" s="151" t="s">
        <v>399</v>
      </c>
      <c r="HIM1023" s="151" t="s">
        <v>399</v>
      </c>
      <c r="HIN1023" s="151" t="s">
        <v>399</v>
      </c>
      <c r="HIO1023" s="151" t="s">
        <v>399</v>
      </c>
      <c r="HIP1023" s="151" t="s">
        <v>399</v>
      </c>
      <c r="HIQ1023" s="151" t="s">
        <v>399</v>
      </c>
      <c r="HIR1023" s="151" t="s">
        <v>399</v>
      </c>
      <c r="HIS1023" s="151" t="s">
        <v>399</v>
      </c>
      <c r="HIT1023" s="151" t="s">
        <v>399</v>
      </c>
      <c r="HIU1023" s="151" t="s">
        <v>399</v>
      </c>
      <c r="HIV1023" s="151" t="s">
        <v>399</v>
      </c>
      <c r="HIW1023" s="151" t="s">
        <v>399</v>
      </c>
      <c r="HIX1023" s="151" t="s">
        <v>399</v>
      </c>
      <c r="HIY1023" s="151" t="s">
        <v>399</v>
      </c>
      <c r="HIZ1023" s="151" t="s">
        <v>399</v>
      </c>
      <c r="HJA1023" s="151" t="s">
        <v>399</v>
      </c>
      <c r="HJB1023" s="151" t="s">
        <v>399</v>
      </c>
      <c r="HJC1023" s="151" t="s">
        <v>399</v>
      </c>
      <c r="HJD1023" s="151" t="s">
        <v>399</v>
      </c>
      <c r="HJE1023" s="151" t="s">
        <v>399</v>
      </c>
      <c r="HJF1023" s="151" t="s">
        <v>399</v>
      </c>
      <c r="HJG1023" s="151" t="s">
        <v>399</v>
      </c>
      <c r="HJH1023" s="151" t="s">
        <v>399</v>
      </c>
      <c r="HJI1023" s="151" t="s">
        <v>399</v>
      </c>
      <c r="HJJ1023" s="151" t="s">
        <v>399</v>
      </c>
      <c r="HJK1023" s="151" t="s">
        <v>399</v>
      </c>
      <c r="HJL1023" s="151" t="s">
        <v>399</v>
      </c>
      <c r="HJM1023" s="151" t="s">
        <v>399</v>
      </c>
      <c r="HJN1023" s="151" t="s">
        <v>399</v>
      </c>
      <c r="HJO1023" s="151" t="s">
        <v>399</v>
      </c>
      <c r="HJP1023" s="151" t="s">
        <v>399</v>
      </c>
      <c r="HJQ1023" s="151" t="s">
        <v>399</v>
      </c>
      <c r="HJR1023" s="151" t="s">
        <v>399</v>
      </c>
      <c r="HJS1023" s="151" t="s">
        <v>399</v>
      </c>
      <c r="HJT1023" s="151" t="s">
        <v>399</v>
      </c>
      <c r="HJU1023" s="151" t="s">
        <v>399</v>
      </c>
      <c r="HJV1023" s="151" t="s">
        <v>399</v>
      </c>
      <c r="HJW1023" s="151" t="s">
        <v>399</v>
      </c>
      <c r="HJX1023" s="151" t="s">
        <v>399</v>
      </c>
      <c r="HJY1023" s="151" t="s">
        <v>399</v>
      </c>
      <c r="HJZ1023" s="151" t="s">
        <v>399</v>
      </c>
      <c r="HKA1023" s="151" t="s">
        <v>399</v>
      </c>
      <c r="HKB1023" s="151" t="s">
        <v>399</v>
      </c>
      <c r="HKC1023" s="151" t="s">
        <v>399</v>
      </c>
      <c r="HKD1023" s="151" t="s">
        <v>399</v>
      </c>
      <c r="HKE1023" s="151" t="s">
        <v>399</v>
      </c>
      <c r="HKF1023" s="151" t="s">
        <v>399</v>
      </c>
      <c r="HKG1023" s="151" t="s">
        <v>399</v>
      </c>
      <c r="HKH1023" s="151" t="s">
        <v>399</v>
      </c>
      <c r="HKI1023" s="151" t="s">
        <v>399</v>
      </c>
      <c r="HKJ1023" s="151" t="s">
        <v>399</v>
      </c>
      <c r="HKK1023" s="151" t="s">
        <v>399</v>
      </c>
      <c r="HKL1023" s="151" t="s">
        <v>399</v>
      </c>
      <c r="HKM1023" s="151" t="s">
        <v>399</v>
      </c>
      <c r="HKN1023" s="151" t="s">
        <v>399</v>
      </c>
      <c r="HKO1023" s="151" t="s">
        <v>399</v>
      </c>
      <c r="HKP1023" s="151" t="s">
        <v>399</v>
      </c>
      <c r="HKQ1023" s="151" t="s">
        <v>399</v>
      </c>
      <c r="HKR1023" s="151" t="s">
        <v>399</v>
      </c>
      <c r="HKS1023" s="151" t="s">
        <v>399</v>
      </c>
      <c r="HKT1023" s="151" t="s">
        <v>399</v>
      </c>
      <c r="HKU1023" s="151" t="s">
        <v>399</v>
      </c>
      <c r="HKV1023" s="151" t="s">
        <v>399</v>
      </c>
      <c r="HKW1023" s="151" t="s">
        <v>399</v>
      </c>
      <c r="HKX1023" s="151" t="s">
        <v>399</v>
      </c>
      <c r="HKY1023" s="151" t="s">
        <v>399</v>
      </c>
      <c r="HKZ1023" s="151" t="s">
        <v>399</v>
      </c>
      <c r="HLA1023" s="151" t="s">
        <v>399</v>
      </c>
      <c r="HLB1023" s="151" t="s">
        <v>399</v>
      </c>
      <c r="HLC1023" s="151" t="s">
        <v>399</v>
      </c>
      <c r="HLD1023" s="151" t="s">
        <v>399</v>
      </c>
      <c r="HLE1023" s="151" t="s">
        <v>399</v>
      </c>
      <c r="HLF1023" s="151" t="s">
        <v>399</v>
      </c>
      <c r="HLG1023" s="151" t="s">
        <v>399</v>
      </c>
      <c r="HLH1023" s="151" t="s">
        <v>399</v>
      </c>
      <c r="HLI1023" s="151" t="s">
        <v>399</v>
      </c>
      <c r="HLJ1023" s="151" t="s">
        <v>399</v>
      </c>
      <c r="HLK1023" s="151" t="s">
        <v>399</v>
      </c>
      <c r="HLL1023" s="151" t="s">
        <v>399</v>
      </c>
      <c r="HLM1023" s="151" t="s">
        <v>399</v>
      </c>
      <c r="HLN1023" s="151" t="s">
        <v>399</v>
      </c>
      <c r="HLO1023" s="151" t="s">
        <v>399</v>
      </c>
      <c r="HLP1023" s="151" t="s">
        <v>399</v>
      </c>
      <c r="HLQ1023" s="151" t="s">
        <v>399</v>
      </c>
      <c r="HLR1023" s="151" t="s">
        <v>399</v>
      </c>
      <c r="HLS1023" s="151" t="s">
        <v>399</v>
      </c>
      <c r="HLT1023" s="151" t="s">
        <v>399</v>
      </c>
      <c r="HLU1023" s="151" t="s">
        <v>399</v>
      </c>
      <c r="HLV1023" s="151" t="s">
        <v>399</v>
      </c>
      <c r="HLW1023" s="151" t="s">
        <v>399</v>
      </c>
      <c r="HLX1023" s="151" t="s">
        <v>399</v>
      </c>
      <c r="HLY1023" s="151" t="s">
        <v>399</v>
      </c>
      <c r="HLZ1023" s="151" t="s">
        <v>399</v>
      </c>
      <c r="HMA1023" s="151" t="s">
        <v>399</v>
      </c>
      <c r="HMB1023" s="151" t="s">
        <v>399</v>
      </c>
      <c r="HMC1023" s="151" t="s">
        <v>399</v>
      </c>
      <c r="HMD1023" s="151" t="s">
        <v>399</v>
      </c>
      <c r="HME1023" s="151" t="s">
        <v>399</v>
      </c>
      <c r="HMF1023" s="151" t="s">
        <v>399</v>
      </c>
      <c r="HMG1023" s="151" t="s">
        <v>399</v>
      </c>
      <c r="HMH1023" s="151" t="s">
        <v>399</v>
      </c>
      <c r="HMI1023" s="151" t="s">
        <v>399</v>
      </c>
      <c r="HMJ1023" s="151" t="s">
        <v>399</v>
      </c>
      <c r="HMK1023" s="151" t="s">
        <v>399</v>
      </c>
      <c r="HML1023" s="151" t="s">
        <v>399</v>
      </c>
      <c r="HMM1023" s="151" t="s">
        <v>399</v>
      </c>
      <c r="HMN1023" s="151" t="s">
        <v>399</v>
      </c>
      <c r="HMO1023" s="151" t="s">
        <v>399</v>
      </c>
      <c r="HMP1023" s="151" t="s">
        <v>399</v>
      </c>
      <c r="HMQ1023" s="151" t="s">
        <v>399</v>
      </c>
      <c r="HMR1023" s="151" t="s">
        <v>399</v>
      </c>
      <c r="HMS1023" s="151" t="s">
        <v>399</v>
      </c>
      <c r="HMT1023" s="151" t="s">
        <v>399</v>
      </c>
      <c r="HMU1023" s="151" t="s">
        <v>399</v>
      </c>
      <c r="HMV1023" s="151" t="s">
        <v>399</v>
      </c>
      <c r="HMW1023" s="151" t="s">
        <v>399</v>
      </c>
      <c r="HMX1023" s="151" t="s">
        <v>399</v>
      </c>
      <c r="HMY1023" s="151" t="s">
        <v>399</v>
      </c>
      <c r="HMZ1023" s="151" t="s">
        <v>399</v>
      </c>
      <c r="HNA1023" s="151" t="s">
        <v>399</v>
      </c>
      <c r="HNB1023" s="151" t="s">
        <v>399</v>
      </c>
      <c r="HNC1023" s="151" t="s">
        <v>399</v>
      </c>
      <c r="HND1023" s="151" t="s">
        <v>399</v>
      </c>
      <c r="HNE1023" s="151" t="s">
        <v>399</v>
      </c>
      <c r="HNF1023" s="151" t="s">
        <v>399</v>
      </c>
      <c r="HNG1023" s="151" t="s">
        <v>399</v>
      </c>
      <c r="HNH1023" s="151" t="s">
        <v>399</v>
      </c>
      <c r="HNI1023" s="151" t="s">
        <v>399</v>
      </c>
      <c r="HNJ1023" s="151" t="s">
        <v>399</v>
      </c>
      <c r="HNK1023" s="151" t="s">
        <v>399</v>
      </c>
      <c r="HNL1023" s="151" t="s">
        <v>399</v>
      </c>
      <c r="HNM1023" s="151" t="s">
        <v>399</v>
      </c>
      <c r="HNN1023" s="151" t="s">
        <v>399</v>
      </c>
      <c r="HNO1023" s="151" t="s">
        <v>399</v>
      </c>
      <c r="HNP1023" s="151" t="s">
        <v>399</v>
      </c>
      <c r="HNQ1023" s="151" t="s">
        <v>399</v>
      </c>
      <c r="HNR1023" s="151" t="s">
        <v>399</v>
      </c>
      <c r="HNS1023" s="151" t="s">
        <v>399</v>
      </c>
      <c r="HNT1023" s="151" t="s">
        <v>399</v>
      </c>
      <c r="HNU1023" s="151" t="s">
        <v>399</v>
      </c>
      <c r="HNV1023" s="151" t="s">
        <v>399</v>
      </c>
      <c r="HNW1023" s="151" t="s">
        <v>399</v>
      </c>
      <c r="HNX1023" s="151" t="s">
        <v>399</v>
      </c>
      <c r="HNY1023" s="151" t="s">
        <v>399</v>
      </c>
      <c r="HNZ1023" s="151" t="s">
        <v>399</v>
      </c>
      <c r="HOA1023" s="151" t="s">
        <v>399</v>
      </c>
      <c r="HOB1023" s="151" t="s">
        <v>399</v>
      </c>
      <c r="HOC1023" s="151" t="s">
        <v>399</v>
      </c>
      <c r="HOD1023" s="151" t="s">
        <v>399</v>
      </c>
      <c r="HOE1023" s="151" t="s">
        <v>399</v>
      </c>
      <c r="HOF1023" s="151" t="s">
        <v>399</v>
      </c>
      <c r="HOG1023" s="151" t="s">
        <v>399</v>
      </c>
      <c r="HOH1023" s="151" t="s">
        <v>399</v>
      </c>
      <c r="HOI1023" s="151" t="s">
        <v>399</v>
      </c>
      <c r="HOJ1023" s="151" t="s">
        <v>399</v>
      </c>
      <c r="HOK1023" s="151" t="s">
        <v>399</v>
      </c>
      <c r="HOL1023" s="151" t="s">
        <v>399</v>
      </c>
      <c r="HOM1023" s="151" t="s">
        <v>399</v>
      </c>
      <c r="HON1023" s="151" t="s">
        <v>399</v>
      </c>
      <c r="HOO1023" s="151" t="s">
        <v>399</v>
      </c>
      <c r="HOP1023" s="151" t="s">
        <v>399</v>
      </c>
      <c r="HOQ1023" s="151" t="s">
        <v>399</v>
      </c>
      <c r="HOR1023" s="151" t="s">
        <v>399</v>
      </c>
      <c r="HOS1023" s="151" t="s">
        <v>399</v>
      </c>
      <c r="HOT1023" s="151" t="s">
        <v>399</v>
      </c>
      <c r="HOU1023" s="151" t="s">
        <v>399</v>
      </c>
      <c r="HOV1023" s="151" t="s">
        <v>399</v>
      </c>
      <c r="HOW1023" s="151" t="s">
        <v>399</v>
      </c>
      <c r="HOX1023" s="151" t="s">
        <v>399</v>
      </c>
      <c r="HOY1023" s="151" t="s">
        <v>399</v>
      </c>
      <c r="HOZ1023" s="151" t="s">
        <v>399</v>
      </c>
      <c r="HPA1023" s="151" t="s">
        <v>399</v>
      </c>
      <c r="HPB1023" s="151" t="s">
        <v>399</v>
      </c>
      <c r="HPC1023" s="151" t="s">
        <v>399</v>
      </c>
      <c r="HPD1023" s="151" t="s">
        <v>399</v>
      </c>
      <c r="HPE1023" s="151" t="s">
        <v>399</v>
      </c>
      <c r="HPF1023" s="151" t="s">
        <v>399</v>
      </c>
      <c r="HPG1023" s="151" t="s">
        <v>399</v>
      </c>
      <c r="HPH1023" s="151" t="s">
        <v>399</v>
      </c>
      <c r="HPI1023" s="151" t="s">
        <v>399</v>
      </c>
      <c r="HPJ1023" s="151" t="s">
        <v>399</v>
      </c>
      <c r="HPK1023" s="151" t="s">
        <v>399</v>
      </c>
      <c r="HPL1023" s="151" t="s">
        <v>399</v>
      </c>
      <c r="HPM1023" s="151" t="s">
        <v>399</v>
      </c>
      <c r="HPN1023" s="151" t="s">
        <v>399</v>
      </c>
      <c r="HPO1023" s="151" t="s">
        <v>399</v>
      </c>
      <c r="HPP1023" s="151" t="s">
        <v>399</v>
      </c>
      <c r="HPQ1023" s="151" t="s">
        <v>399</v>
      </c>
      <c r="HPR1023" s="151" t="s">
        <v>399</v>
      </c>
      <c r="HPS1023" s="151" t="s">
        <v>399</v>
      </c>
      <c r="HPT1023" s="151" t="s">
        <v>399</v>
      </c>
      <c r="HPU1023" s="151" t="s">
        <v>399</v>
      </c>
      <c r="HPV1023" s="151" t="s">
        <v>399</v>
      </c>
      <c r="HPW1023" s="151" t="s">
        <v>399</v>
      </c>
      <c r="HPX1023" s="151" t="s">
        <v>399</v>
      </c>
      <c r="HPY1023" s="151" t="s">
        <v>399</v>
      </c>
      <c r="HPZ1023" s="151" t="s">
        <v>399</v>
      </c>
      <c r="HQA1023" s="151" t="s">
        <v>399</v>
      </c>
      <c r="HQB1023" s="151" t="s">
        <v>399</v>
      </c>
      <c r="HQC1023" s="151" t="s">
        <v>399</v>
      </c>
      <c r="HQD1023" s="151" t="s">
        <v>399</v>
      </c>
      <c r="HQE1023" s="151" t="s">
        <v>399</v>
      </c>
      <c r="HQF1023" s="151" t="s">
        <v>399</v>
      </c>
      <c r="HQG1023" s="151" t="s">
        <v>399</v>
      </c>
      <c r="HQH1023" s="151" t="s">
        <v>399</v>
      </c>
      <c r="HQI1023" s="151" t="s">
        <v>399</v>
      </c>
      <c r="HQJ1023" s="151" t="s">
        <v>399</v>
      </c>
      <c r="HQK1023" s="151" t="s">
        <v>399</v>
      </c>
      <c r="HQL1023" s="151" t="s">
        <v>399</v>
      </c>
      <c r="HQM1023" s="151" t="s">
        <v>399</v>
      </c>
      <c r="HQN1023" s="151" t="s">
        <v>399</v>
      </c>
      <c r="HQO1023" s="151" t="s">
        <v>399</v>
      </c>
      <c r="HQP1023" s="151" t="s">
        <v>399</v>
      </c>
      <c r="HQQ1023" s="151" t="s">
        <v>399</v>
      </c>
      <c r="HQR1023" s="151" t="s">
        <v>399</v>
      </c>
      <c r="HQS1023" s="151" t="s">
        <v>399</v>
      </c>
      <c r="HQT1023" s="151" t="s">
        <v>399</v>
      </c>
      <c r="HQU1023" s="151" t="s">
        <v>399</v>
      </c>
      <c r="HQV1023" s="151" t="s">
        <v>399</v>
      </c>
      <c r="HQW1023" s="151" t="s">
        <v>399</v>
      </c>
      <c r="HQX1023" s="151" t="s">
        <v>399</v>
      </c>
      <c r="HQY1023" s="151" t="s">
        <v>399</v>
      </c>
      <c r="HQZ1023" s="151" t="s">
        <v>399</v>
      </c>
      <c r="HRA1023" s="151" t="s">
        <v>399</v>
      </c>
      <c r="HRB1023" s="151" t="s">
        <v>399</v>
      </c>
      <c r="HRC1023" s="151" t="s">
        <v>399</v>
      </c>
      <c r="HRD1023" s="151" t="s">
        <v>399</v>
      </c>
      <c r="HRE1023" s="151" t="s">
        <v>399</v>
      </c>
      <c r="HRF1023" s="151" t="s">
        <v>399</v>
      </c>
      <c r="HRG1023" s="151" t="s">
        <v>399</v>
      </c>
      <c r="HRH1023" s="151" t="s">
        <v>399</v>
      </c>
      <c r="HRI1023" s="151" t="s">
        <v>399</v>
      </c>
      <c r="HRJ1023" s="151" t="s">
        <v>399</v>
      </c>
      <c r="HRK1023" s="151" t="s">
        <v>399</v>
      </c>
      <c r="HRL1023" s="151" t="s">
        <v>399</v>
      </c>
      <c r="HRM1023" s="151" t="s">
        <v>399</v>
      </c>
      <c r="HRN1023" s="151" t="s">
        <v>399</v>
      </c>
      <c r="HRO1023" s="151" t="s">
        <v>399</v>
      </c>
      <c r="HRP1023" s="151" t="s">
        <v>399</v>
      </c>
      <c r="HRQ1023" s="151" t="s">
        <v>399</v>
      </c>
      <c r="HRR1023" s="151" t="s">
        <v>399</v>
      </c>
      <c r="HRS1023" s="151" t="s">
        <v>399</v>
      </c>
      <c r="HRT1023" s="151" t="s">
        <v>399</v>
      </c>
      <c r="HRU1023" s="151" t="s">
        <v>399</v>
      </c>
      <c r="HRV1023" s="151" t="s">
        <v>399</v>
      </c>
      <c r="HRW1023" s="151" t="s">
        <v>399</v>
      </c>
      <c r="HRX1023" s="151" t="s">
        <v>399</v>
      </c>
      <c r="HRY1023" s="151" t="s">
        <v>399</v>
      </c>
      <c r="HRZ1023" s="151" t="s">
        <v>399</v>
      </c>
      <c r="HSA1023" s="151" t="s">
        <v>399</v>
      </c>
      <c r="HSB1023" s="151" t="s">
        <v>399</v>
      </c>
      <c r="HSC1023" s="151" t="s">
        <v>399</v>
      </c>
      <c r="HSD1023" s="151" t="s">
        <v>399</v>
      </c>
      <c r="HSE1023" s="151" t="s">
        <v>399</v>
      </c>
      <c r="HSF1023" s="151" t="s">
        <v>399</v>
      </c>
      <c r="HSG1023" s="151" t="s">
        <v>399</v>
      </c>
      <c r="HSH1023" s="151" t="s">
        <v>399</v>
      </c>
      <c r="HSI1023" s="151" t="s">
        <v>399</v>
      </c>
      <c r="HSJ1023" s="151" t="s">
        <v>399</v>
      </c>
      <c r="HSK1023" s="151" t="s">
        <v>399</v>
      </c>
      <c r="HSL1023" s="151" t="s">
        <v>399</v>
      </c>
      <c r="HSM1023" s="151" t="s">
        <v>399</v>
      </c>
      <c r="HSN1023" s="151" t="s">
        <v>399</v>
      </c>
      <c r="HSO1023" s="151" t="s">
        <v>399</v>
      </c>
      <c r="HSP1023" s="151" t="s">
        <v>399</v>
      </c>
      <c r="HSQ1023" s="151" t="s">
        <v>399</v>
      </c>
      <c r="HSR1023" s="151" t="s">
        <v>399</v>
      </c>
      <c r="HSS1023" s="151" t="s">
        <v>399</v>
      </c>
      <c r="HST1023" s="151" t="s">
        <v>399</v>
      </c>
      <c r="HSU1023" s="151" t="s">
        <v>399</v>
      </c>
      <c r="HSV1023" s="151" t="s">
        <v>399</v>
      </c>
      <c r="HSW1023" s="151" t="s">
        <v>399</v>
      </c>
      <c r="HSX1023" s="151" t="s">
        <v>399</v>
      </c>
      <c r="HSY1023" s="151" t="s">
        <v>399</v>
      </c>
      <c r="HSZ1023" s="151" t="s">
        <v>399</v>
      </c>
      <c r="HTA1023" s="151" t="s">
        <v>399</v>
      </c>
      <c r="HTB1023" s="151" t="s">
        <v>399</v>
      </c>
      <c r="HTC1023" s="151" t="s">
        <v>399</v>
      </c>
      <c r="HTD1023" s="151" t="s">
        <v>399</v>
      </c>
      <c r="HTE1023" s="151" t="s">
        <v>399</v>
      </c>
      <c r="HTF1023" s="151" t="s">
        <v>399</v>
      </c>
      <c r="HTG1023" s="151" t="s">
        <v>399</v>
      </c>
      <c r="HTH1023" s="151" t="s">
        <v>399</v>
      </c>
      <c r="HTI1023" s="151" t="s">
        <v>399</v>
      </c>
      <c r="HTJ1023" s="151" t="s">
        <v>399</v>
      </c>
      <c r="HTK1023" s="151" t="s">
        <v>399</v>
      </c>
      <c r="HTL1023" s="151" t="s">
        <v>399</v>
      </c>
      <c r="HTM1023" s="151" t="s">
        <v>399</v>
      </c>
      <c r="HTN1023" s="151" t="s">
        <v>399</v>
      </c>
      <c r="HTO1023" s="151" t="s">
        <v>399</v>
      </c>
      <c r="HTP1023" s="151" t="s">
        <v>399</v>
      </c>
      <c r="HTQ1023" s="151" t="s">
        <v>399</v>
      </c>
      <c r="HTR1023" s="151" t="s">
        <v>399</v>
      </c>
      <c r="HTS1023" s="151" t="s">
        <v>399</v>
      </c>
      <c r="HTT1023" s="151" t="s">
        <v>399</v>
      </c>
      <c r="HTU1023" s="151" t="s">
        <v>399</v>
      </c>
      <c r="HTV1023" s="151" t="s">
        <v>399</v>
      </c>
      <c r="HTW1023" s="151" t="s">
        <v>399</v>
      </c>
      <c r="HTX1023" s="151" t="s">
        <v>399</v>
      </c>
      <c r="HTY1023" s="151" t="s">
        <v>399</v>
      </c>
      <c r="HTZ1023" s="151" t="s">
        <v>399</v>
      </c>
      <c r="HUA1023" s="151" t="s">
        <v>399</v>
      </c>
      <c r="HUB1023" s="151" t="s">
        <v>399</v>
      </c>
      <c r="HUC1023" s="151" t="s">
        <v>399</v>
      </c>
      <c r="HUD1023" s="151" t="s">
        <v>399</v>
      </c>
      <c r="HUE1023" s="151" t="s">
        <v>399</v>
      </c>
      <c r="HUF1023" s="151" t="s">
        <v>399</v>
      </c>
      <c r="HUG1023" s="151" t="s">
        <v>399</v>
      </c>
      <c r="HUH1023" s="151" t="s">
        <v>399</v>
      </c>
      <c r="HUI1023" s="151" t="s">
        <v>399</v>
      </c>
      <c r="HUJ1023" s="151" t="s">
        <v>399</v>
      </c>
      <c r="HUK1023" s="151" t="s">
        <v>399</v>
      </c>
      <c r="HUL1023" s="151" t="s">
        <v>399</v>
      </c>
      <c r="HUM1023" s="151" t="s">
        <v>399</v>
      </c>
      <c r="HUN1023" s="151" t="s">
        <v>399</v>
      </c>
      <c r="HUO1023" s="151" t="s">
        <v>399</v>
      </c>
      <c r="HUP1023" s="151" t="s">
        <v>399</v>
      </c>
      <c r="HUQ1023" s="151" t="s">
        <v>399</v>
      </c>
      <c r="HUR1023" s="151" t="s">
        <v>399</v>
      </c>
      <c r="HUS1023" s="151" t="s">
        <v>399</v>
      </c>
      <c r="HUT1023" s="151" t="s">
        <v>399</v>
      </c>
      <c r="HUU1023" s="151" t="s">
        <v>399</v>
      </c>
      <c r="HUV1023" s="151" t="s">
        <v>399</v>
      </c>
      <c r="HUW1023" s="151" t="s">
        <v>399</v>
      </c>
      <c r="HUX1023" s="151" t="s">
        <v>399</v>
      </c>
      <c r="HUY1023" s="151" t="s">
        <v>399</v>
      </c>
      <c r="HUZ1023" s="151" t="s">
        <v>399</v>
      </c>
      <c r="HVA1023" s="151" t="s">
        <v>399</v>
      </c>
      <c r="HVB1023" s="151" t="s">
        <v>399</v>
      </c>
      <c r="HVC1023" s="151" t="s">
        <v>399</v>
      </c>
      <c r="HVD1023" s="151" t="s">
        <v>399</v>
      </c>
      <c r="HVE1023" s="151" t="s">
        <v>399</v>
      </c>
      <c r="HVF1023" s="151" t="s">
        <v>399</v>
      </c>
      <c r="HVG1023" s="151" t="s">
        <v>399</v>
      </c>
      <c r="HVH1023" s="151" t="s">
        <v>399</v>
      </c>
      <c r="HVI1023" s="151" t="s">
        <v>399</v>
      </c>
      <c r="HVJ1023" s="151" t="s">
        <v>399</v>
      </c>
      <c r="HVK1023" s="151" t="s">
        <v>399</v>
      </c>
      <c r="HVL1023" s="151" t="s">
        <v>399</v>
      </c>
      <c r="HVM1023" s="151" t="s">
        <v>399</v>
      </c>
      <c r="HVN1023" s="151" t="s">
        <v>399</v>
      </c>
      <c r="HVO1023" s="151" t="s">
        <v>399</v>
      </c>
      <c r="HVP1023" s="151" t="s">
        <v>399</v>
      </c>
      <c r="HVQ1023" s="151" t="s">
        <v>399</v>
      </c>
      <c r="HVR1023" s="151" t="s">
        <v>399</v>
      </c>
      <c r="HVS1023" s="151" t="s">
        <v>399</v>
      </c>
      <c r="HVT1023" s="151" t="s">
        <v>399</v>
      </c>
      <c r="HVU1023" s="151" t="s">
        <v>399</v>
      </c>
      <c r="HVV1023" s="151" t="s">
        <v>399</v>
      </c>
      <c r="HVW1023" s="151" t="s">
        <v>399</v>
      </c>
      <c r="HVX1023" s="151" t="s">
        <v>399</v>
      </c>
      <c r="HVY1023" s="151" t="s">
        <v>399</v>
      </c>
      <c r="HVZ1023" s="151" t="s">
        <v>399</v>
      </c>
      <c r="HWA1023" s="151" t="s">
        <v>399</v>
      </c>
      <c r="HWB1023" s="151" t="s">
        <v>399</v>
      </c>
      <c r="HWC1023" s="151" t="s">
        <v>399</v>
      </c>
      <c r="HWD1023" s="151" t="s">
        <v>399</v>
      </c>
      <c r="HWE1023" s="151" t="s">
        <v>399</v>
      </c>
      <c r="HWF1023" s="151" t="s">
        <v>399</v>
      </c>
      <c r="HWG1023" s="151" t="s">
        <v>399</v>
      </c>
      <c r="HWH1023" s="151" t="s">
        <v>399</v>
      </c>
      <c r="HWI1023" s="151" t="s">
        <v>399</v>
      </c>
      <c r="HWJ1023" s="151" t="s">
        <v>399</v>
      </c>
      <c r="HWK1023" s="151" t="s">
        <v>399</v>
      </c>
      <c r="HWL1023" s="151" t="s">
        <v>399</v>
      </c>
      <c r="HWM1023" s="151" t="s">
        <v>399</v>
      </c>
      <c r="HWN1023" s="151" t="s">
        <v>399</v>
      </c>
      <c r="HWO1023" s="151" t="s">
        <v>399</v>
      </c>
      <c r="HWP1023" s="151" t="s">
        <v>399</v>
      </c>
      <c r="HWQ1023" s="151" t="s">
        <v>399</v>
      </c>
      <c r="HWR1023" s="151" t="s">
        <v>399</v>
      </c>
      <c r="HWS1023" s="151" t="s">
        <v>399</v>
      </c>
      <c r="HWT1023" s="151" t="s">
        <v>399</v>
      </c>
      <c r="HWU1023" s="151" t="s">
        <v>399</v>
      </c>
      <c r="HWV1023" s="151" t="s">
        <v>399</v>
      </c>
      <c r="HWW1023" s="151" t="s">
        <v>399</v>
      </c>
      <c r="HWX1023" s="151" t="s">
        <v>399</v>
      </c>
      <c r="HWY1023" s="151" t="s">
        <v>399</v>
      </c>
      <c r="HWZ1023" s="151" t="s">
        <v>399</v>
      </c>
      <c r="HXA1023" s="151" t="s">
        <v>399</v>
      </c>
      <c r="HXB1023" s="151" t="s">
        <v>399</v>
      </c>
      <c r="HXC1023" s="151" t="s">
        <v>399</v>
      </c>
      <c r="HXD1023" s="151" t="s">
        <v>399</v>
      </c>
      <c r="HXE1023" s="151" t="s">
        <v>399</v>
      </c>
      <c r="HXF1023" s="151" t="s">
        <v>399</v>
      </c>
      <c r="HXG1023" s="151" t="s">
        <v>399</v>
      </c>
      <c r="HXH1023" s="151" t="s">
        <v>399</v>
      </c>
      <c r="HXI1023" s="151" t="s">
        <v>399</v>
      </c>
      <c r="HXJ1023" s="151" t="s">
        <v>399</v>
      </c>
      <c r="HXK1023" s="151" t="s">
        <v>399</v>
      </c>
      <c r="HXL1023" s="151" t="s">
        <v>399</v>
      </c>
      <c r="HXM1023" s="151" t="s">
        <v>399</v>
      </c>
      <c r="HXN1023" s="151" t="s">
        <v>399</v>
      </c>
      <c r="HXO1023" s="151" t="s">
        <v>399</v>
      </c>
      <c r="HXP1023" s="151" t="s">
        <v>399</v>
      </c>
      <c r="HXQ1023" s="151" t="s">
        <v>399</v>
      </c>
      <c r="HXR1023" s="151" t="s">
        <v>399</v>
      </c>
      <c r="HXS1023" s="151" t="s">
        <v>399</v>
      </c>
      <c r="HXT1023" s="151" t="s">
        <v>399</v>
      </c>
      <c r="HXU1023" s="151" t="s">
        <v>399</v>
      </c>
      <c r="HXV1023" s="151" t="s">
        <v>399</v>
      </c>
      <c r="HXW1023" s="151" t="s">
        <v>399</v>
      </c>
      <c r="HXX1023" s="151" t="s">
        <v>399</v>
      </c>
      <c r="HXY1023" s="151" t="s">
        <v>399</v>
      </c>
      <c r="HXZ1023" s="151" t="s">
        <v>399</v>
      </c>
      <c r="HYA1023" s="151" t="s">
        <v>399</v>
      </c>
      <c r="HYB1023" s="151" t="s">
        <v>399</v>
      </c>
      <c r="HYC1023" s="151" t="s">
        <v>399</v>
      </c>
      <c r="HYD1023" s="151" t="s">
        <v>399</v>
      </c>
      <c r="HYE1023" s="151" t="s">
        <v>399</v>
      </c>
      <c r="HYF1023" s="151" t="s">
        <v>399</v>
      </c>
      <c r="HYG1023" s="151" t="s">
        <v>399</v>
      </c>
      <c r="HYH1023" s="151" t="s">
        <v>399</v>
      </c>
      <c r="HYI1023" s="151" t="s">
        <v>399</v>
      </c>
      <c r="HYJ1023" s="151" t="s">
        <v>399</v>
      </c>
      <c r="HYK1023" s="151" t="s">
        <v>399</v>
      </c>
      <c r="HYL1023" s="151" t="s">
        <v>399</v>
      </c>
      <c r="HYM1023" s="151" t="s">
        <v>399</v>
      </c>
      <c r="HYN1023" s="151" t="s">
        <v>399</v>
      </c>
      <c r="HYO1023" s="151" t="s">
        <v>399</v>
      </c>
      <c r="HYP1023" s="151" t="s">
        <v>399</v>
      </c>
      <c r="HYQ1023" s="151" t="s">
        <v>399</v>
      </c>
      <c r="HYR1023" s="151" t="s">
        <v>399</v>
      </c>
      <c r="HYS1023" s="151" t="s">
        <v>399</v>
      </c>
      <c r="HYT1023" s="151" t="s">
        <v>399</v>
      </c>
      <c r="HYU1023" s="151" t="s">
        <v>399</v>
      </c>
      <c r="HYV1023" s="151" t="s">
        <v>399</v>
      </c>
      <c r="HYW1023" s="151" t="s">
        <v>399</v>
      </c>
      <c r="HYX1023" s="151" t="s">
        <v>399</v>
      </c>
      <c r="HYY1023" s="151" t="s">
        <v>399</v>
      </c>
      <c r="HYZ1023" s="151" t="s">
        <v>399</v>
      </c>
      <c r="HZA1023" s="151" t="s">
        <v>399</v>
      </c>
      <c r="HZB1023" s="151" t="s">
        <v>399</v>
      </c>
      <c r="HZC1023" s="151" t="s">
        <v>399</v>
      </c>
      <c r="HZD1023" s="151" t="s">
        <v>399</v>
      </c>
      <c r="HZE1023" s="151" t="s">
        <v>399</v>
      </c>
      <c r="HZF1023" s="151" t="s">
        <v>399</v>
      </c>
      <c r="HZG1023" s="151" t="s">
        <v>399</v>
      </c>
      <c r="HZH1023" s="151" t="s">
        <v>399</v>
      </c>
      <c r="HZI1023" s="151" t="s">
        <v>399</v>
      </c>
      <c r="HZJ1023" s="151" t="s">
        <v>399</v>
      </c>
      <c r="HZK1023" s="151" t="s">
        <v>399</v>
      </c>
      <c r="HZL1023" s="151" t="s">
        <v>399</v>
      </c>
      <c r="HZM1023" s="151" t="s">
        <v>399</v>
      </c>
      <c r="HZN1023" s="151" t="s">
        <v>399</v>
      </c>
      <c r="HZO1023" s="151" t="s">
        <v>399</v>
      </c>
      <c r="HZP1023" s="151" t="s">
        <v>399</v>
      </c>
      <c r="HZQ1023" s="151" t="s">
        <v>399</v>
      </c>
      <c r="HZR1023" s="151" t="s">
        <v>399</v>
      </c>
      <c r="HZS1023" s="151" t="s">
        <v>399</v>
      </c>
      <c r="HZT1023" s="151" t="s">
        <v>399</v>
      </c>
      <c r="HZU1023" s="151" t="s">
        <v>399</v>
      </c>
      <c r="HZV1023" s="151" t="s">
        <v>399</v>
      </c>
      <c r="HZW1023" s="151" t="s">
        <v>399</v>
      </c>
      <c r="HZX1023" s="151" t="s">
        <v>399</v>
      </c>
      <c r="HZY1023" s="151" t="s">
        <v>399</v>
      </c>
      <c r="HZZ1023" s="151" t="s">
        <v>399</v>
      </c>
      <c r="IAA1023" s="151" t="s">
        <v>399</v>
      </c>
      <c r="IAB1023" s="151" t="s">
        <v>399</v>
      </c>
      <c r="IAC1023" s="151" t="s">
        <v>399</v>
      </c>
      <c r="IAD1023" s="151" t="s">
        <v>399</v>
      </c>
      <c r="IAE1023" s="151" t="s">
        <v>399</v>
      </c>
      <c r="IAF1023" s="151" t="s">
        <v>399</v>
      </c>
      <c r="IAG1023" s="151" t="s">
        <v>399</v>
      </c>
      <c r="IAH1023" s="151" t="s">
        <v>399</v>
      </c>
      <c r="IAI1023" s="151" t="s">
        <v>399</v>
      </c>
      <c r="IAJ1023" s="151" t="s">
        <v>399</v>
      </c>
      <c r="IAK1023" s="151" t="s">
        <v>399</v>
      </c>
      <c r="IAL1023" s="151" t="s">
        <v>399</v>
      </c>
      <c r="IAM1023" s="151" t="s">
        <v>399</v>
      </c>
      <c r="IAN1023" s="151" t="s">
        <v>399</v>
      </c>
      <c r="IAO1023" s="151" t="s">
        <v>399</v>
      </c>
      <c r="IAP1023" s="151" t="s">
        <v>399</v>
      </c>
      <c r="IAQ1023" s="151" t="s">
        <v>399</v>
      </c>
      <c r="IAR1023" s="151" t="s">
        <v>399</v>
      </c>
      <c r="IAS1023" s="151" t="s">
        <v>399</v>
      </c>
      <c r="IAT1023" s="151" t="s">
        <v>399</v>
      </c>
      <c r="IAU1023" s="151" t="s">
        <v>399</v>
      </c>
      <c r="IAV1023" s="151" t="s">
        <v>399</v>
      </c>
      <c r="IAW1023" s="151" t="s">
        <v>399</v>
      </c>
      <c r="IAX1023" s="151" t="s">
        <v>399</v>
      </c>
      <c r="IAY1023" s="151" t="s">
        <v>399</v>
      </c>
      <c r="IAZ1023" s="151" t="s">
        <v>399</v>
      </c>
      <c r="IBA1023" s="151" t="s">
        <v>399</v>
      </c>
      <c r="IBB1023" s="151" t="s">
        <v>399</v>
      </c>
      <c r="IBC1023" s="151" t="s">
        <v>399</v>
      </c>
      <c r="IBD1023" s="151" t="s">
        <v>399</v>
      </c>
      <c r="IBE1023" s="151" t="s">
        <v>399</v>
      </c>
      <c r="IBF1023" s="151" t="s">
        <v>399</v>
      </c>
      <c r="IBG1023" s="151" t="s">
        <v>399</v>
      </c>
      <c r="IBH1023" s="151" t="s">
        <v>399</v>
      </c>
      <c r="IBI1023" s="151" t="s">
        <v>399</v>
      </c>
      <c r="IBJ1023" s="151" t="s">
        <v>399</v>
      </c>
      <c r="IBK1023" s="151" t="s">
        <v>399</v>
      </c>
      <c r="IBL1023" s="151" t="s">
        <v>399</v>
      </c>
      <c r="IBM1023" s="151" t="s">
        <v>399</v>
      </c>
      <c r="IBN1023" s="151" t="s">
        <v>399</v>
      </c>
      <c r="IBO1023" s="151" t="s">
        <v>399</v>
      </c>
      <c r="IBP1023" s="151" t="s">
        <v>399</v>
      </c>
      <c r="IBQ1023" s="151" t="s">
        <v>399</v>
      </c>
      <c r="IBR1023" s="151" t="s">
        <v>399</v>
      </c>
      <c r="IBS1023" s="151" t="s">
        <v>399</v>
      </c>
      <c r="IBT1023" s="151" t="s">
        <v>399</v>
      </c>
      <c r="IBU1023" s="151" t="s">
        <v>399</v>
      </c>
      <c r="IBV1023" s="151" t="s">
        <v>399</v>
      </c>
      <c r="IBW1023" s="151" t="s">
        <v>399</v>
      </c>
      <c r="IBX1023" s="151" t="s">
        <v>399</v>
      </c>
      <c r="IBY1023" s="151" t="s">
        <v>399</v>
      </c>
      <c r="IBZ1023" s="151" t="s">
        <v>399</v>
      </c>
      <c r="ICA1023" s="151" t="s">
        <v>399</v>
      </c>
      <c r="ICB1023" s="151" t="s">
        <v>399</v>
      </c>
      <c r="ICC1023" s="151" t="s">
        <v>399</v>
      </c>
      <c r="ICD1023" s="151" t="s">
        <v>399</v>
      </c>
      <c r="ICE1023" s="151" t="s">
        <v>399</v>
      </c>
      <c r="ICF1023" s="151" t="s">
        <v>399</v>
      </c>
      <c r="ICG1023" s="151" t="s">
        <v>399</v>
      </c>
      <c r="ICH1023" s="151" t="s">
        <v>399</v>
      </c>
      <c r="ICI1023" s="151" t="s">
        <v>399</v>
      </c>
      <c r="ICJ1023" s="151" t="s">
        <v>399</v>
      </c>
      <c r="ICK1023" s="151" t="s">
        <v>399</v>
      </c>
      <c r="ICL1023" s="151" t="s">
        <v>399</v>
      </c>
      <c r="ICM1023" s="151" t="s">
        <v>399</v>
      </c>
      <c r="ICN1023" s="151" t="s">
        <v>399</v>
      </c>
      <c r="ICO1023" s="151" t="s">
        <v>399</v>
      </c>
      <c r="ICP1023" s="151" t="s">
        <v>399</v>
      </c>
      <c r="ICQ1023" s="151" t="s">
        <v>399</v>
      </c>
      <c r="ICR1023" s="151" t="s">
        <v>399</v>
      </c>
      <c r="ICS1023" s="151" t="s">
        <v>399</v>
      </c>
      <c r="ICT1023" s="151" t="s">
        <v>399</v>
      </c>
      <c r="ICU1023" s="151" t="s">
        <v>399</v>
      </c>
      <c r="ICV1023" s="151" t="s">
        <v>399</v>
      </c>
      <c r="ICW1023" s="151" t="s">
        <v>399</v>
      </c>
      <c r="ICX1023" s="151" t="s">
        <v>399</v>
      </c>
      <c r="ICY1023" s="151" t="s">
        <v>399</v>
      </c>
      <c r="ICZ1023" s="151" t="s">
        <v>399</v>
      </c>
      <c r="IDA1023" s="151" t="s">
        <v>399</v>
      </c>
      <c r="IDB1023" s="151" t="s">
        <v>399</v>
      </c>
      <c r="IDC1023" s="151" t="s">
        <v>399</v>
      </c>
      <c r="IDD1023" s="151" t="s">
        <v>399</v>
      </c>
      <c r="IDE1023" s="151" t="s">
        <v>399</v>
      </c>
      <c r="IDF1023" s="151" t="s">
        <v>399</v>
      </c>
      <c r="IDG1023" s="151" t="s">
        <v>399</v>
      </c>
      <c r="IDH1023" s="151" t="s">
        <v>399</v>
      </c>
      <c r="IDI1023" s="151" t="s">
        <v>399</v>
      </c>
      <c r="IDJ1023" s="151" t="s">
        <v>399</v>
      </c>
      <c r="IDK1023" s="151" t="s">
        <v>399</v>
      </c>
      <c r="IDL1023" s="151" t="s">
        <v>399</v>
      </c>
      <c r="IDM1023" s="151" t="s">
        <v>399</v>
      </c>
      <c r="IDN1023" s="151" t="s">
        <v>399</v>
      </c>
      <c r="IDO1023" s="151" t="s">
        <v>399</v>
      </c>
      <c r="IDP1023" s="151" t="s">
        <v>399</v>
      </c>
      <c r="IDQ1023" s="151" t="s">
        <v>399</v>
      </c>
      <c r="IDR1023" s="151" t="s">
        <v>399</v>
      </c>
      <c r="IDS1023" s="151" t="s">
        <v>399</v>
      </c>
      <c r="IDT1023" s="151" t="s">
        <v>399</v>
      </c>
      <c r="IDU1023" s="151" t="s">
        <v>399</v>
      </c>
      <c r="IDV1023" s="151" t="s">
        <v>399</v>
      </c>
      <c r="IDW1023" s="151" t="s">
        <v>399</v>
      </c>
      <c r="IDX1023" s="151" t="s">
        <v>399</v>
      </c>
      <c r="IDY1023" s="151" t="s">
        <v>399</v>
      </c>
      <c r="IDZ1023" s="151" t="s">
        <v>399</v>
      </c>
      <c r="IEA1023" s="151" t="s">
        <v>399</v>
      </c>
      <c r="IEB1023" s="151" t="s">
        <v>399</v>
      </c>
      <c r="IEC1023" s="151" t="s">
        <v>399</v>
      </c>
      <c r="IED1023" s="151" t="s">
        <v>399</v>
      </c>
      <c r="IEE1023" s="151" t="s">
        <v>399</v>
      </c>
      <c r="IEF1023" s="151" t="s">
        <v>399</v>
      </c>
      <c r="IEG1023" s="151" t="s">
        <v>399</v>
      </c>
      <c r="IEH1023" s="151" t="s">
        <v>399</v>
      </c>
      <c r="IEI1023" s="151" t="s">
        <v>399</v>
      </c>
      <c r="IEJ1023" s="151" t="s">
        <v>399</v>
      </c>
      <c r="IEK1023" s="151" t="s">
        <v>399</v>
      </c>
      <c r="IEL1023" s="151" t="s">
        <v>399</v>
      </c>
      <c r="IEM1023" s="151" t="s">
        <v>399</v>
      </c>
      <c r="IEN1023" s="151" t="s">
        <v>399</v>
      </c>
      <c r="IEO1023" s="151" t="s">
        <v>399</v>
      </c>
      <c r="IEP1023" s="151" t="s">
        <v>399</v>
      </c>
      <c r="IEQ1023" s="151" t="s">
        <v>399</v>
      </c>
      <c r="IER1023" s="151" t="s">
        <v>399</v>
      </c>
      <c r="IES1023" s="151" t="s">
        <v>399</v>
      </c>
      <c r="IET1023" s="151" t="s">
        <v>399</v>
      </c>
      <c r="IEU1023" s="151" t="s">
        <v>399</v>
      </c>
      <c r="IEV1023" s="151" t="s">
        <v>399</v>
      </c>
      <c r="IEW1023" s="151" t="s">
        <v>399</v>
      </c>
      <c r="IEX1023" s="151" t="s">
        <v>399</v>
      </c>
      <c r="IEY1023" s="151" t="s">
        <v>399</v>
      </c>
      <c r="IEZ1023" s="151" t="s">
        <v>399</v>
      </c>
      <c r="IFA1023" s="151" t="s">
        <v>399</v>
      </c>
      <c r="IFB1023" s="151" t="s">
        <v>399</v>
      </c>
      <c r="IFC1023" s="151" t="s">
        <v>399</v>
      </c>
      <c r="IFD1023" s="151" t="s">
        <v>399</v>
      </c>
      <c r="IFE1023" s="151" t="s">
        <v>399</v>
      </c>
      <c r="IFF1023" s="151" t="s">
        <v>399</v>
      </c>
      <c r="IFG1023" s="151" t="s">
        <v>399</v>
      </c>
      <c r="IFH1023" s="151" t="s">
        <v>399</v>
      </c>
      <c r="IFI1023" s="151" t="s">
        <v>399</v>
      </c>
      <c r="IFJ1023" s="151" t="s">
        <v>399</v>
      </c>
      <c r="IFK1023" s="151" t="s">
        <v>399</v>
      </c>
      <c r="IFL1023" s="151" t="s">
        <v>399</v>
      </c>
      <c r="IFM1023" s="151" t="s">
        <v>399</v>
      </c>
      <c r="IFN1023" s="151" t="s">
        <v>399</v>
      </c>
      <c r="IFO1023" s="151" t="s">
        <v>399</v>
      </c>
      <c r="IFP1023" s="151" t="s">
        <v>399</v>
      </c>
      <c r="IFQ1023" s="151" t="s">
        <v>399</v>
      </c>
      <c r="IFR1023" s="151" t="s">
        <v>399</v>
      </c>
      <c r="IFS1023" s="151" t="s">
        <v>399</v>
      </c>
      <c r="IFT1023" s="151" t="s">
        <v>399</v>
      </c>
      <c r="IFU1023" s="151" t="s">
        <v>399</v>
      </c>
      <c r="IFV1023" s="151" t="s">
        <v>399</v>
      </c>
      <c r="IFW1023" s="151" t="s">
        <v>399</v>
      </c>
      <c r="IFX1023" s="151" t="s">
        <v>399</v>
      </c>
      <c r="IFY1023" s="151" t="s">
        <v>399</v>
      </c>
      <c r="IFZ1023" s="151" t="s">
        <v>399</v>
      </c>
      <c r="IGA1023" s="151" t="s">
        <v>399</v>
      </c>
      <c r="IGB1023" s="151" t="s">
        <v>399</v>
      </c>
      <c r="IGC1023" s="151" t="s">
        <v>399</v>
      </c>
      <c r="IGD1023" s="151" t="s">
        <v>399</v>
      </c>
      <c r="IGE1023" s="151" t="s">
        <v>399</v>
      </c>
      <c r="IGF1023" s="151" t="s">
        <v>399</v>
      </c>
      <c r="IGG1023" s="151" t="s">
        <v>399</v>
      </c>
      <c r="IGH1023" s="151" t="s">
        <v>399</v>
      </c>
      <c r="IGI1023" s="151" t="s">
        <v>399</v>
      </c>
      <c r="IGJ1023" s="151" t="s">
        <v>399</v>
      </c>
      <c r="IGK1023" s="151" t="s">
        <v>399</v>
      </c>
      <c r="IGL1023" s="151" t="s">
        <v>399</v>
      </c>
      <c r="IGM1023" s="151" t="s">
        <v>399</v>
      </c>
      <c r="IGN1023" s="151" t="s">
        <v>399</v>
      </c>
      <c r="IGO1023" s="151" t="s">
        <v>399</v>
      </c>
      <c r="IGP1023" s="151" t="s">
        <v>399</v>
      </c>
      <c r="IGQ1023" s="151" t="s">
        <v>399</v>
      </c>
      <c r="IGR1023" s="151" t="s">
        <v>399</v>
      </c>
      <c r="IGS1023" s="151" t="s">
        <v>399</v>
      </c>
      <c r="IGT1023" s="151" t="s">
        <v>399</v>
      </c>
      <c r="IGU1023" s="151" t="s">
        <v>399</v>
      </c>
      <c r="IGV1023" s="151" t="s">
        <v>399</v>
      </c>
      <c r="IGW1023" s="151" t="s">
        <v>399</v>
      </c>
      <c r="IGX1023" s="151" t="s">
        <v>399</v>
      </c>
      <c r="IGY1023" s="151" t="s">
        <v>399</v>
      </c>
      <c r="IGZ1023" s="151" t="s">
        <v>399</v>
      </c>
      <c r="IHA1023" s="151" t="s">
        <v>399</v>
      </c>
      <c r="IHB1023" s="151" t="s">
        <v>399</v>
      </c>
      <c r="IHC1023" s="151" t="s">
        <v>399</v>
      </c>
      <c r="IHD1023" s="151" t="s">
        <v>399</v>
      </c>
      <c r="IHE1023" s="151" t="s">
        <v>399</v>
      </c>
      <c r="IHF1023" s="151" t="s">
        <v>399</v>
      </c>
      <c r="IHG1023" s="151" t="s">
        <v>399</v>
      </c>
      <c r="IHH1023" s="151" t="s">
        <v>399</v>
      </c>
      <c r="IHI1023" s="151" t="s">
        <v>399</v>
      </c>
      <c r="IHJ1023" s="151" t="s">
        <v>399</v>
      </c>
      <c r="IHK1023" s="151" t="s">
        <v>399</v>
      </c>
      <c r="IHL1023" s="151" t="s">
        <v>399</v>
      </c>
      <c r="IHM1023" s="151" t="s">
        <v>399</v>
      </c>
      <c r="IHN1023" s="151" t="s">
        <v>399</v>
      </c>
      <c r="IHO1023" s="151" t="s">
        <v>399</v>
      </c>
      <c r="IHP1023" s="151" t="s">
        <v>399</v>
      </c>
      <c r="IHQ1023" s="151" t="s">
        <v>399</v>
      </c>
      <c r="IHR1023" s="151" t="s">
        <v>399</v>
      </c>
      <c r="IHS1023" s="151" t="s">
        <v>399</v>
      </c>
      <c r="IHT1023" s="151" t="s">
        <v>399</v>
      </c>
      <c r="IHU1023" s="151" t="s">
        <v>399</v>
      </c>
      <c r="IHV1023" s="151" t="s">
        <v>399</v>
      </c>
      <c r="IHW1023" s="151" t="s">
        <v>399</v>
      </c>
      <c r="IHX1023" s="151" t="s">
        <v>399</v>
      </c>
      <c r="IHY1023" s="151" t="s">
        <v>399</v>
      </c>
      <c r="IHZ1023" s="151" t="s">
        <v>399</v>
      </c>
      <c r="IIA1023" s="151" t="s">
        <v>399</v>
      </c>
      <c r="IIB1023" s="151" t="s">
        <v>399</v>
      </c>
      <c r="IIC1023" s="151" t="s">
        <v>399</v>
      </c>
      <c r="IID1023" s="151" t="s">
        <v>399</v>
      </c>
      <c r="IIE1023" s="151" t="s">
        <v>399</v>
      </c>
      <c r="IIF1023" s="151" t="s">
        <v>399</v>
      </c>
      <c r="IIG1023" s="151" t="s">
        <v>399</v>
      </c>
      <c r="IIH1023" s="151" t="s">
        <v>399</v>
      </c>
      <c r="III1023" s="151" t="s">
        <v>399</v>
      </c>
      <c r="IIJ1023" s="151" t="s">
        <v>399</v>
      </c>
      <c r="IIK1023" s="151" t="s">
        <v>399</v>
      </c>
      <c r="IIL1023" s="151" t="s">
        <v>399</v>
      </c>
      <c r="IIM1023" s="151" t="s">
        <v>399</v>
      </c>
      <c r="IIN1023" s="151" t="s">
        <v>399</v>
      </c>
      <c r="IIO1023" s="151" t="s">
        <v>399</v>
      </c>
      <c r="IIP1023" s="151" t="s">
        <v>399</v>
      </c>
      <c r="IIQ1023" s="151" t="s">
        <v>399</v>
      </c>
      <c r="IIR1023" s="151" t="s">
        <v>399</v>
      </c>
      <c r="IIS1023" s="151" t="s">
        <v>399</v>
      </c>
      <c r="IIT1023" s="151" t="s">
        <v>399</v>
      </c>
      <c r="IIU1023" s="151" t="s">
        <v>399</v>
      </c>
      <c r="IIV1023" s="151" t="s">
        <v>399</v>
      </c>
      <c r="IIW1023" s="151" t="s">
        <v>399</v>
      </c>
      <c r="IIX1023" s="151" t="s">
        <v>399</v>
      </c>
      <c r="IIY1023" s="151" t="s">
        <v>399</v>
      </c>
      <c r="IIZ1023" s="151" t="s">
        <v>399</v>
      </c>
      <c r="IJA1023" s="151" t="s">
        <v>399</v>
      </c>
      <c r="IJB1023" s="151" t="s">
        <v>399</v>
      </c>
      <c r="IJC1023" s="151" t="s">
        <v>399</v>
      </c>
      <c r="IJD1023" s="151" t="s">
        <v>399</v>
      </c>
      <c r="IJE1023" s="151" t="s">
        <v>399</v>
      </c>
      <c r="IJF1023" s="151" t="s">
        <v>399</v>
      </c>
      <c r="IJG1023" s="151" t="s">
        <v>399</v>
      </c>
      <c r="IJH1023" s="151" t="s">
        <v>399</v>
      </c>
      <c r="IJI1023" s="151" t="s">
        <v>399</v>
      </c>
      <c r="IJJ1023" s="151" t="s">
        <v>399</v>
      </c>
      <c r="IJK1023" s="151" t="s">
        <v>399</v>
      </c>
      <c r="IJL1023" s="151" t="s">
        <v>399</v>
      </c>
      <c r="IJM1023" s="151" t="s">
        <v>399</v>
      </c>
      <c r="IJN1023" s="151" t="s">
        <v>399</v>
      </c>
      <c r="IJO1023" s="151" t="s">
        <v>399</v>
      </c>
      <c r="IJP1023" s="151" t="s">
        <v>399</v>
      </c>
      <c r="IJQ1023" s="151" t="s">
        <v>399</v>
      </c>
      <c r="IJR1023" s="151" t="s">
        <v>399</v>
      </c>
      <c r="IJS1023" s="151" t="s">
        <v>399</v>
      </c>
      <c r="IJT1023" s="151" t="s">
        <v>399</v>
      </c>
      <c r="IJU1023" s="151" t="s">
        <v>399</v>
      </c>
      <c r="IJV1023" s="151" t="s">
        <v>399</v>
      </c>
      <c r="IJW1023" s="151" t="s">
        <v>399</v>
      </c>
      <c r="IJX1023" s="151" t="s">
        <v>399</v>
      </c>
      <c r="IJY1023" s="151" t="s">
        <v>399</v>
      </c>
      <c r="IJZ1023" s="151" t="s">
        <v>399</v>
      </c>
      <c r="IKA1023" s="151" t="s">
        <v>399</v>
      </c>
      <c r="IKB1023" s="151" t="s">
        <v>399</v>
      </c>
      <c r="IKC1023" s="151" t="s">
        <v>399</v>
      </c>
      <c r="IKD1023" s="151" t="s">
        <v>399</v>
      </c>
      <c r="IKE1023" s="151" t="s">
        <v>399</v>
      </c>
      <c r="IKF1023" s="151" t="s">
        <v>399</v>
      </c>
      <c r="IKG1023" s="151" t="s">
        <v>399</v>
      </c>
      <c r="IKH1023" s="151" t="s">
        <v>399</v>
      </c>
      <c r="IKI1023" s="151" t="s">
        <v>399</v>
      </c>
      <c r="IKJ1023" s="151" t="s">
        <v>399</v>
      </c>
      <c r="IKK1023" s="151" t="s">
        <v>399</v>
      </c>
      <c r="IKL1023" s="151" t="s">
        <v>399</v>
      </c>
      <c r="IKM1023" s="151" t="s">
        <v>399</v>
      </c>
      <c r="IKN1023" s="151" t="s">
        <v>399</v>
      </c>
      <c r="IKO1023" s="151" t="s">
        <v>399</v>
      </c>
      <c r="IKP1023" s="151" t="s">
        <v>399</v>
      </c>
      <c r="IKQ1023" s="151" t="s">
        <v>399</v>
      </c>
      <c r="IKR1023" s="151" t="s">
        <v>399</v>
      </c>
      <c r="IKS1023" s="151" t="s">
        <v>399</v>
      </c>
      <c r="IKT1023" s="151" t="s">
        <v>399</v>
      </c>
      <c r="IKU1023" s="151" t="s">
        <v>399</v>
      </c>
      <c r="IKV1023" s="151" t="s">
        <v>399</v>
      </c>
      <c r="IKW1023" s="151" t="s">
        <v>399</v>
      </c>
      <c r="IKX1023" s="151" t="s">
        <v>399</v>
      </c>
      <c r="IKY1023" s="151" t="s">
        <v>399</v>
      </c>
      <c r="IKZ1023" s="151" t="s">
        <v>399</v>
      </c>
      <c r="ILA1023" s="151" t="s">
        <v>399</v>
      </c>
      <c r="ILB1023" s="151" t="s">
        <v>399</v>
      </c>
      <c r="ILC1023" s="151" t="s">
        <v>399</v>
      </c>
      <c r="ILD1023" s="151" t="s">
        <v>399</v>
      </c>
      <c r="ILE1023" s="151" t="s">
        <v>399</v>
      </c>
      <c r="ILF1023" s="151" t="s">
        <v>399</v>
      </c>
      <c r="ILG1023" s="151" t="s">
        <v>399</v>
      </c>
      <c r="ILH1023" s="151" t="s">
        <v>399</v>
      </c>
      <c r="ILI1023" s="151" t="s">
        <v>399</v>
      </c>
      <c r="ILJ1023" s="151" t="s">
        <v>399</v>
      </c>
      <c r="ILK1023" s="151" t="s">
        <v>399</v>
      </c>
      <c r="ILL1023" s="151" t="s">
        <v>399</v>
      </c>
      <c r="ILM1023" s="151" t="s">
        <v>399</v>
      </c>
      <c r="ILN1023" s="151" t="s">
        <v>399</v>
      </c>
      <c r="ILO1023" s="151" t="s">
        <v>399</v>
      </c>
      <c r="ILP1023" s="151" t="s">
        <v>399</v>
      </c>
      <c r="ILQ1023" s="151" t="s">
        <v>399</v>
      </c>
      <c r="ILR1023" s="151" t="s">
        <v>399</v>
      </c>
      <c r="ILS1023" s="151" t="s">
        <v>399</v>
      </c>
      <c r="ILT1023" s="151" t="s">
        <v>399</v>
      </c>
      <c r="ILU1023" s="151" t="s">
        <v>399</v>
      </c>
      <c r="ILV1023" s="151" t="s">
        <v>399</v>
      </c>
      <c r="ILW1023" s="151" t="s">
        <v>399</v>
      </c>
      <c r="ILX1023" s="151" t="s">
        <v>399</v>
      </c>
      <c r="ILY1023" s="151" t="s">
        <v>399</v>
      </c>
      <c r="ILZ1023" s="151" t="s">
        <v>399</v>
      </c>
      <c r="IMA1023" s="151" t="s">
        <v>399</v>
      </c>
      <c r="IMB1023" s="151" t="s">
        <v>399</v>
      </c>
      <c r="IMC1023" s="151" t="s">
        <v>399</v>
      </c>
      <c r="IMD1023" s="151" t="s">
        <v>399</v>
      </c>
      <c r="IME1023" s="151" t="s">
        <v>399</v>
      </c>
      <c r="IMF1023" s="151" t="s">
        <v>399</v>
      </c>
      <c r="IMG1023" s="151" t="s">
        <v>399</v>
      </c>
      <c r="IMH1023" s="151" t="s">
        <v>399</v>
      </c>
      <c r="IMI1023" s="151" t="s">
        <v>399</v>
      </c>
      <c r="IMJ1023" s="151" t="s">
        <v>399</v>
      </c>
      <c r="IMK1023" s="151" t="s">
        <v>399</v>
      </c>
      <c r="IML1023" s="151" t="s">
        <v>399</v>
      </c>
      <c r="IMM1023" s="151" t="s">
        <v>399</v>
      </c>
      <c r="IMN1023" s="151" t="s">
        <v>399</v>
      </c>
      <c r="IMO1023" s="151" t="s">
        <v>399</v>
      </c>
      <c r="IMP1023" s="151" t="s">
        <v>399</v>
      </c>
      <c r="IMQ1023" s="151" t="s">
        <v>399</v>
      </c>
      <c r="IMR1023" s="151" t="s">
        <v>399</v>
      </c>
      <c r="IMS1023" s="151" t="s">
        <v>399</v>
      </c>
      <c r="IMT1023" s="151" t="s">
        <v>399</v>
      </c>
      <c r="IMU1023" s="151" t="s">
        <v>399</v>
      </c>
      <c r="IMV1023" s="151" t="s">
        <v>399</v>
      </c>
      <c r="IMW1023" s="151" t="s">
        <v>399</v>
      </c>
      <c r="IMX1023" s="151" t="s">
        <v>399</v>
      </c>
      <c r="IMY1023" s="151" t="s">
        <v>399</v>
      </c>
      <c r="IMZ1023" s="151" t="s">
        <v>399</v>
      </c>
      <c r="INA1023" s="151" t="s">
        <v>399</v>
      </c>
      <c r="INB1023" s="151" t="s">
        <v>399</v>
      </c>
      <c r="INC1023" s="151" t="s">
        <v>399</v>
      </c>
      <c r="IND1023" s="151" t="s">
        <v>399</v>
      </c>
      <c r="INE1023" s="151" t="s">
        <v>399</v>
      </c>
      <c r="INF1023" s="151" t="s">
        <v>399</v>
      </c>
      <c r="ING1023" s="151" t="s">
        <v>399</v>
      </c>
      <c r="INH1023" s="151" t="s">
        <v>399</v>
      </c>
      <c r="INI1023" s="151" t="s">
        <v>399</v>
      </c>
      <c r="INJ1023" s="151" t="s">
        <v>399</v>
      </c>
      <c r="INK1023" s="151" t="s">
        <v>399</v>
      </c>
      <c r="INL1023" s="151" t="s">
        <v>399</v>
      </c>
      <c r="INM1023" s="151" t="s">
        <v>399</v>
      </c>
      <c r="INN1023" s="151" t="s">
        <v>399</v>
      </c>
      <c r="INO1023" s="151" t="s">
        <v>399</v>
      </c>
      <c r="INP1023" s="151" t="s">
        <v>399</v>
      </c>
      <c r="INQ1023" s="151" t="s">
        <v>399</v>
      </c>
      <c r="INR1023" s="151" t="s">
        <v>399</v>
      </c>
      <c r="INS1023" s="151" t="s">
        <v>399</v>
      </c>
      <c r="INT1023" s="151" t="s">
        <v>399</v>
      </c>
      <c r="INU1023" s="151" t="s">
        <v>399</v>
      </c>
      <c r="INV1023" s="151" t="s">
        <v>399</v>
      </c>
      <c r="INW1023" s="151" t="s">
        <v>399</v>
      </c>
      <c r="INX1023" s="151" t="s">
        <v>399</v>
      </c>
      <c r="INY1023" s="151" t="s">
        <v>399</v>
      </c>
      <c r="INZ1023" s="151" t="s">
        <v>399</v>
      </c>
      <c r="IOA1023" s="151" t="s">
        <v>399</v>
      </c>
      <c r="IOB1023" s="151" t="s">
        <v>399</v>
      </c>
      <c r="IOC1023" s="151" t="s">
        <v>399</v>
      </c>
      <c r="IOD1023" s="151" t="s">
        <v>399</v>
      </c>
      <c r="IOE1023" s="151" t="s">
        <v>399</v>
      </c>
      <c r="IOF1023" s="151" t="s">
        <v>399</v>
      </c>
      <c r="IOG1023" s="151" t="s">
        <v>399</v>
      </c>
      <c r="IOH1023" s="151" t="s">
        <v>399</v>
      </c>
      <c r="IOI1023" s="151" t="s">
        <v>399</v>
      </c>
      <c r="IOJ1023" s="151" t="s">
        <v>399</v>
      </c>
      <c r="IOK1023" s="151" t="s">
        <v>399</v>
      </c>
      <c r="IOL1023" s="151" t="s">
        <v>399</v>
      </c>
      <c r="IOM1023" s="151" t="s">
        <v>399</v>
      </c>
      <c r="ION1023" s="151" t="s">
        <v>399</v>
      </c>
      <c r="IOO1023" s="151" t="s">
        <v>399</v>
      </c>
      <c r="IOP1023" s="151" t="s">
        <v>399</v>
      </c>
      <c r="IOQ1023" s="151" t="s">
        <v>399</v>
      </c>
      <c r="IOR1023" s="151" t="s">
        <v>399</v>
      </c>
      <c r="IOS1023" s="151" t="s">
        <v>399</v>
      </c>
      <c r="IOT1023" s="151" t="s">
        <v>399</v>
      </c>
      <c r="IOU1023" s="151" t="s">
        <v>399</v>
      </c>
      <c r="IOV1023" s="151" t="s">
        <v>399</v>
      </c>
      <c r="IOW1023" s="151" t="s">
        <v>399</v>
      </c>
      <c r="IOX1023" s="151" t="s">
        <v>399</v>
      </c>
      <c r="IOY1023" s="151" t="s">
        <v>399</v>
      </c>
      <c r="IOZ1023" s="151" t="s">
        <v>399</v>
      </c>
      <c r="IPA1023" s="151" t="s">
        <v>399</v>
      </c>
      <c r="IPB1023" s="151" t="s">
        <v>399</v>
      </c>
      <c r="IPC1023" s="151" t="s">
        <v>399</v>
      </c>
      <c r="IPD1023" s="151" t="s">
        <v>399</v>
      </c>
      <c r="IPE1023" s="151" t="s">
        <v>399</v>
      </c>
      <c r="IPF1023" s="151" t="s">
        <v>399</v>
      </c>
      <c r="IPG1023" s="151" t="s">
        <v>399</v>
      </c>
      <c r="IPH1023" s="151" t="s">
        <v>399</v>
      </c>
      <c r="IPI1023" s="151" t="s">
        <v>399</v>
      </c>
      <c r="IPJ1023" s="151" t="s">
        <v>399</v>
      </c>
      <c r="IPK1023" s="151" t="s">
        <v>399</v>
      </c>
      <c r="IPL1023" s="151" t="s">
        <v>399</v>
      </c>
      <c r="IPM1023" s="151" t="s">
        <v>399</v>
      </c>
      <c r="IPN1023" s="151" t="s">
        <v>399</v>
      </c>
      <c r="IPO1023" s="151" t="s">
        <v>399</v>
      </c>
      <c r="IPP1023" s="151" t="s">
        <v>399</v>
      </c>
      <c r="IPQ1023" s="151" t="s">
        <v>399</v>
      </c>
      <c r="IPR1023" s="151" t="s">
        <v>399</v>
      </c>
      <c r="IPS1023" s="151" t="s">
        <v>399</v>
      </c>
      <c r="IPT1023" s="151" t="s">
        <v>399</v>
      </c>
      <c r="IPU1023" s="151" t="s">
        <v>399</v>
      </c>
      <c r="IPV1023" s="151" t="s">
        <v>399</v>
      </c>
      <c r="IPW1023" s="151" t="s">
        <v>399</v>
      </c>
      <c r="IPX1023" s="151" t="s">
        <v>399</v>
      </c>
      <c r="IPY1023" s="151" t="s">
        <v>399</v>
      </c>
      <c r="IPZ1023" s="151" t="s">
        <v>399</v>
      </c>
      <c r="IQA1023" s="151" t="s">
        <v>399</v>
      </c>
      <c r="IQB1023" s="151" t="s">
        <v>399</v>
      </c>
      <c r="IQC1023" s="151" t="s">
        <v>399</v>
      </c>
      <c r="IQD1023" s="151" t="s">
        <v>399</v>
      </c>
      <c r="IQE1023" s="151" t="s">
        <v>399</v>
      </c>
      <c r="IQF1023" s="151" t="s">
        <v>399</v>
      </c>
      <c r="IQG1023" s="151" t="s">
        <v>399</v>
      </c>
      <c r="IQH1023" s="151" t="s">
        <v>399</v>
      </c>
      <c r="IQI1023" s="151" t="s">
        <v>399</v>
      </c>
      <c r="IQJ1023" s="151" t="s">
        <v>399</v>
      </c>
      <c r="IQK1023" s="151" t="s">
        <v>399</v>
      </c>
      <c r="IQL1023" s="151" t="s">
        <v>399</v>
      </c>
      <c r="IQM1023" s="151" t="s">
        <v>399</v>
      </c>
      <c r="IQN1023" s="151" t="s">
        <v>399</v>
      </c>
      <c r="IQO1023" s="151" t="s">
        <v>399</v>
      </c>
      <c r="IQP1023" s="151" t="s">
        <v>399</v>
      </c>
      <c r="IQQ1023" s="151" t="s">
        <v>399</v>
      </c>
      <c r="IQR1023" s="151" t="s">
        <v>399</v>
      </c>
      <c r="IQS1023" s="151" t="s">
        <v>399</v>
      </c>
      <c r="IQT1023" s="151" t="s">
        <v>399</v>
      </c>
      <c r="IQU1023" s="151" t="s">
        <v>399</v>
      </c>
      <c r="IQV1023" s="151" t="s">
        <v>399</v>
      </c>
      <c r="IQW1023" s="151" t="s">
        <v>399</v>
      </c>
      <c r="IQX1023" s="151" t="s">
        <v>399</v>
      </c>
      <c r="IQY1023" s="151" t="s">
        <v>399</v>
      </c>
      <c r="IQZ1023" s="151" t="s">
        <v>399</v>
      </c>
      <c r="IRA1023" s="151" t="s">
        <v>399</v>
      </c>
      <c r="IRB1023" s="151" t="s">
        <v>399</v>
      </c>
      <c r="IRC1023" s="151" t="s">
        <v>399</v>
      </c>
      <c r="IRD1023" s="151" t="s">
        <v>399</v>
      </c>
      <c r="IRE1023" s="151" t="s">
        <v>399</v>
      </c>
      <c r="IRF1023" s="151" t="s">
        <v>399</v>
      </c>
      <c r="IRG1023" s="151" t="s">
        <v>399</v>
      </c>
      <c r="IRH1023" s="151" t="s">
        <v>399</v>
      </c>
      <c r="IRI1023" s="151" t="s">
        <v>399</v>
      </c>
      <c r="IRJ1023" s="151" t="s">
        <v>399</v>
      </c>
      <c r="IRK1023" s="151" t="s">
        <v>399</v>
      </c>
      <c r="IRL1023" s="151" t="s">
        <v>399</v>
      </c>
      <c r="IRM1023" s="151" t="s">
        <v>399</v>
      </c>
      <c r="IRN1023" s="151" t="s">
        <v>399</v>
      </c>
      <c r="IRO1023" s="151" t="s">
        <v>399</v>
      </c>
      <c r="IRP1023" s="151" t="s">
        <v>399</v>
      </c>
      <c r="IRQ1023" s="151" t="s">
        <v>399</v>
      </c>
      <c r="IRR1023" s="151" t="s">
        <v>399</v>
      </c>
      <c r="IRS1023" s="151" t="s">
        <v>399</v>
      </c>
      <c r="IRT1023" s="151" t="s">
        <v>399</v>
      </c>
      <c r="IRU1023" s="151" t="s">
        <v>399</v>
      </c>
      <c r="IRV1023" s="151" t="s">
        <v>399</v>
      </c>
      <c r="IRW1023" s="151" t="s">
        <v>399</v>
      </c>
      <c r="IRX1023" s="151" t="s">
        <v>399</v>
      </c>
      <c r="IRY1023" s="151" t="s">
        <v>399</v>
      </c>
      <c r="IRZ1023" s="151" t="s">
        <v>399</v>
      </c>
      <c r="ISA1023" s="151" t="s">
        <v>399</v>
      </c>
      <c r="ISB1023" s="151" t="s">
        <v>399</v>
      </c>
      <c r="ISC1023" s="151" t="s">
        <v>399</v>
      </c>
      <c r="ISD1023" s="151" t="s">
        <v>399</v>
      </c>
      <c r="ISE1023" s="151" t="s">
        <v>399</v>
      </c>
      <c r="ISF1023" s="151" t="s">
        <v>399</v>
      </c>
      <c r="ISG1023" s="151" t="s">
        <v>399</v>
      </c>
      <c r="ISH1023" s="151" t="s">
        <v>399</v>
      </c>
      <c r="ISI1023" s="151" t="s">
        <v>399</v>
      </c>
      <c r="ISJ1023" s="151" t="s">
        <v>399</v>
      </c>
      <c r="ISK1023" s="151" t="s">
        <v>399</v>
      </c>
      <c r="ISL1023" s="151" t="s">
        <v>399</v>
      </c>
      <c r="ISM1023" s="151" t="s">
        <v>399</v>
      </c>
      <c r="ISN1023" s="151" t="s">
        <v>399</v>
      </c>
      <c r="ISO1023" s="151" t="s">
        <v>399</v>
      </c>
      <c r="ISP1023" s="151" t="s">
        <v>399</v>
      </c>
      <c r="ISQ1023" s="151" t="s">
        <v>399</v>
      </c>
      <c r="ISR1023" s="151" t="s">
        <v>399</v>
      </c>
      <c r="ISS1023" s="151" t="s">
        <v>399</v>
      </c>
      <c r="IST1023" s="151" t="s">
        <v>399</v>
      </c>
      <c r="ISU1023" s="151" t="s">
        <v>399</v>
      </c>
      <c r="ISV1023" s="151" t="s">
        <v>399</v>
      </c>
      <c r="ISW1023" s="151" t="s">
        <v>399</v>
      </c>
      <c r="ISX1023" s="151" t="s">
        <v>399</v>
      </c>
      <c r="ISY1023" s="151" t="s">
        <v>399</v>
      </c>
      <c r="ISZ1023" s="151" t="s">
        <v>399</v>
      </c>
      <c r="ITA1023" s="151" t="s">
        <v>399</v>
      </c>
      <c r="ITB1023" s="151" t="s">
        <v>399</v>
      </c>
      <c r="ITC1023" s="151" t="s">
        <v>399</v>
      </c>
      <c r="ITD1023" s="151" t="s">
        <v>399</v>
      </c>
      <c r="ITE1023" s="151" t="s">
        <v>399</v>
      </c>
      <c r="ITF1023" s="151" t="s">
        <v>399</v>
      </c>
      <c r="ITG1023" s="151" t="s">
        <v>399</v>
      </c>
      <c r="ITH1023" s="151" t="s">
        <v>399</v>
      </c>
      <c r="ITI1023" s="151" t="s">
        <v>399</v>
      </c>
      <c r="ITJ1023" s="151" t="s">
        <v>399</v>
      </c>
      <c r="ITK1023" s="151" t="s">
        <v>399</v>
      </c>
      <c r="ITL1023" s="151" t="s">
        <v>399</v>
      </c>
      <c r="ITM1023" s="151" t="s">
        <v>399</v>
      </c>
      <c r="ITN1023" s="151" t="s">
        <v>399</v>
      </c>
      <c r="ITO1023" s="151" t="s">
        <v>399</v>
      </c>
      <c r="ITP1023" s="151" t="s">
        <v>399</v>
      </c>
      <c r="ITQ1023" s="151" t="s">
        <v>399</v>
      </c>
      <c r="ITR1023" s="151" t="s">
        <v>399</v>
      </c>
      <c r="ITS1023" s="151" t="s">
        <v>399</v>
      </c>
      <c r="ITT1023" s="151" t="s">
        <v>399</v>
      </c>
      <c r="ITU1023" s="151" t="s">
        <v>399</v>
      </c>
      <c r="ITV1023" s="151" t="s">
        <v>399</v>
      </c>
      <c r="ITW1023" s="151" t="s">
        <v>399</v>
      </c>
      <c r="ITX1023" s="151" t="s">
        <v>399</v>
      </c>
      <c r="ITY1023" s="151" t="s">
        <v>399</v>
      </c>
      <c r="ITZ1023" s="151" t="s">
        <v>399</v>
      </c>
      <c r="IUA1023" s="151" t="s">
        <v>399</v>
      </c>
      <c r="IUB1023" s="151" t="s">
        <v>399</v>
      </c>
      <c r="IUC1023" s="151" t="s">
        <v>399</v>
      </c>
      <c r="IUD1023" s="151" t="s">
        <v>399</v>
      </c>
      <c r="IUE1023" s="151" t="s">
        <v>399</v>
      </c>
      <c r="IUF1023" s="151" t="s">
        <v>399</v>
      </c>
      <c r="IUG1023" s="151" t="s">
        <v>399</v>
      </c>
      <c r="IUH1023" s="151" t="s">
        <v>399</v>
      </c>
      <c r="IUI1023" s="151" t="s">
        <v>399</v>
      </c>
      <c r="IUJ1023" s="151" t="s">
        <v>399</v>
      </c>
      <c r="IUK1023" s="151" t="s">
        <v>399</v>
      </c>
      <c r="IUL1023" s="151" t="s">
        <v>399</v>
      </c>
      <c r="IUM1023" s="151" t="s">
        <v>399</v>
      </c>
      <c r="IUN1023" s="151" t="s">
        <v>399</v>
      </c>
      <c r="IUO1023" s="151" t="s">
        <v>399</v>
      </c>
      <c r="IUP1023" s="151" t="s">
        <v>399</v>
      </c>
      <c r="IUQ1023" s="151" t="s">
        <v>399</v>
      </c>
      <c r="IUR1023" s="151" t="s">
        <v>399</v>
      </c>
      <c r="IUS1023" s="151" t="s">
        <v>399</v>
      </c>
      <c r="IUT1023" s="151" t="s">
        <v>399</v>
      </c>
      <c r="IUU1023" s="151" t="s">
        <v>399</v>
      </c>
      <c r="IUV1023" s="151" t="s">
        <v>399</v>
      </c>
      <c r="IUW1023" s="151" t="s">
        <v>399</v>
      </c>
      <c r="IUX1023" s="151" t="s">
        <v>399</v>
      </c>
      <c r="IUY1023" s="151" t="s">
        <v>399</v>
      </c>
      <c r="IUZ1023" s="151" t="s">
        <v>399</v>
      </c>
      <c r="IVA1023" s="151" t="s">
        <v>399</v>
      </c>
      <c r="IVB1023" s="151" t="s">
        <v>399</v>
      </c>
      <c r="IVC1023" s="151" t="s">
        <v>399</v>
      </c>
      <c r="IVD1023" s="151" t="s">
        <v>399</v>
      </c>
      <c r="IVE1023" s="151" t="s">
        <v>399</v>
      </c>
      <c r="IVF1023" s="151" t="s">
        <v>399</v>
      </c>
      <c r="IVG1023" s="151" t="s">
        <v>399</v>
      </c>
      <c r="IVH1023" s="151" t="s">
        <v>399</v>
      </c>
      <c r="IVI1023" s="151" t="s">
        <v>399</v>
      </c>
      <c r="IVJ1023" s="151" t="s">
        <v>399</v>
      </c>
      <c r="IVK1023" s="151" t="s">
        <v>399</v>
      </c>
      <c r="IVL1023" s="151" t="s">
        <v>399</v>
      </c>
      <c r="IVM1023" s="151" t="s">
        <v>399</v>
      </c>
      <c r="IVN1023" s="151" t="s">
        <v>399</v>
      </c>
      <c r="IVO1023" s="151" t="s">
        <v>399</v>
      </c>
      <c r="IVP1023" s="151" t="s">
        <v>399</v>
      </c>
      <c r="IVQ1023" s="151" t="s">
        <v>399</v>
      </c>
      <c r="IVR1023" s="151" t="s">
        <v>399</v>
      </c>
      <c r="IVS1023" s="151" t="s">
        <v>399</v>
      </c>
      <c r="IVT1023" s="151" t="s">
        <v>399</v>
      </c>
      <c r="IVU1023" s="151" t="s">
        <v>399</v>
      </c>
      <c r="IVV1023" s="151" t="s">
        <v>399</v>
      </c>
      <c r="IVW1023" s="151" t="s">
        <v>399</v>
      </c>
      <c r="IVX1023" s="151" t="s">
        <v>399</v>
      </c>
      <c r="IVY1023" s="151" t="s">
        <v>399</v>
      </c>
      <c r="IVZ1023" s="151" t="s">
        <v>399</v>
      </c>
      <c r="IWA1023" s="151" t="s">
        <v>399</v>
      </c>
      <c r="IWB1023" s="151" t="s">
        <v>399</v>
      </c>
      <c r="IWC1023" s="151" t="s">
        <v>399</v>
      </c>
      <c r="IWD1023" s="151" t="s">
        <v>399</v>
      </c>
      <c r="IWE1023" s="151" t="s">
        <v>399</v>
      </c>
      <c r="IWF1023" s="151" t="s">
        <v>399</v>
      </c>
      <c r="IWG1023" s="151" t="s">
        <v>399</v>
      </c>
      <c r="IWH1023" s="151" t="s">
        <v>399</v>
      </c>
      <c r="IWI1023" s="151" t="s">
        <v>399</v>
      </c>
      <c r="IWJ1023" s="151" t="s">
        <v>399</v>
      </c>
      <c r="IWK1023" s="151" t="s">
        <v>399</v>
      </c>
      <c r="IWL1023" s="151" t="s">
        <v>399</v>
      </c>
      <c r="IWM1023" s="151" t="s">
        <v>399</v>
      </c>
      <c r="IWN1023" s="151" t="s">
        <v>399</v>
      </c>
      <c r="IWO1023" s="151" t="s">
        <v>399</v>
      </c>
      <c r="IWP1023" s="151" t="s">
        <v>399</v>
      </c>
      <c r="IWQ1023" s="151" t="s">
        <v>399</v>
      </c>
      <c r="IWR1023" s="151" t="s">
        <v>399</v>
      </c>
      <c r="IWS1023" s="151" t="s">
        <v>399</v>
      </c>
      <c r="IWT1023" s="151" t="s">
        <v>399</v>
      </c>
      <c r="IWU1023" s="151" t="s">
        <v>399</v>
      </c>
      <c r="IWV1023" s="151" t="s">
        <v>399</v>
      </c>
      <c r="IWW1023" s="151" t="s">
        <v>399</v>
      </c>
      <c r="IWX1023" s="151" t="s">
        <v>399</v>
      </c>
      <c r="IWY1023" s="151" t="s">
        <v>399</v>
      </c>
      <c r="IWZ1023" s="151" t="s">
        <v>399</v>
      </c>
      <c r="IXA1023" s="151" t="s">
        <v>399</v>
      </c>
      <c r="IXB1023" s="151" t="s">
        <v>399</v>
      </c>
      <c r="IXC1023" s="151" t="s">
        <v>399</v>
      </c>
      <c r="IXD1023" s="151" t="s">
        <v>399</v>
      </c>
      <c r="IXE1023" s="151" t="s">
        <v>399</v>
      </c>
      <c r="IXF1023" s="151" t="s">
        <v>399</v>
      </c>
      <c r="IXG1023" s="151" t="s">
        <v>399</v>
      </c>
      <c r="IXH1023" s="151" t="s">
        <v>399</v>
      </c>
      <c r="IXI1023" s="151" t="s">
        <v>399</v>
      </c>
      <c r="IXJ1023" s="151" t="s">
        <v>399</v>
      </c>
      <c r="IXK1023" s="151" t="s">
        <v>399</v>
      </c>
      <c r="IXL1023" s="151" t="s">
        <v>399</v>
      </c>
      <c r="IXM1023" s="151" t="s">
        <v>399</v>
      </c>
      <c r="IXN1023" s="151" t="s">
        <v>399</v>
      </c>
      <c r="IXO1023" s="151" t="s">
        <v>399</v>
      </c>
      <c r="IXP1023" s="151" t="s">
        <v>399</v>
      </c>
      <c r="IXQ1023" s="151" t="s">
        <v>399</v>
      </c>
      <c r="IXR1023" s="151" t="s">
        <v>399</v>
      </c>
      <c r="IXS1023" s="151" t="s">
        <v>399</v>
      </c>
      <c r="IXT1023" s="151" t="s">
        <v>399</v>
      </c>
      <c r="IXU1023" s="151" t="s">
        <v>399</v>
      </c>
      <c r="IXV1023" s="151" t="s">
        <v>399</v>
      </c>
      <c r="IXW1023" s="151" t="s">
        <v>399</v>
      </c>
      <c r="IXX1023" s="151" t="s">
        <v>399</v>
      </c>
      <c r="IXY1023" s="151" t="s">
        <v>399</v>
      </c>
      <c r="IXZ1023" s="151" t="s">
        <v>399</v>
      </c>
      <c r="IYA1023" s="151" t="s">
        <v>399</v>
      </c>
      <c r="IYB1023" s="151" t="s">
        <v>399</v>
      </c>
      <c r="IYC1023" s="151" t="s">
        <v>399</v>
      </c>
      <c r="IYD1023" s="151" t="s">
        <v>399</v>
      </c>
      <c r="IYE1023" s="151" t="s">
        <v>399</v>
      </c>
      <c r="IYF1023" s="151" t="s">
        <v>399</v>
      </c>
      <c r="IYG1023" s="151" t="s">
        <v>399</v>
      </c>
      <c r="IYH1023" s="151" t="s">
        <v>399</v>
      </c>
      <c r="IYI1023" s="151" t="s">
        <v>399</v>
      </c>
      <c r="IYJ1023" s="151" t="s">
        <v>399</v>
      </c>
      <c r="IYK1023" s="151" t="s">
        <v>399</v>
      </c>
      <c r="IYL1023" s="151" t="s">
        <v>399</v>
      </c>
      <c r="IYM1023" s="151" t="s">
        <v>399</v>
      </c>
      <c r="IYN1023" s="151" t="s">
        <v>399</v>
      </c>
      <c r="IYO1023" s="151" t="s">
        <v>399</v>
      </c>
      <c r="IYP1023" s="151" t="s">
        <v>399</v>
      </c>
      <c r="IYQ1023" s="151" t="s">
        <v>399</v>
      </c>
      <c r="IYR1023" s="151" t="s">
        <v>399</v>
      </c>
      <c r="IYS1023" s="151" t="s">
        <v>399</v>
      </c>
      <c r="IYT1023" s="151" t="s">
        <v>399</v>
      </c>
      <c r="IYU1023" s="151" t="s">
        <v>399</v>
      </c>
      <c r="IYV1023" s="151" t="s">
        <v>399</v>
      </c>
      <c r="IYW1023" s="151" t="s">
        <v>399</v>
      </c>
      <c r="IYX1023" s="151" t="s">
        <v>399</v>
      </c>
      <c r="IYY1023" s="151" t="s">
        <v>399</v>
      </c>
      <c r="IYZ1023" s="151" t="s">
        <v>399</v>
      </c>
      <c r="IZA1023" s="151" t="s">
        <v>399</v>
      </c>
      <c r="IZB1023" s="151" t="s">
        <v>399</v>
      </c>
      <c r="IZC1023" s="151" t="s">
        <v>399</v>
      </c>
      <c r="IZD1023" s="151" t="s">
        <v>399</v>
      </c>
      <c r="IZE1023" s="151" t="s">
        <v>399</v>
      </c>
      <c r="IZF1023" s="151" t="s">
        <v>399</v>
      </c>
      <c r="IZG1023" s="151" t="s">
        <v>399</v>
      </c>
      <c r="IZH1023" s="151" t="s">
        <v>399</v>
      </c>
      <c r="IZI1023" s="151" t="s">
        <v>399</v>
      </c>
      <c r="IZJ1023" s="151" t="s">
        <v>399</v>
      </c>
      <c r="IZK1023" s="151" t="s">
        <v>399</v>
      </c>
      <c r="IZL1023" s="151" t="s">
        <v>399</v>
      </c>
      <c r="IZM1023" s="151" t="s">
        <v>399</v>
      </c>
      <c r="IZN1023" s="151" t="s">
        <v>399</v>
      </c>
      <c r="IZO1023" s="151" t="s">
        <v>399</v>
      </c>
      <c r="IZP1023" s="151" t="s">
        <v>399</v>
      </c>
      <c r="IZQ1023" s="151" t="s">
        <v>399</v>
      </c>
      <c r="IZR1023" s="151" t="s">
        <v>399</v>
      </c>
      <c r="IZS1023" s="151" t="s">
        <v>399</v>
      </c>
      <c r="IZT1023" s="151" t="s">
        <v>399</v>
      </c>
      <c r="IZU1023" s="151" t="s">
        <v>399</v>
      </c>
      <c r="IZV1023" s="151" t="s">
        <v>399</v>
      </c>
      <c r="IZW1023" s="151" t="s">
        <v>399</v>
      </c>
      <c r="IZX1023" s="151" t="s">
        <v>399</v>
      </c>
      <c r="IZY1023" s="151" t="s">
        <v>399</v>
      </c>
      <c r="IZZ1023" s="151" t="s">
        <v>399</v>
      </c>
      <c r="JAA1023" s="151" t="s">
        <v>399</v>
      </c>
      <c r="JAB1023" s="151" t="s">
        <v>399</v>
      </c>
      <c r="JAC1023" s="151" t="s">
        <v>399</v>
      </c>
      <c r="JAD1023" s="151" t="s">
        <v>399</v>
      </c>
      <c r="JAE1023" s="151" t="s">
        <v>399</v>
      </c>
      <c r="JAF1023" s="151" t="s">
        <v>399</v>
      </c>
      <c r="JAG1023" s="151" t="s">
        <v>399</v>
      </c>
      <c r="JAH1023" s="151" t="s">
        <v>399</v>
      </c>
      <c r="JAI1023" s="151" t="s">
        <v>399</v>
      </c>
      <c r="JAJ1023" s="151" t="s">
        <v>399</v>
      </c>
      <c r="JAK1023" s="151" t="s">
        <v>399</v>
      </c>
      <c r="JAL1023" s="151" t="s">
        <v>399</v>
      </c>
      <c r="JAM1023" s="151" t="s">
        <v>399</v>
      </c>
      <c r="JAN1023" s="151" t="s">
        <v>399</v>
      </c>
      <c r="JAO1023" s="151" t="s">
        <v>399</v>
      </c>
      <c r="JAP1023" s="151" t="s">
        <v>399</v>
      </c>
      <c r="JAQ1023" s="151" t="s">
        <v>399</v>
      </c>
      <c r="JAR1023" s="151" t="s">
        <v>399</v>
      </c>
      <c r="JAS1023" s="151" t="s">
        <v>399</v>
      </c>
      <c r="JAT1023" s="151" t="s">
        <v>399</v>
      </c>
      <c r="JAU1023" s="151" t="s">
        <v>399</v>
      </c>
      <c r="JAV1023" s="151" t="s">
        <v>399</v>
      </c>
      <c r="JAW1023" s="151" t="s">
        <v>399</v>
      </c>
      <c r="JAX1023" s="151" t="s">
        <v>399</v>
      </c>
      <c r="JAY1023" s="151" t="s">
        <v>399</v>
      </c>
      <c r="JAZ1023" s="151" t="s">
        <v>399</v>
      </c>
      <c r="JBA1023" s="151" t="s">
        <v>399</v>
      </c>
      <c r="JBB1023" s="151" t="s">
        <v>399</v>
      </c>
      <c r="JBC1023" s="151" t="s">
        <v>399</v>
      </c>
      <c r="JBD1023" s="151" t="s">
        <v>399</v>
      </c>
      <c r="JBE1023" s="151" t="s">
        <v>399</v>
      </c>
      <c r="JBF1023" s="151" t="s">
        <v>399</v>
      </c>
      <c r="JBG1023" s="151" t="s">
        <v>399</v>
      </c>
      <c r="JBH1023" s="151" t="s">
        <v>399</v>
      </c>
      <c r="JBI1023" s="151" t="s">
        <v>399</v>
      </c>
      <c r="JBJ1023" s="151" t="s">
        <v>399</v>
      </c>
      <c r="JBK1023" s="151" t="s">
        <v>399</v>
      </c>
      <c r="JBL1023" s="151" t="s">
        <v>399</v>
      </c>
      <c r="JBM1023" s="151" t="s">
        <v>399</v>
      </c>
      <c r="JBN1023" s="151" t="s">
        <v>399</v>
      </c>
      <c r="JBO1023" s="151" t="s">
        <v>399</v>
      </c>
      <c r="JBP1023" s="151" t="s">
        <v>399</v>
      </c>
      <c r="JBQ1023" s="151" t="s">
        <v>399</v>
      </c>
      <c r="JBR1023" s="151" t="s">
        <v>399</v>
      </c>
      <c r="JBS1023" s="151" t="s">
        <v>399</v>
      </c>
      <c r="JBT1023" s="151" t="s">
        <v>399</v>
      </c>
      <c r="JBU1023" s="151" t="s">
        <v>399</v>
      </c>
      <c r="JBV1023" s="151" t="s">
        <v>399</v>
      </c>
      <c r="JBW1023" s="151" t="s">
        <v>399</v>
      </c>
      <c r="JBX1023" s="151" t="s">
        <v>399</v>
      </c>
      <c r="JBY1023" s="151" t="s">
        <v>399</v>
      </c>
      <c r="JBZ1023" s="151" t="s">
        <v>399</v>
      </c>
      <c r="JCA1023" s="151" t="s">
        <v>399</v>
      </c>
      <c r="JCB1023" s="151" t="s">
        <v>399</v>
      </c>
      <c r="JCC1023" s="151" t="s">
        <v>399</v>
      </c>
      <c r="JCD1023" s="151" t="s">
        <v>399</v>
      </c>
      <c r="JCE1023" s="151" t="s">
        <v>399</v>
      </c>
      <c r="JCF1023" s="151" t="s">
        <v>399</v>
      </c>
      <c r="JCG1023" s="151" t="s">
        <v>399</v>
      </c>
      <c r="JCH1023" s="151" t="s">
        <v>399</v>
      </c>
      <c r="JCI1023" s="151" t="s">
        <v>399</v>
      </c>
      <c r="JCJ1023" s="151" t="s">
        <v>399</v>
      </c>
      <c r="JCK1023" s="151" t="s">
        <v>399</v>
      </c>
      <c r="JCL1023" s="151" t="s">
        <v>399</v>
      </c>
      <c r="JCM1023" s="151" t="s">
        <v>399</v>
      </c>
      <c r="JCN1023" s="151" t="s">
        <v>399</v>
      </c>
      <c r="JCO1023" s="151" t="s">
        <v>399</v>
      </c>
      <c r="JCP1023" s="151" t="s">
        <v>399</v>
      </c>
      <c r="JCQ1023" s="151" t="s">
        <v>399</v>
      </c>
      <c r="JCR1023" s="151" t="s">
        <v>399</v>
      </c>
      <c r="JCS1023" s="151" t="s">
        <v>399</v>
      </c>
      <c r="JCT1023" s="151" t="s">
        <v>399</v>
      </c>
      <c r="JCU1023" s="151" t="s">
        <v>399</v>
      </c>
      <c r="JCV1023" s="151" t="s">
        <v>399</v>
      </c>
      <c r="JCW1023" s="151" t="s">
        <v>399</v>
      </c>
      <c r="JCX1023" s="151" t="s">
        <v>399</v>
      </c>
      <c r="JCY1023" s="151" t="s">
        <v>399</v>
      </c>
      <c r="JCZ1023" s="151" t="s">
        <v>399</v>
      </c>
      <c r="JDA1023" s="151" t="s">
        <v>399</v>
      </c>
      <c r="JDB1023" s="151" t="s">
        <v>399</v>
      </c>
      <c r="JDC1023" s="151" t="s">
        <v>399</v>
      </c>
      <c r="JDD1023" s="151" t="s">
        <v>399</v>
      </c>
      <c r="JDE1023" s="151" t="s">
        <v>399</v>
      </c>
      <c r="JDF1023" s="151" t="s">
        <v>399</v>
      </c>
      <c r="JDG1023" s="151" t="s">
        <v>399</v>
      </c>
      <c r="JDH1023" s="151" t="s">
        <v>399</v>
      </c>
      <c r="JDI1023" s="151" t="s">
        <v>399</v>
      </c>
      <c r="JDJ1023" s="151" t="s">
        <v>399</v>
      </c>
      <c r="JDK1023" s="151" t="s">
        <v>399</v>
      </c>
      <c r="JDL1023" s="151" t="s">
        <v>399</v>
      </c>
      <c r="JDM1023" s="151" t="s">
        <v>399</v>
      </c>
      <c r="JDN1023" s="151" t="s">
        <v>399</v>
      </c>
      <c r="JDO1023" s="151" t="s">
        <v>399</v>
      </c>
      <c r="JDP1023" s="151" t="s">
        <v>399</v>
      </c>
      <c r="JDQ1023" s="151" t="s">
        <v>399</v>
      </c>
      <c r="JDR1023" s="151" t="s">
        <v>399</v>
      </c>
      <c r="JDS1023" s="151" t="s">
        <v>399</v>
      </c>
      <c r="JDT1023" s="151" t="s">
        <v>399</v>
      </c>
      <c r="JDU1023" s="151" t="s">
        <v>399</v>
      </c>
      <c r="JDV1023" s="151" t="s">
        <v>399</v>
      </c>
      <c r="JDW1023" s="151" t="s">
        <v>399</v>
      </c>
      <c r="JDX1023" s="151" t="s">
        <v>399</v>
      </c>
      <c r="JDY1023" s="151" t="s">
        <v>399</v>
      </c>
      <c r="JDZ1023" s="151" t="s">
        <v>399</v>
      </c>
      <c r="JEA1023" s="151" t="s">
        <v>399</v>
      </c>
      <c r="JEB1023" s="151" t="s">
        <v>399</v>
      </c>
      <c r="JEC1023" s="151" t="s">
        <v>399</v>
      </c>
      <c r="JED1023" s="151" t="s">
        <v>399</v>
      </c>
      <c r="JEE1023" s="151" t="s">
        <v>399</v>
      </c>
      <c r="JEF1023" s="151" t="s">
        <v>399</v>
      </c>
      <c r="JEG1023" s="151" t="s">
        <v>399</v>
      </c>
      <c r="JEH1023" s="151" t="s">
        <v>399</v>
      </c>
      <c r="JEI1023" s="151" t="s">
        <v>399</v>
      </c>
      <c r="JEJ1023" s="151" t="s">
        <v>399</v>
      </c>
      <c r="JEK1023" s="151" t="s">
        <v>399</v>
      </c>
      <c r="JEL1023" s="151" t="s">
        <v>399</v>
      </c>
      <c r="JEM1023" s="151" t="s">
        <v>399</v>
      </c>
      <c r="JEN1023" s="151" t="s">
        <v>399</v>
      </c>
      <c r="JEO1023" s="151" t="s">
        <v>399</v>
      </c>
      <c r="JEP1023" s="151" t="s">
        <v>399</v>
      </c>
      <c r="JEQ1023" s="151" t="s">
        <v>399</v>
      </c>
      <c r="JER1023" s="151" t="s">
        <v>399</v>
      </c>
      <c r="JES1023" s="151" t="s">
        <v>399</v>
      </c>
      <c r="JET1023" s="151" t="s">
        <v>399</v>
      </c>
      <c r="JEU1023" s="151" t="s">
        <v>399</v>
      </c>
      <c r="JEV1023" s="151" t="s">
        <v>399</v>
      </c>
      <c r="JEW1023" s="151" t="s">
        <v>399</v>
      </c>
      <c r="JEX1023" s="151" t="s">
        <v>399</v>
      </c>
      <c r="JEY1023" s="151" t="s">
        <v>399</v>
      </c>
      <c r="JEZ1023" s="151" t="s">
        <v>399</v>
      </c>
      <c r="JFA1023" s="151" t="s">
        <v>399</v>
      </c>
      <c r="JFB1023" s="151" t="s">
        <v>399</v>
      </c>
      <c r="JFC1023" s="151" t="s">
        <v>399</v>
      </c>
      <c r="JFD1023" s="151" t="s">
        <v>399</v>
      </c>
      <c r="JFE1023" s="151" t="s">
        <v>399</v>
      </c>
      <c r="JFF1023" s="151" t="s">
        <v>399</v>
      </c>
      <c r="JFG1023" s="151" t="s">
        <v>399</v>
      </c>
      <c r="JFH1023" s="151" t="s">
        <v>399</v>
      </c>
      <c r="JFI1023" s="151" t="s">
        <v>399</v>
      </c>
      <c r="JFJ1023" s="151" t="s">
        <v>399</v>
      </c>
      <c r="JFK1023" s="151" t="s">
        <v>399</v>
      </c>
      <c r="JFL1023" s="151" t="s">
        <v>399</v>
      </c>
      <c r="JFM1023" s="151" t="s">
        <v>399</v>
      </c>
      <c r="JFN1023" s="151" t="s">
        <v>399</v>
      </c>
      <c r="JFO1023" s="151" t="s">
        <v>399</v>
      </c>
      <c r="JFP1023" s="151" t="s">
        <v>399</v>
      </c>
      <c r="JFQ1023" s="151" t="s">
        <v>399</v>
      </c>
      <c r="JFR1023" s="151" t="s">
        <v>399</v>
      </c>
      <c r="JFS1023" s="151" t="s">
        <v>399</v>
      </c>
      <c r="JFT1023" s="151" t="s">
        <v>399</v>
      </c>
      <c r="JFU1023" s="151" t="s">
        <v>399</v>
      </c>
      <c r="JFV1023" s="151" t="s">
        <v>399</v>
      </c>
      <c r="JFW1023" s="151" t="s">
        <v>399</v>
      </c>
      <c r="JFX1023" s="151" t="s">
        <v>399</v>
      </c>
      <c r="JFY1023" s="151" t="s">
        <v>399</v>
      </c>
      <c r="JFZ1023" s="151" t="s">
        <v>399</v>
      </c>
      <c r="JGA1023" s="151" t="s">
        <v>399</v>
      </c>
      <c r="JGB1023" s="151" t="s">
        <v>399</v>
      </c>
      <c r="JGC1023" s="151" t="s">
        <v>399</v>
      </c>
      <c r="JGD1023" s="151" t="s">
        <v>399</v>
      </c>
      <c r="JGE1023" s="151" t="s">
        <v>399</v>
      </c>
      <c r="JGF1023" s="151" t="s">
        <v>399</v>
      </c>
      <c r="JGG1023" s="151" t="s">
        <v>399</v>
      </c>
      <c r="JGH1023" s="151" t="s">
        <v>399</v>
      </c>
      <c r="JGI1023" s="151" t="s">
        <v>399</v>
      </c>
      <c r="JGJ1023" s="151" t="s">
        <v>399</v>
      </c>
      <c r="JGK1023" s="151" t="s">
        <v>399</v>
      </c>
      <c r="JGL1023" s="151" t="s">
        <v>399</v>
      </c>
      <c r="JGM1023" s="151" t="s">
        <v>399</v>
      </c>
      <c r="JGN1023" s="151" t="s">
        <v>399</v>
      </c>
      <c r="JGO1023" s="151" t="s">
        <v>399</v>
      </c>
      <c r="JGP1023" s="151" t="s">
        <v>399</v>
      </c>
      <c r="JGQ1023" s="151" t="s">
        <v>399</v>
      </c>
      <c r="JGR1023" s="151" t="s">
        <v>399</v>
      </c>
      <c r="JGS1023" s="151" t="s">
        <v>399</v>
      </c>
      <c r="JGT1023" s="151" t="s">
        <v>399</v>
      </c>
      <c r="JGU1023" s="151" t="s">
        <v>399</v>
      </c>
      <c r="JGV1023" s="151" t="s">
        <v>399</v>
      </c>
      <c r="JGW1023" s="151" t="s">
        <v>399</v>
      </c>
      <c r="JGX1023" s="151" t="s">
        <v>399</v>
      </c>
      <c r="JGY1023" s="151" t="s">
        <v>399</v>
      </c>
      <c r="JGZ1023" s="151" t="s">
        <v>399</v>
      </c>
      <c r="JHA1023" s="151" t="s">
        <v>399</v>
      </c>
      <c r="JHB1023" s="151" t="s">
        <v>399</v>
      </c>
      <c r="JHC1023" s="151" t="s">
        <v>399</v>
      </c>
      <c r="JHD1023" s="151" t="s">
        <v>399</v>
      </c>
      <c r="JHE1023" s="151" t="s">
        <v>399</v>
      </c>
      <c r="JHF1023" s="151" t="s">
        <v>399</v>
      </c>
      <c r="JHG1023" s="151" t="s">
        <v>399</v>
      </c>
      <c r="JHH1023" s="151" t="s">
        <v>399</v>
      </c>
      <c r="JHI1023" s="151" t="s">
        <v>399</v>
      </c>
      <c r="JHJ1023" s="151" t="s">
        <v>399</v>
      </c>
      <c r="JHK1023" s="151" t="s">
        <v>399</v>
      </c>
      <c r="JHL1023" s="151" t="s">
        <v>399</v>
      </c>
      <c r="JHM1023" s="151" t="s">
        <v>399</v>
      </c>
      <c r="JHN1023" s="151" t="s">
        <v>399</v>
      </c>
      <c r="JHO1023" s="151" t="s">
        <v>399</v>
      </c>
      <c r="JHP1023" s="151" t="s">
        <v>399</v>
      </c>
      <c r="JHQ1023" s="151" t="s">
        <v>399</v>
      </c>
      <c r="JHR1023" s="151" t="s">
        <v>399</v>
      </c>
      <c r="JHS1023" s="151" t="s">
        <v>399</v>
      </c>
      <c r="JHT1023" s="151" t="s">
        <v>399</v>
      </c>
      <c r="JHU1023" s="151" t="s">
        <v>399</v>
      </c>
      <c r="JHV1023" s="151" t="s">
        <v>399</v>
      </c>
      <c r="JHW1023" s="151" t="s">
        <v>399</v>
      </c>
      <c r="JHX1023" s="151" t="s">
        <v>399</v>
      </c>
      <c r="JHY1023" s="151" t="s">
        <v>399</v>
      </c>
      <c r="JHZ1023" s="151" t="s">
        <v>399</v>
      </c>
      <c r="JIA1023" s="151" t="s">
        <v>399</v>
      </c>
      <c r="JIB1023" s="151" t="s">
        <v>399</v>
      </c>
      <c r="JIC1023" s="151" t="s">
        <v>399</v>
      </c>
      <c r="JID1023" s="151" t="s">
        <v>399</v>
      </c>
      <c r="JIE1023" s="151" t="s">
        <v>399</v>
      </c>
      <c r="JIF1023" s="151" t="s">
        <v>399</v>
      </c>
      <c r="JIG1023" s="151" t="s">
        <v>399</v>
      </c>
      <c r="JIH1023" s="151" t="s">
        <v>399</v>
      </c>
      <c r="JII1023" s="151" t="s">
        <v>399</v>
      </c>
      <c r="JIJ1023" s="151" t="s">
        <v>399</v>
      </c>
      <c r="JIK1023" s="151" t="s">
        <v>399</v>
      </c>
      <c r="JIL1023" s="151" t="s">
        <v>399</v>
      </c>
      <c r="JIM1023" s="151" t="s">
        <v>399</v>
      </c>
      <c r="JIN1023" s="151" t="s">
        <v>399</v>
      </c>
      <c r="JIO1023" s="151" t="s">
        <v>399</v>
      </c>
      <c r="JIP1023" s="151" t="s">
        <v>399</v>
      </c>
      <c r="JIQ1023" s="151" t="s">
        <v>399</v>
      </c>
      <c r="JIR1023" s="151" t="s">
        <v>399</v>
      </c>
      <c r="JIS1023" s="151" t="s">
        <v>399</v>
      </c>
      <c r="JIT1023" s="151" t="s">
        <v>399</v>
      </c>
      <c r="JIU1023" s="151" t="s">
        <v>399</v>
      </c>
      <c r="JIV1023" s="151" t="s">
        <v>399</v>
      </c>
      <c r="JIW1023" s="151" t="s">
        <v>399</v>
      </c>
      <c r="JIX1023" s="151" t="s">
        <v>399</v>
      </c>
      <c r="JIY1023" s="151" t="s">
        <v>399</v>
      </c>
      <c r="JIZ1023" s="151" t="s">
        <v>399</v>
      </c>
      <c r="JJA1023" s="151" t="s">
        <v>399</v>
      </c>
      <c r="JJB1023" s="151" t="s">
        <v>399</v>
      </c>
      <c r="JJC1023" s="151" t="s">
        <v>399</v>
      </c>
      <c r="JJD1023" s="151" t="s">
        <v>399</v>
      </c>
      <c r="JJE1023" s="151" t="s">
        <v>399</v>
      </c>
      <c r="JJF1023" s="151" t="s">
        <v>399</v>
      </c>
      <c r="JJG1023" s="151" t="s">
        <v>399</v>
      </c>
      <c r="JJH1023" s="151" t="s">
        <v>399</v>
      </c>
      <c r="JJI1023" s="151" t="s">
        <v>399</v>
      </c>
      <c r="JJJ1023" s="151" t="s">
        <v>399</v>
      </c>
      <c r="JJK1023" s="151" t="s">
        <v>399</v>
      </c>
      <c r="JJL1023" s="151" t="s">
        <v>399</v>
      </c>
      <c r="JJM1023" s="151" t="s">
        <v>399</v>
      </c>
      <c r="JJN1023" s="151" t="s">
        <v>399</v>
      </c>
      <c r="JJO1023" s="151" t="s">
        <v>399</v>
      </c>
      <c r="JJP1023" s="151" t="s">
        <v>399</v>
      </c>
      <c r="JJQ1023" s="151" t="s">
        <v>399</v>
      </c>
      <c r="JJR1023" s="151" t="s">
        <v>399</v>
      </c>
      <c r="JJS1023" s="151" t="s">
        <v>399</v>
      </c>
      <c r="JJT1023" s="151" t="s">
        <v>399</v>
      </c>
      <c r="JJU1023" s="151" t="s">
        <v>399</v>
      </c>
      <c r="JJV1023" s="151" t="s">
        <v>399</v>
      </c>
      <c r="JJW1023" s="151" t="s">
        <v>399</v>
      </c>
      <c r="JJX1023" s="151" t="s">
        <v>399</v>
      </c>
      <c r="JJY1023" s="151" t="s">
        <v>399</v>
      </c>
      <c r="JJZ1023" s="151" t="s">
        <v>399</v>
      </c>
      <c r="JKA1023" s="151" t="s">
        <v>399</v>
      </c>
      <c r="JKB1023" s="151" t="s">
        <v>399</v>
      </c>
      <c r="JKC1023" s="151" t="s">
        <v>399</v>
      </c>
      <c r="JKD1023" s="151" t="s">
        <v>399</v>
      </c>
      <c r="JKE1023" s="151" t="s">
        <v>399</v>
      </c>
      <c r="JKF1023" s="151" t="s">
        <v>399</v>
      </c>
      <c r="JKG1023" s="151" t="s">
        <v>399</v>
      </c>
      <c r="JKH1023" s="151" t="s">
        <v>399</v>
      </c>
      <c r="JKI1023" s="151" t="s">
        <v>399</v>
      </c>
      <c r="JKJ1023" s="151" t="s">
        <v>399</v>
      </c>
      <c r="JKK1023" s="151" t="s">
        <v>399</v>
      </c>
      <c r="JKL1023" s="151" t="s">
        <v>399</v>
      </c>
      <c r="JKM1023" s="151" t="s">
        <v>399</v>
      </c>
      <c r="JKN1023" s="151" t="s">
        <v>399</v>
      </c>
      <c r="JKO1023" s="151" t="s">
        <v>399</v>
      </c>
      <c r="JKP1023" s="151" t="s">
        <v>399</v>
      </c>
      <c r="JKQ1023" s="151" t="s">
        <v>399</v>
      </c>
      <c r="JKR1023" s="151" t="s">
        <v>399</v>
      </c>
      <c r="JKS1023" s="151" t="s">
        <v>399</v>
      </c>
      <c r="JKT1023" s="151" t="s">
        <v>399</v>
      </c>
      <c r="JKU1023" s="151" t="s">
        <v>399</v>
      </c>
      <c r="JKV1023" s="151" t="s">
        <v>399</v>
      </c>
      <c r="JKW1023" s="151" t="s">
        <v>399</v>
      </c>
      <c r="JKX1023" s="151" t="s">
        <v>399</v>
      </c>
      <c r="JKY1023" s="151" t="s">
        <v>399</v>
      </c>
      <c r="JKZ1023" s="151" t="s">
        <v>399</v>
      </c>
      <c r="JLA1023" s="151" t="s">
        <v>399</v>
      </c>
      <c r="JLB1023" s="151" t="s">
        <v>399</v>
      </c>
      <c r="JLC1023" s="151" t="s">
        <v>399</v>
      </c>
      <c r="JLD1023" s="151" t="s">
        <v>399</v>
      </c>
      <c r="JLE1023" s="151" t="s">
        <v>399</v>
      </c>
      <c r="JLF1023" s="151" t="s">
        <v>399</v>
      </c>
      <c r="JLG1023" s="151" t="s">
        <v>399</v>
      </c>
      <c r="JLH1023" s="151" t="s">
        <v>399</v>
      </c>
      <c r="JLI1023" s="151" t="s">
        <v>399</v>
      </c>
      <c r="JLJ1023" s="151" t="s">
        <v>399</v>
      </c>
      <c r="JLK1023" s="151" t="s">
        <v>399</v>
      </c>
      <c r="JLL1023" s="151" t="s">
        <v>399</v>
      </c>
      <c r="JLM1023" s="151" t="s">
        <v>399</v>
      </c>
      <c r="JLN1023" s="151" t="s">
        <v>399</v>
      </c>
      <c r="JLO1023" s="151" t="s">
        <v>399</v>
      </c>
      <c r="JLP1023" s="151" t="s">
        <v>399</v>
      </c>
      <c r="JLQ1023" s="151" t="s">
        <v>399</v>
      </c>
      <c r="JLR1023" s="151" t="s">
        <v>399</v>
      </c>
      <c r="JLS1023" s="151" t="s">
        <v>399</v>
      </c>
      <c r="JLT1023" s="151" t="s">
        <v>399</v>
      </c>
      <c r="JLU1023" s="151" t="s">
        <v>399</v>
      </c>
      <c r="JLV1023" s="151" t="s">
        <v>399</v>
      </c>
      <c r="JLW1023" s="151" t="s">
        <v>399</v>
      </c>
      <c r="JLX1023" s="151" t="s">
        <v>399</v>
      </c>
      <c r="JLY1023" s="151" t="s">
        <v>399</v>
      </c>
      <c r="JLZ1023" s="151" t="s">
        <v>399</v>
      </c>
      <c r="JMA1023" s="151" t="s">
        <v>399</v>
      </c>
      <c r="JMB1023" s="151" t="s">
        <v>399</v>
      </c>
      <c r="JMC1023" s="151" t="s">
        <v>399</v>
      </c>
      <c r="JMD1023" s="151" t="s">
        <v>399</v>
      </c>
      <c r="JME1023" s="151" t="s">
        <v>399</v>
      </c>
      <c r="JMF1023" s="151" t="s">
        <v>399</v>
      </c>
      <c r="JMG1023" s="151" t="s">
        <v>399</v>
      </c>
      <c r="JMH1023" s="151" t="s">
        <v>399</v>
      </c>
      <c r="JMI1023" s="151" t="s">
        <v>399</v>
      </c>
      <c r="JMJ1023" s="151" t="s">
        <v>399</v>
      </c>
      <c r="JMK1023" s="151" t="s">
        <v>399</v>
      </c>
      <c r="JML1023" s="151" t="s">
        <v>399</v>
      </c>
      <c r="JMM1023" s="151" t="s">
        <v>399</v>
      </c>
      <c r="JMN1023" s="151" t="s">
        <v>399</v>
      </c>
      <c r="JMO1023" s="151" t="s">
        <v>399</v>
      </c>
      <c r="JMP1023" s="151" t="s">
        <v>399</v>
      </c>
      <c r="JMQ1023" s="151" t="s">
        <v>399</v>
      </c>
      <c r="JMR1023" s="151" t="s">
        <v>399</v>
      </c>
      <c r="JMS1023" s="151" t="s">
        <v>399</v>
      </c>
      <c r="JMT1023" s="151" t="s">
        <v>399</v>
      </c>
      <c r="JMU1023" s="151" t="s">
        <v>399</v>
      </c>
      <c r="JMV1023" s="151" t="s">
        <v>399</v>
      </c>
      <c r="JMW1023" s="151" t="s">
        <v>399</v>
      </c>
      <c r="JMX1023" s="151" t="s">
        <v>399</v>
      </c>
      <c r="JMY1023" s="151" t="s">
        <v>399</v>
      </c>
      <c r="JMZ1023" s="151" t="s">
        <v>399</v>
      </c>
      <c r="JNA1023" s="151" t="s">
        <v>399</v>
      </c>
      <c r="JNB1023" s="151" t="s">
        <v>399</v>
      </c>
      <c r="JNC1023" s="151" t="s">
        <v>399</v>
      </c>
      <c r="JND1023" s="151" t="s">
        <v>399</v>
      </c>
      <c r="JNE1023" s="151" t="s">
        <v>399</v>
      </c>
      <c r="JNF1023" s="151" t="s">
        <v>399</v>
      </c>
      <c r="JNG1023" s="151" t="s">
        <v>399</v>
      </c>
      <c r="JNH1023" s="151" t="s">
        <v>399</v>
      </c>
      <c r="JNI1023" s="151" t="s">
        <v>399</v>
      </c>
      <c r="JNJ1023" s="151" t="s">
        <v>399</v>
      </c>
      <c r="JNK1023" s="151" t="s">
        <v>399</v>
      </c>
      <c r="JNL1023" s="151" t="s">
        <v>399</v>
      </c>
      <c r="JNM1023" s="151" t="s">
        <v>399</v>
      </c>
      <c r="JNN1023" s="151" t="s">
        <v>399</v>
      </c>
      <c r="JNO1023" s="151" t="s">
        <v>399</v>
      </c>
      <c r="JNP1023" s="151" t="s">
        <v>399</v>
      </c>
      <c r="JNQ1023" s="151" t="s">
        <v>399</v>
      </c>
      <c r="JNR1023" s="151" t="s">
        <v>399</v>
      </c>
      <c r="JNS1023" s="151" t="s">
        <v>399</v>
      </c>
      <c r="JNT1023" s="151" t="s">
        <v>399</v>
      </c>
      <c r="JNU1023" s="151" t="s">
        <v>399</v>
      </c>
      <c r="JNV1023" s="151" t="s">
        <v>399</v>
      </c>
      <c r="JNW1023" s="151" t="s">
        <v>399</v>
      </c>
      <c r="JNX1023" s="151" t="s">
        <v>399</v>
      </c>
      <c r="JNY1023" s="151" t="s">
        <v>399</v>
      </c>
      <c r="JNZ1023" s="151" t="s">
        <v>399</v>
      </c>
      <c r="JOA1023" s="151" t="s">
        <v>399</v>
      </c>
      <c r="JOB1023" s="151" t="s">
        <v>399</v>
      </c>
      <c r="JOC1023" s="151" t="s">
        <v>399</v>
      </c>
      <c r="JOD1023" s="151" t="s">
        <v>399</v>
      </c>
      <c r="JOE1023" s="151" t="s">
        <v>399</v>
      </c>
      <c r="JOF1023" s="151" t="s">
        <v>399</v>
      </c>
      <c r="JOG1023" s="151" t="s">
        <v>399</v>
      </c>
      <c r="JOH1023" s="151" t="s">
        <v>399</v>
      </c>
      <c r="JOI1023" s="151" t="s">
        <v>399</v>
      </c>
      <c r="JOJ1023" s="151" t="s">
        <v>399</v>
      </c>
      <c r="JOK1023" s="151" t="s">
        <v>399</v>
      </c>
      <c r="JOL1023" s="151" t="s">
        <v>399</v>
      </c>
      <c r="JOM1023" s="151" t="s">
        <v>399</v>
      </c>
      <c r="JON1023" s="151" t="s">
        <v>399</v>
      </c>
      <c r="JOO1023" s="151" t="s">
        <v>399</v>
      </c>
      <c r="JOP1023" s="151" t="s">
        <v>399</v>
      </c>
      <c r="JOQ1023" s="151" t="s">
        <v>399</v>
      </c>
      <c r="JOR1023" s="151" t="s">
        <v>399</v>
      </c>
      <c r="JOS1023" s="151" t="s">
        <v>399</v>
      </c>
      <c r="JOT1023" s="151" t="s">
        <v>399</v>
      </c>
      <c r="JOU1023" s="151" t="s">
        <v>399</v>
      </c>
      <c r="JOV1023" s="151" t="s">
        <v>399</v>
      </c>
      <c r="JOW1023" s="151" t="s">
        <v>399</v>
      </c>
      <c r="JOX1023" s="151" t="s">
        <v>399</v>
      </c>
      <c r="JOY1023" s="151" t="s">
        <v>399</v>
      </c>
      <c r="JOZ1023" s="151" t="s">
        <v>399</v>
      </c>
      <c r="JPA1023" s="151" t="s">
        <v>399</v>
      </c>
      <c r="JPB1023" s="151" t="s">
        <v>399</v>
      </c>
      <c r="JPC1023" s="151" t="s">
        <v>399</v>
      </c>
      <c r="JPD1023" s="151" t="s">
        <v>399</v>
      </c>
      <c r="JPE1023" s="151" t="s">
        <v>399</v>
      </c>
      <c r="JPF1023" s="151" t="s">
        <v>399</v>
      </c>
      <c r="JPG1023" s="151" t="s">
        <v>399</v>
      </c>
      <c r="JPH1023" s="151" t="s">
        <v>399</v>
      </c>
      <c r="JPI1023" s="151" t="s">
        <v>399</v>
      </c>
      <c r="JPJ1023" s="151" t="s">
        <v>399</v>
      </c>
      <c r="JPK1023" s="151" t="s">
        <v>399</v>
      </c>
      <c r="JPL1023" s="151" t="s">
        <v>399</v>
      </c>
      <c r="JPM1023" s="151" t="s">
        <v>399</v>
      </c>
      <c r="JPN1023" s="151" t="s">
        <v>399</v>
      </c>
      <c r="JPO1023" s="151" t="s">
        <v>399</v>
      </c>
      <c r="JPP1023" s="151" t="s">
        <v>399</v>
      </c>
      <c r="JPQ1023" s="151" t="s">
        <v>399</v>
      </c>
      <c r="JPR1023" s="151" t="s">
        <v>399</v>
      </c>
      <c r="JPS1023" s="151" t="s">
        <v>399</v>
      </c>
      <c r="JPT1023" s="151" t="s">
        <v>399</v>
      </c>
      <c r="JPU1023" s="151" t="s">
        <v>399</v>
      </c>
      <c r="JPV1023" s="151" t="s">
        <v>399</v>
      </c>
      <c r="JPW1023" s="151" t="s">
        <v>399</v>
      </c>
      <c r="JPX1023" s="151" t="s">
        <v>399</v>
      </c>
      <c r="JPY1023" s="151" t="s">
        <v>399</v>
      </c>
      <c r="JPZ1023" s="151" t="s">
        <v>399</v>
      </c>
      <c r="JQA1023" s="151" t="s">
        <v>399</v>
      </c>
      <c r="JQB1023" s="151" t="s">
        <v>399</v>
      </c>
      <c r="JQC1023" s="151" t="s">
        <v>399</v>
      </c>
      <c r="JQD1023" s="151" t="s">
        <v>399</v>
      </c>
      <c r="JQE1023" s="151" t="s">
        <v>399</v>
      </c>
      <c r="JQF1023" s="151" t="s">
        <v>399</v>
      </c>
      <c r="JQG1023" s="151" t="s">
        <v>399</v>
      </c>
      <c r="JQH1023" s="151" t="s">
        <v>399</v>
      </c>
      <c r="JQI1023" s="151" t="s">
        <v>399</v>
      </c>
      <c r="JQJ1023" s="151" t="s">
        <v>399</v>
      </c>
      <c r="JQK1023" s="151" t="s">
        <v>399</v>
      </c>
      <c r="JQL1023" s="151" t="s">
        <v>399</v>
      </c>
      <c r="JQM1023" s="151" t="s">
        <v>399</v>
      </c>
      <c r="JQN1023" s="151" t="s">
        <v>399</v>
      </c>
      <c r="JQO1023" s="151" t="s">
        <v>399</v>
      </c>
      <c r="JQP1023" s="151" t="s">
        <v>399</v>
      </c>
      <c r="JQQ1023" s="151" t="s">
        <v>399</v>
      </c>
      <c r="JQR1023" s="151" t="s">
        <v>399</v>
      </c>
      <c r="JQS1023" s="151" t="s">
        <v>399</v>
      </c>
      <c r="JQT1023" s="151" t="s">
        <v>399</v>
      </c>
      <c r="JQU1023" s="151" t="s">
        <v>399</v>
      </c>
      <c r="JQV1023" s="151" t="s">
        <v>399</v>
      </c>
      <c r="JQW1023" s="151" t="s">
        <v>399</v>
      </c>
      <c r="JQX1023" s="151" t="s">
        <v>399</v>
      </c>
      <c r="JQY1023" s="151" t="s">
        <v>399</v>
      </c>
      <c r="JQZ1023" s="151" t="s">
        <v>399</v>
      </c>
      <c r="JRA1023" s="151" t="s">
        <v>399</v>
      </c>
      <c r="JRB1023" s="151" t="s">
        <v>399</v>
      </c>
      <c r="JRC1023" s="151" t="s">
        <v>399</v>
      </c>
      <c r="JRD1023" s="151" t="s">
        <v>399</v>
      </c>
      <c r="JRE1023" s="151" t="s">
        <v>399</v>
      </c>
      <c r="JRF1023" s="151" t="s">
        <v>399</v>
      </c>
      <c r="JRG1023" s="151" t="s">
        <v>399</v>
      </c>
      <c r="JRH1023" s="151" t="s">
        <v>399</v>
      </c>
      <c r="JRI1023" s="151" t="s">
        <v>399</v>
      </c>
      <c r="JRJ1023" s="151" t="s">
        <v>399</v>
      </c>
      <c r="JRK1023" s="151" t="s">
        <v>399</v>
      </c>
      <c r="JRL1023" s="151" t="s">
        <v>399</v>
      </c>
      <c r="JRM1023" s="151" t="s">
        <v>399</v>
      </c>
      <c r="JRN1023" s="151" t="s">
        <v>399</v>
      </c>
      <c r="JRO1023" s="151" t="s">
        <v>399</v>
      </c>
      <c r="JRP1023" s="151" t="s">
        <v>399</v>
      </c>
      <c r="JRQ1023" s="151" t="s">
        <v>399</v>
      </c>
      <c r="JRR1023" s="151" t="s">
        <v>399</v>
      </c>
      <c r="JRS1023" s="151" t="s">
        <v>399</v>
      </c>
      <c r="JRT1023" s="151" t="s">
        <v>399</v>
      </c>
      <c r="JRU1023" s="151" t="s">
        <v>399</v>
      </c>
      <c r="JRV1023" s="151" t="s">
        <v>399</v>
      </c>
      <c r="JRW1023" s="151" t="s">
        <v>399</v>
      </c>
      <c r="JRX1023" s="151" t="s">
        <v>399</v>
      </c>
      <c r="JRY1023" s="151" t="s">
        <v>399</v>
      </c>
      <c r="JRZ1023" s="151" t="s">
        <v>399</v>
      </c>
      <c r="JSA1023" s="151" t="s">
        <v>399</v>
      </c>
      <c r="JSB1023" s="151" t="s">
        <v>399</v>
      </c>
      <c r="JSC1023" s="151" t="s">
        <v>399</v>
      </c>
      <c r="JSD1023" s="151" t="s">
        <v>399</v>
      </c>
      <c r="JSE1023" s="151" t="s">
        <v>399</v>
      </c>
      <c r="JSF1023" s="151" t="s">
        <v>399</v>
      </c>
      <c r="JSG1023" s="151" t="s">
        <v>399</v>
      </c>
      <c r="JSH1023" s="151" t="s">
        <v>399</v>
      </c>
      <c r="JSI1023" s="151" t="s">
        <v>399</v>
      </c>
      <c r="JSJ1023" s="151" t="s">
        <v>399</v>
      </c>
      <c r="JSK1023" s="151" t="s">
        <v>399</v>
      </c>
      <c r="JSL1023" s="151" t="s">
        <v>399</v>
      </c>
      <c r="JSM1023" s="151" t="s">
        <v>399</v>
      </c>
      <c r="JSN1023" s="151" t="s">
        <v>399</v>
      </c>
      <c r="JSO1023" s="151" t="s">
        <v>399</v>
      </c>
      <c r="JSP1023" s="151" t="s">
        <v>399</v>
      </c>
      <c r="JSQ1023" s="151" t="s">
        <v>399</v>
      </c>
      <c r="JSR1023" s="151" t="s">
        <v>399</v>
      </c>
      <c r="JSS1023" s="151" t="s">
        <v>399</v>
      </c>
      <c r="JST1023" s="151" t="s">
        <v>399</v>
      </c>
      <c r="JSU1023" s="151" t="s">
        <v>399</v>
      </c>
      <c r="JSV1023" s="151" t="s">
        <v>399</v>
      </c>
      <c r="JSW1023" s="151" t="s">
        <v>399</v>
      </c>
      <c r="JSX1023" s="151" t="s">
        <v>399</v>
      </c>
      <c r="JSY1023" s="151" t="s">
        <v>399</v>
      </c>
      <c r="JSZ1023" s="151" t="s">
        <v>399</v>
      </c>
      <c r="JTA1023" s="151" t="s">
        <v>399</v>
      </c>
      <c r="JTB1023" s="151" t="s">
        <v>399</v>
      </c>
      <c r="JTC1023" s="151" t="s">
        <v>399</v>
      </c>
      <c r="JTD1023" s="151" t="s">
        <v>399</v>
      </c>
      <c r="JTE1023" s="151" t="s">
        <v>399</v>
      </c>
      <c r="JTF1023" s="151" t="s">
        <v>399</v>
      </c>
      <c r="JTG1023" s="151" t="s">
        <v>399</v>
      </c>
      <c r="JTH1023" s="151" t="s">
        <v>399</v>
      </c>
      <c r="JTI1023" s="151" t="s">
        <v>399</v>
      </c>
      <c r="JTJ1023" s="151" t="s">
        <v>399</v>
      </c>
      <c r="JTK1023" s="151" t="s">
        <v>399</v>
      </c>
      <c r="JTL1023" s="151" t="s">
        <v>399</v>
      </c>
      <c r="JTM1023" s="151" t="s">
        <v>399</v>
      </c>
      <c r="JTN1023" s="151" t="s">
        <v>399</v>
      </c>
      <c r="JTO1023" s="151" t="s">
        <v>399</v>
      </c>
      <c r="JTP1023" s="151" t="s">
        <v>399</v>
      </c>
      <c r="JTQ1023" s="151" t="s">
        <v>399</v>
      </c>
      <c r="JTR1023" s="151" t="s">
        <v>399</v>
      </c>
      <c r="JTS1023" s="151" t="s">
        <v>399</v>
      </c>
      <c r="JTT1023" s="151" t="s">
        <v>399</v>
      </c>
      <c r="JTU1023" s="151" t="s">
        <v>399</v>
      </c>
      <c r="JTV1023" s="151" t="s">
        <v>399</v>
      </c>
      <c r="JTW1023" s="151" t="s">
        <v>399</v>
      </c>
      <c r="JTX1023" s="151" t="s">
        <v>399</v>
      </c>
      <c r="JTY1023" s="151" t="s">
        <v>399</v>
      </c>
      <c r="JTZ1023" s="151" t="s">
        <v>399</v>
      </c>
      <c r="JUA1023" s="151" t="s">
        <v>399</v>
      </c>
      <c r="JUB1023" s="151" t="s">
        <v>399</v>
      </c>
      <c r="JUC1023" s="151" t="s">
        <v>399</v>
      </c>
      <c r="JUD1023" s="151" t="s">
        <v>399</v>
      </c>
      <c r="JUE1023" s="151" t="s">
        <v>399</v>
      </c>
      <c r="JUF1023" s="151" t="s">
        <v>399</v>
      </c>
      <c r="JUG1023" s="151" t="s">
        <v>399</v>
      </c>
      <c r="JUH1023" s="151" t="s">
        <v>399</v>
      </c>
      <c r="JUI1023" s="151" t="s">
        <v>399</v>
      </c>
      <c r="JUJ1023" s="151" t="s">
        <v>399</v>
      </c>
      <c r="JUK1023" s="151" t="s">
        <v>399</v>
      </c>
      <c r="JUL1023" s="151" t="s">
        <v>399</v>
      </c>
      <c r="JUM1023" s="151" t="s">
        <v>399</v>
      </c>
      <c r="JUN1023" s="151" t="s">
        <v>399</v>
      </c>
      <c r="JUO1023" s="151" t="s">
        <v>399</v>
      </c>
      <c r="JUP1023" s="151" t="s">
        <v>399</v>
      </c>
      <c r="JUQ1023" s="151" t="s">
        <v>399</v>
      </c>
      <c r="JUR1023" s="151" t="s">
        <v>399</v>
      </c>
      <c r="JUS1023" s="151" t="s">
        <v>399</v>
      </c>
      <c r="JUT1023" s="151" t="s">
        <v>399</v>
      </c>
      <c r="JUU1023" s="151" t="s">
        <v>399</v>
      </c>
      <c r="JUV1023" s="151" t="s">
        <v>399</v>
      </c>
      <c r="JUW1023" s="151" t="s">
        <v>399</v>
      </c>
      <c r="JUX1023" s="151" t="s">
        <v>399</v>
      </c>
      <c r="JUY1023" s="151" t="s">
        <v>399</v>
      </c>
      <c r="JUZ1023" s="151" t="s">
        <v>399</v>
      </c>
      <c r="JVA1023" s="151" t="s">
        <v>399</v>
      </c>
      <c r="JVB1023" s="151" t="s">
        <v>399</v>
      </c>
      <c r="JVC1023" s="151" t="s">
        <v>399</v>
      </c>
      <c r="JVD1023" s="151" t="s">
        <v>399</v>
      </c>
      <c r="JVE1023" s="151" t="s">
        <v>399</v>
      </c>
      <c r="JVF1023" s="151" t="s">
        <v>399</v>
      </c>
      <c r="JVG1023" s="151" t="s">
        <v>399</v>
      </c>
      <c r="JVH1023" s="151" t="s">
        <v>399</v>
      </c>
      <c r="JVI1023" s="151" t="s">
        <v>399</v>
      </c>
      <c r="JVJ1023" s="151" t="s">
        <v>399</v>
      </c>
      <c r="JVK1023" s="151" t="s">
        <v>399</v>
      </c>
      <c r="JVL1023" s="151" t="s">
        <v>399</v>
      </c>
      <c r="JVM1023" s="151" t="s">
        <v>399</v>
      </c>
      <c r="JVN1023" s="151" t="s">
        <v>399</v>
      </c>
      <c r="JVO1023" s="151" t="s">
        <v>399</v>
      </c>
      <c r="JVP1023" s="151" t="s">
        <v>399</v>
      </c>
      <c r="JVQ1023" s="151" t="s">
        <v>399</v>
      </c>
      <c r="JVR1023" s="151" t="s">
        <v>399</v>
      </c>
      <c r="JVS1023" s="151" t="s">
        <v>399</v>
      </c>
      <c r="JVT1023" s="151" t="s">
        <v>399</v>
      </c>
      <c r="JVU1023" s="151" t="s">
        <v>399</v>
      </c>
      <c r="JVV1023" s="151" t="s">
        <v>399</v>
      </c>
      <c r="JVW1023" s="151" t="s">
        <v>399</v>
      </c>
      <c r="JVX1023" s="151" t="s">
        <v>399</v>
      </c>
      <c r="JVY1023" s="151" t="s">
        <v>399</v>
      </c>
      <c r="JVZ1023" s="151" t="s">
        <v>399</v>
      </c>
      <c r="JWA1023" s="151" t="s">
        <v>399</v>
      </c>
      <c r="JWB1023" s="151" t="s">
        <v>399</v>
      </c>
      <c r="JWC1023" s="151" t="s">
        <v>399</v>
      </c>
      <c r="JWD1023" s="151" t="s">
        <v>399</v>
      </c>
      <c r="JWE1023" s="151" t="s">
        <v>399</v>
      </c>
      <c r="JWF1023" s="151" t="s">
        <v>399</v>
      </c>
      <c r="JWG1023" s="151" t="s">
        <v>399</v>
      </c>
      <c r="JWH1023" s="151" t="s">
        <v>399</v>
      </c>
      <c r="JWI1023" s="151" t="s">
        <v>399</v>
      </c>
      <c r="JWJ1023" s="151" t="s">
        <v>399</v>
      </c>
      <c r="JWK1023" s="151" t="s">
        <v>399</v>
      </c>
      <c r="JWL1023" s="151" t="s">
        <v>399</v>
      </c>
      <c r="JWM1023" s="151" t="s">
        <v>399</v>
      </c>
      <c r="JWN1023" s="151" t="s">
        <v>399</v>
      </c>
      <c r="JWO1023" s="151" t="s">
        <v>399</v>
      </c>
      <c r="JWP1023" s="151" t="s">
        <v>399</v>
      </c>
      <c r="JWQ1023" s="151" t="s">
        <v>399</v>
      </c>
      <c r="JWR1023" s="151" t="s">
        <v>399</v>
      </c>
      <c r="JWS1023" s="151" t="s">
        <v>399</v>
      </c>
      <c r="JWT1023" s="151" t="s">
        <v>399</v>
      </c>
      <c r="JWU1023" s="151" t="s">
        <v>399</v>
      </c>
      <c r="JWV1023" s="151" t="s">
        <v>399</v>
      </c>
      <c r="JWW1023" s="151" t="s">
        <v>399</v>
      </c>
      <c r="JWX1023" s="151" t="s">
        <v>399</v>
      </c>
      <c r="JWY1023" s="151" t="s">
        <v>399</v>
      </c>
      <c r="JWZ1023" s="151" t="s">
        <v>399</v>
      </c>
      <c r="JXA1023" s="151" t="s">
        <v>399</v>
      </c>
      <c r="JXB1023" s="151" t="s">
        <v>399</v>
      </c>
      <c r="JXC1023" s="151" t="s">
        <v>399</v>
      </c>
      <c r="JXD1023" s="151" t="s">
        <v>399</v>
      </c>
      <c r="JXE1023" s="151" t="s">
        <v>399</v>
      </c>
      <c r="JXF1023" s="151" t="s">
        <v>399</v>
      </c>
      <c r="JXG1023" s="151" t="s">
        <v>399</v>
      </c>
      <c r="JXH1023" s="151" t="s">
        <v>399</v>
      </c>
      <c r="JXI1023" s="151" t="s">
        <v>399</v>
      </c>
      <c r="JXJ1023" s="151" t="s">
        <v>399</v>
      </c>
      <c r="JXK1023" s="151" t="s">
        <v>399</v>
      </c>
      <c r="JXL1023" s="151" t="s">
        <v>399</v>
      </c>
      <c r="JXM1023" s="151" t="s">
        <v>399</v>
      </c>
      <c r="JXN1023" s="151" t="s">
        <v>399</v>
      </c>
      <c r="JXO1023" s="151" t="s">
        <v>399</v>
      </c>
      <c r="JXP1023" s="151" t="s">
        <v>399</v>
      </c>
      <c r="JXQ1023" s="151" t="s">
        <v>399</v>
      </c>
      <c r="JXR1023" s="151" t="s">
        <v>399</v>
      </c>
      <c r="JXS1023" s="151" t="s">
        <v>399</v>
      </c>
      <c r="JXT1023" s="151" t="s">
        <v>399</v>
      </c>
      <c r="JXU1023" s="151" t="s">
        <v>399</v>
      </c>
      <c r="JXV1023" s="151" t="s">
        <v>399</v>
      </c>
      <c r="JXW1023" s="151" t="s">
        <v>399</v>
      </c>
      <c r="JXX1023" s="151" t="s">
        <v>399</v>
      </c>
      <c r="JXY1023" s="151" t="s">
        <v>399</v>
      </c>
      <c r="JXZ1023" s="151" t="s">
        <v>399</v>
      </c>
      <c r="JYA1023" s="151" t="s">
        <v>399</v>
      </c>
      <c r="JYB1023" s="151" t="s">
        <v>399</v>
      </c>
      <c r="JYC1023" s="151" t="s">
        <v>399</v>
      </c>
      <c r="JYD1023" s="151" t="s">
        <v>399</v>
      </c>
      <c r="JYE1023" s="151" t="s">
        <v>399</v>
      </c>
      <c r="JYF1023" s="151" t="s">
        <v>399</v>
      </c>
      <c r="JYG1023" s="151" t="s">
        <v>399</v>
      </c>
      <c r="JYH1023" s="151" t="s">
        <v>399</v>
      </c>
      <c r="JYI1023" s="151" t="s">
        <v>399</v>
      </c>
      <c r="JYJ1023" s="151" t="s">
        <v>399</v>
      </c>
      <c r="JYK1023" s="151" t="s">
        <v>399</v>
      </c>
      <c r="JYL1023" s="151" t="s">
        <v>399</v>
      </c>
      <c r="JYM1023" s="151" t="s">
        <v>399</v>
      </c>
      <c r="JYN1023" s="151" t="s">
        <v>399</v>
      </c>
      <c r="JYO1023" s="151" t="s">
        <v>399</v>
      </c>
      <c r="JYP1023" s="151" t="s">
        <v>399</v>
      </c>
      <c r="JYQ1023" s="151" t="s">
        <v>399</v>
      </c>
      <c r="JYR1023" s="151" t="s">
        <v>399</v>
      </c>
      <c r="JYS1023" s="151" t="s">
        <v>399</v>
      </c>
      <c r="JYT1023" s="151" t="s">
        <v>399</v>
      </c>
      <c r="JYU1023" s="151" t="s">
        <v>399</v>
      </c>
      <c r="JYV1023" s="151" t="s">
        <v>399</v>
      </c>
      <c r="JYW1023" s="151" t="s">
        <v>399</v>
      </c>
      <c r="JYX1023" s="151" t="s">
        <v>399</v>
      </c>
      <c r="JYY1023" s="151" t="s">
        <v>399</v>
      </c>
      <c r="JYZ1023" s="151" t="s">
        <v>399</v>
      </c>
      <c r="JZA1023" s="151" t="s">
        <v>399</v>
      </c>
      <c r="JZB1023" s="151" t="s">
        <v>399</v>
      </c>
      <c r="JZC1023" s="151" t="s">
        <v>399</v>
      </c>
      <c r="JZD1023" s="151" t="s">
        <v>399</v>
      </c>
      <c r="JZE1023" s="151" t="s">
        <v>399</v>
      </c>
      <c r="JZF1023" s="151" t="s">
        <v>399</v>
      </c>
      <c r="JZG1023" s="151" t="s">
        <v>399</v>
      </c>
      <c r="JZH1023" s="151" t="s">
        <v>399</v>
      </c>
      <c r="JZI1023" s="151" t="s">
        <v>399</v>
      </c>
      <c r="JZJ1023" s="151" t="s">
        <v>399</v>
      </c>
      <c r="JZK1023" s="151" t="s">
        <v>399</v>
      </c>
      <c r="JZL1023" s="151" t="s">
        <v>399</v>
      </c>
      <c r="JZM1023" s="151" t="s">
        <v>399</v>
      </c>
      <c r="JZN1023" s="151" t="s">
        <v>399</v>
      </c>
      <c r="JZO1023" s="151" t="s">
        <v>399</v>
      </c>
      <c r="JZP1023" s="151" t="s">
        <v>399</v>
      </c>
      <c r="JZQ1023" s="151" t="s">
        <v>399</v>
      </c>
      <c r="JZR1023" s="151" t="s">
        <v>399</v>
      </c>
      <c r="JZS1023" s="151" t="s">
        <v>399</v>
      </c>
      <c r="JZT1023" s="151" t="s">
        <v>399</v>
      </c>
      <c r="JZU1023" s="151" t="s">
        <v>399</v>
      </c>
      <c r="JZV1023" s="151" t="s">
        <v>399</v>
      </c>
      <c r="JZW1023" s="151" t="s">
        <v>399</v>
      </c>
      <c r="JZX1023" s="151" t="s">
        <v>399</v>
      </c>
      <c r="JZY1023" s="151" t="s">
        <v>399</v>
      </c>
      <c r="JZZ1023" s="151" t="s">
        <v>399</v>
      </c>
      <c r="KAA1023" s="151" t="s">
        <v>399</v>
      </c>
      <c r="KAB1023" s="151" t="s">
        <v>399</v>
      </c>
      <c r="KAC1023" s="151" t="s">
        <v>399</v>
      </c>
      <c r="KAD1023" s="151" t="s">
        <v>399</v>
      </c>
      <c r="KAE1023" s="151" t="s">
        <v>399</v>
      </c>
      <c r="KAF1023" s="151" t="s">
        <v>399</v>
      </c>
      <c r="KAG1023" s="151" t="s">
        <v>399</v>
      </c>
      <c r="KAH1023" s="151" t="s">
        <v>399</v>
      </c>
      <c r="KAI1023" s="151" t="s">
        <v>399</v>
      </c>
      <c r="KAJ1023" s="151" t="s">
        <v>399</v>
      </c>
      <c r="KAK1023" s="151" t="s">
        <v>399</v>
      </c>
      <c r="KAL1023" s="151" t="s">
        <v>399</v>
      </c>
      <c r="KAM1023" s="151" t="s">
        <v>399</v>
      </c>
      <c r="KAN1023" s="151" t="s">
        <v>399</v>
      </c>
      <c r="KAO1023" s="151" t="s">
        <v>399</v>
      </c>
      <c r="KAP1023" s="151" t="s">
        <v>399</v>
      </c>
      <c r="KAQ1023" s="151" t="s">
        <v>399</v>
      </c>
      <c r="KAR1023" s="151" t="s">
        <v>399</v>
      </c>
      <c r="KAS1023" s="151" t="s">
        <v>399</v>
      </c>
      <c r="KAT1023" s="151" t="s">
        <v>399</v>
      </c>
      <c r="KAU1023" s="151" t="s">
        <v>399</v>
      </c>
      <c r="KAV1023" s="151" t="s">
        <v>399</v>
      </c>
      <c r="KAW1023" s="151" t="s">
        <v>399</v>
      </c>
      <c r="KAX1023" s="151" t="s">
        <v>399</v>
      </c>
      <c r="KAY1023" s="151" t="s">
        <v>399</v>
      </c>
      <c r="KAZ1023" s="151" t="s">
        <v>399</v>
      </c>
      <c r="KBA1023" s="151" t="s">
        <v>399</v>
      </c>
      <c r="KBB1023" s="151" t="s">
        <v>399</v>
      </c>
      <c r="KBC1023" s="151" t="s">
        <v>399</v>
      </c>
      <c r="KBD1023" s="151" t="s">
        <v>399</v>
      </c>
      <c r="KBE1023" s="151" t="s">
        <v>399</v>
      </c>
      <c r="KBF1023" s="151" t="s">
        <v>399</v>
      </c>
      <c r="KBG1023" s="151" t="s">
        <v>399</v>
      </c>
      <c r="KBH1023" s="151" t="s">
        <v>399</v>
      </c>
      <c r="KBI1023" s="151" t="s">
        <v>399</v>
      </c>
      <c r="KBJ1023" s="151" t="s">
        <v>399</v>
      </c>
      <c r="KBK1023" s="151" t="s">
        <v>399</v>
      </c>
      <c r="KBL1023" s="151" t="s">
        <v>399</v>
      </c>
      <c r="KBM1023" s="151" t="s">
        <v>399</v>
      </c>
      <c r="KBN1023" s="151" t="s">
        <v>399</v>
      </c>
      <c r="KBO1023" s="151" t="s">
        <v>399</v>
      </c>
      <c r="KBP1023" s="151" t="s">
        <v>399</v>
      </c>
      <c r="KBQ1023" s="151" t="s">
        <v>399</v>
      </c>
      <c r="KBR1023" s="151" t="s">
        <v>399</v>
      </c>
      <c r="KBS1023" s="151" t="s">
        <v>399</v>
      </c>
      <c r="KBT1023" s="151" t="s">
        <v>399</v>
      </c>
      <c r="KBU1023" s="151" t="s">
        <v>399</v>
      </c>
      <c r="KBV1023" s="151" t="s">
        <v>399</v>
      </c>
      <c r="KBW1023" s="151" t="s">
        <v>399</v>
      </c>
      <c r="KBX1023" s="151" t="s">
        <v>399</v>
      </c>
      <c r="KBY1023" s="151" t="s">
        <v>399</v>
      </c>
      <c r="KBZ1023" s="151" t="s">
        <v>399</v>
      </c>
      <c r="KCA1023" s="151" t="s">
        <v>399</v>
      </c>
      <c r="KCB1023" s="151" t="s">
        <v>399</v>
      </c>
      <c r="KCC1023" s="151" t="s">
        <v>399</v>
      </c>
      <c r="KCD1023" s="151" t="s">
        <v>399</v>
      </c>
      <c r="KCE1023" s="151" t="s">
        <v>399</v>
      </c>
      <c r="KCF1023" s="151" t="s">
        <v>399</v>
      </c>
      <c r="KCG1023" s="151" t="s">
        <v>399</v>
      </c>
      <c r="KCH1023" s="151" t="s">
        <v>399</v>
      </c>
      <c r="KCI1023" s="151" t="s">
        <v>399</v>
      </c>
      <c r="KCJ1023" s="151" t="s">
        <v>399</v>
      </c>
      <c r="KCK1023" s="151" t="s">
        <v>399</v>
      </c>
      <c r="KCL1023" s="151" t="s">
        <v>399</v>
      </c>
      <c r="KCM1023" s="151" t="s">
        <v>399</v>
      </c>
      <c r="KCN1023" s="151" t="s">
        <v>399</v>
      </c>
      <c r="KCO1023" s="151" t="s">
        <v>399</v>
      </c>
      <c r="KCP1023" s="151" t="s">
        <v>399</v>
      </c>
      <c r="KCQ1023" s="151" t="s">
        <v>399</v>
      </c>
      <c r="KCR1023" s="151" t="s">
        <v>399</v>
      </c>
      <c r="KCS1023" s="151" t="s">
        <v>399</v>
      </c>
      <c r="KCT1023" s="151" t="s">
        <v>399</v>
      </c>
      <c r="KCU1023" s="151" t="s">
        <v>399</v>
      </c>
      <c r="KCV1023" s="151" t="s">
        <v>399</v>
      </c>
      <c r="KCW1023" s="151" t="s">
        <v>399</v>
      </c>
      <c r="KCX1023" s="151" t="s">
        <v>399</v>
      </c>
      <c r="KCY1023" s="151" t="s">
        <v>399</v>
      </c>
      <c r="KCZ1023" s="151" t="s">
        <v>399</v>
      </c>
      <c r="KDA1023" s="151" t="s">
        <v>399</v>
      </c>
      <c r="KDB1023" s="151" t="s">
        <v>399</v>
      </c>
      <c r="KDC1023" s="151" t="s">
        <v>399</v>
      </c>
      <c r="KDD1023" s="151" t="s">
        <v>399</v>
      </c>
      <c r="KDE1023" s="151" t="s">
        <v>399</v>
      </c>
      <c r="KDF1023" s="151" t="s">
        <v>399</v>
      </c>
      <c r="KDG1023" s="151" t="s">
        <v>399</v>
      </c>
      <c r="KDH1023" s="151" t="s">
        <v>399</v>
      </c>
      <c r="KDI1023" s="151" t="s">
        <v>399</v>
      </c>
      <c r="KDJ1023" s="151" t="s">
        <v>399</v>
      </c>
      <c r="KDK1023" s="151" t="s">
        <v>399</v>
      </c>
      <c r="KDL1023" s="151" t="s">
        <v>399</v>
      </c>
      <c r="KDM1023" s="151" t="s">
        <v>399</v>
      </c>
      <c r="KDN1023" s="151" t="s">
        <v>399</v>
      </c>
      <c r="KDO1023" s="151" t="s">
        <v>399</v>
      </c>
      <c r="KDP1023" s="151" t="s">
        <v>399</v>
      </c>
      <c r="KDQ1023" s="151" t="s">
        <v>399</v>
      </c>
      <c r="KDR1023" s="151" t="s">
        <v>399</v>
      </c>
      <c r="KDS1023" s="151" t="s">
        <v>399</v>
      </c>
      <c r="KDT1023" s="151" t="s">
        <v>399</v>
      </c>
      <c r="KDU1023" s="151" t="s">
        <v>399</v>
      </c>
      <c r="KDV1023" s="151" t="s">
        <v>399</v>
      </c>
      <c r="KDW1023" s="151" t="s">
        <v>399</v>
      </c>
      <c r="KDX1023" s="151" t="s">
        <v>399</v>
      </c>
      <c r="KDY1023" s="151" t="s">
        <v>399</v>
      </c>
      <c r="KDZ1023" s="151" t="s">
        <v>399</v>
      </c>
      <c r="KEA1023" s="151" t="s">
        <v>399</v>
      </c>
      <c r="KEB1023" s="151" t="s">
        <v>399</v>
      </c>
      <c r="KEC1023" s="151" t="s">
        <v>399</v>
      </c>
      <c r="KED1023" s="151" t="s">
        <v>399</v>
      </c>
      <c r="KEE1023" s="151" t="s">
        <v>399</v>
      </c>
      <c r="KEF1023" s="151" t="s">
        <v>399</v>
      </c>
      <c r="KEG1023" s="151" t="s">
        <v>399</v>
      </c>
      <c r="KEH1023" s="151" t="s">
        <v>399</v>
      </c>
      <c r="KEI1023" s="151" t="s">
        <v>399</v>
      </c>
      <c r="KEJ1023" s="151" t="s">
        <v>399</v>
      </c>
      <c r="KEK1023" s="151" t="s">
        <v>399</v>
      </c>
      <c r="KEL1023" s="151" t="s">
        <v>399</v>
      </c>
      <c r="KEM1023" s="151" t="s">
        <v>399</v>
      </c>
      <c r="KEN1023" s="151" t="s">
        <v>399</v>
      </c>
      <c r="KEO1023" s="151" t="s">
        <v>399</v>
      </c>
      <c r="KEP1023" s="151" t="s">
        <v>399</v>
      </c>
      <c r="KEQ1023" s="151" t="s">
        <v>399</v>
      </c>
      <c r="KER1023" s="151" t="s">
        <v>399</v>
      </c>
      <c r="KES1023" s="151" t="s">
        <v>399</v>
      </c>
      <c r="KET1023" s="151" t="s">
        <v>399</v>
      </c>
      <c r="KEU1023" s="151" t="s">
        <v>399</v>
      </c>
      <c r="KEV1023" s="151" t="s">
        <v>399</v>
      </c>
      <c r="KEW1023" s="151" t="s">
        <v>399</v>
      </c>
      <c r="KEX1023" s="151" t="s">
        <v>399</v>
      </c>
      <c r="KEY1023" s="151" t="s">
        <v>399</v>
      </c>
      <c r="KEZ1023" s="151" t="s">
        <v>399</v>
      </c>
      <c r="KFA1023" s="151" t="s">
        <v>399</v>
      </c>
      <c r="KFB1023" s="151" t="s">
        <v>399</v>
      </c>
      <c r="KFC1023" s="151" t="s">
        <v>399</v>
      </c>
      <c r="KFD1023" s="151" t="s">
        <v>399</v>
      </c>
      <c r="KFE1023" s="151" t="s">
        <v>399</v>
      </c>
      <c r="KFF1023" s="151" t="s">
        <v>399</v>
      </c>
      <c r="KFG1023" s="151" t="s">
        <v>399</v>
      </c>
      <c r="KFH1023" s="151" t="s">
        <v>399</v>
      </c>
      <c r="KFI1023" s="151" t="s">
        <v>399</v>
      </c>
      <c r="KFJ1023" s="151" t="s">
        <v>399</v>
      </c>
      <c r="KFK1023" s="151" t="s">
        <v>399</v>
      </c>
      <c r="KFL1023" s="151" t="s">
        <v>399</v>
      </c>
      <c r="KFM1023" s="151" t="s">
        <v>399</v>
      </c>
      <c r="KFN1023" s="151" t="s">
        <v>399</v>
      </c>
      <c r="KFO1023" s="151" t="s">
        <v>399</v>
      </c>
      <c r="KFP1023" s="151" t="s">
        <v>399</v>
      </c>
      <c r="KFQ1023" s="151" t="s">
        <v>399</v>
      </c>
      <c r="KFR1023" s="151" t="s">
        <v>399</v>
      </c>
      <c r="KFS1023" s="151" t="s">
        <v>399</v>
      </c>
      <c r="KFT1023" s="151" t="s">
        <v>399</v>
      </c>
      <c r="KFU1023" s="151" t="s">
        <v>399</v>
      </c>
      <c r="KFV1023" s="151" t="s">
        <v>399</v>
      </c>
      <c r="KFW1023" s="151" t="s">
        <v>399</v>
      </c>
      <c r="KFX1023" s="151" t="s">
        <v>399</v>
      </c>
      <c r="KFY1023" s="151" t="s">
        <v>399</v>
      </c>
      <c r="KFZ1023" s="151" t="s">
        <v>399</v>
      </c>
      <c r="KGA1023" s="151" t="s">
        <v>399</v>
      </c>
      <c r="KGB1023" s="151" t="s">
        <v>399</v>
      </c>
      <c r="KGC1023" s="151" t="s">
        <v>399</v>
      </c>
      <c r="KGD1023" s="151" t="s">
        <v>399</v>
      </c>
      <c r="KGE1023" s="151" t="s">
        <v>399</v>
      </c>
      <c r="KGF1023" s="151" t="s">
        <v>399</v>
      </c>
      <c r="KGG1023" s="151" t="s">
        <v>399</v>
      </c>
      <c r="KGH1023" s="151" t="s">
        <v>399</v>
      </c>
      <c r="KGI1023" s="151" t="s">
        <v>399</v>
      </c>
      <c r="KGJ1023" s="151" t="s">
        <v>399</v>
      </c>
      <c r="KGK1023" s="151" t="s">
        <v>399</v>
      </c>
      <c r="KGL1023" s="151" t="s">
        <v>399</v>
      </c>
      <c r="KGM1023" s="151" t="s">
        <v>399</v>
      </c>
      <c r="KGN1023" s="151" t="s">
        <v>399</v>
      </c>
      <c r="KGO1023" s="151" t="s">
        <v>399</v>
      </c>
      <c r="KGP1023" s="151" t="s">
        <v>399</v>
      </c>
      <c r="KGQ1023" s="151" t="s">
        <v>399</v>
      </c>
      <c r="KGR1023" s="151" t="s">
        <v>399</v>
      </c>
      <c r="KGS1023" s="151" t="s">
        <v>399</v>
      </c>
      <c r="KGT1023" s="151" t="s">
        <v>399</v>
      </c>
      <c r="KGU1023" s="151" t="s">
        <v>399</v>
      </c>
      <c r="KGV1023" s="151" t="s">
        <v>399</v>
      </c>
      <c r="KGW1023" s="151" t="s">
        <v>399</v>
      </c>
      <c r="KGX1023" s="151" t="s">
        <v>399</v>
      </c>
      <c r="KGY1023" s="151" t="s">
        <v>399</v>
      </c>
      <c r="KGZ1023" s="151" t="s">
        <v>399</v>
      </c>
      <c r="KHA1023" s="151" t="s">
        <v>399</v>
      </c>
      <c r="KHB1023" s="151" t="s">
        <v>399</v>
      </c>
      <c r="KHC1023" s="151" t="s">
        <v>399</v>
      </c>
      <c r="KHD1023" s="151" t="s">
        <v>399</v>
      </c>
      <c r="KHE1023" s="151" t="s">
        <v>399</v>
      </c>
      <c r="KHF1023" s="151" t="s">
        <v>399</v>
      </c>
      <c r="KHG1023" s="151" t="s">
        <v>399</v>
      </c>
      <c r="KHH1023" s="151" t="s">
        <v>399</v>
      </c>
      <c r="KHI1023" s="151" t="s">
        <v>399</v>
      </c>
      <c r="KHJ1023" s="151" t="s">
        <v>399</v>
      </c>
      <c r="KHK1023" s="151" t="s">
        <v>399</v>
      </c>
      <c r="KHL1023" s="151" t="s">
        <v>399</v>
      </c>
      <c r="KHM1023" s="151" t="s">
        <v>399</v>
      </c>
      <c r="KHN1023" s="151" t="s">
        <v>399</v>
      </c>
      <c r="KHO1023" s="151" t="s">
        <v>399</v>
      </c>
      <c r="KHP1023" s="151" t="s">
        <v>399</v>
      </c>
      <c r="KHQ1023" s="151" t="s">
        <v>399</v>
      </c>
      <c r="KHR1023" s="151" t="s">
        <v>399</v>
      </c>
      <c r="KHS1023" s="151" t="s">
        <v>399</v>
      </c>
      <c r="KHT1023" s="151" t="s">
        <v>399</v>
      </c>
      <c r="KHU1023" s="151" t="s">
        <v>399</v>
      </c>
      <c r="KHV1023" s="151" t="s">
        <v>399</v>
      </c>
      <c r="KHW1023" s="151" t="s">
        <v>399</v>
      </c>
      <c r="KHX1023" s="151" t="s">
        <v>399</v>
      </c>
      <c r="KHY1023" s="151" t="s">
        <v>399</v>
      </c>
      <c r="KHZ1023" s="151" t="s">
        <v>399</v>
      </c>
      <c r="KIA1023" s="151" t="s">
        <v>399</v>
      </c>
      <c r="KIB1023" s="151" t="s">
        <v>399</v>
      </c>
      <c r="KIC1023" s="151" t="s">
        <v>399</v>
      </c>
      <c r="KID1023" s="151" t="s">
        <v>399</v>
      </c>
      <c r="KIE1023" s="151" t="s">
        <v>399</v>
      </c>
      <c r="KIF1023" s="151" t="s">
        <v>399</v>
      </c>
      <c r="KIG1023" s="151" t="s">
        <v>399</v>
      </c>
      <c r="KIH1023" s="151" t="s">
        <v>399</v>
      </c>
      <c r="KII1023" s="151" t="s">
        <v>399</v>
      </c>
      <c r="KIJ1023" s="151" t="s">
        <v>399</v>
      </c>
      <c r="KIK1023" s="151" t="s">
        <v>399</v>
      </c>
      <c r="KIL1023" s="151" t="s">
        <v>399</v>
      </c>
      <c r="KIM1023" s="151" t="s">
        <v>399</v>
      </c>
      <c r="KIN1023" s="151" t="s">
        <v>399</v>
      </c>
      <c r="KIO1023" s="151" t="s">
        <v>399</v>
      </c>
      <c r="KIP1023" s="151" t="s">
        <v>399</v>
      </c>
      <c r="KIQ1023" s="151" t="s">
        <v>399</v>
      </c>
      <c r="KIR1023" s="151" t="s">
        <v>399</v>
      </c>
      <c r="KIS1023" s="151" t="s">
        <v>399</v>
      </c>
      <c r="KIT1023" s="151" t="s">
        <v>399</v>
      </c>
      <c r="KIU1023" s="151" t="s">
        <v>399</v>
      </c>
      <c r="KIV1023" s="151" t="s">
        <v>399</v>
      </c>
      <c r="KIW1023" s="151" t="s">
        <v>399</v>
      </c>
      <c r="KIX1023" s="151" t="s">
        <v>399</v>
      </c>
      <c r="KIY1023" s="151" t="s">
        <v>399</v>
      </c>
      <c r="KIZ1023" s="151" t="s">
        <v>399</v>
      </c>
      <c r="KJA1023" s="151" t="s">
        <v>399</v>
      </c>
      <c r="KJB1023" s="151" t="s">
        <v>399</v>
      </c>
      <c r="KJC1023" s="151" t="s">
        <v>399</v>
      </c>
      <c r="KJD1023" s="151" t="s">
        <v>399</v>
      </c>
      <c r="KJE1023" s="151" t="s">
        <v>399</v>
      </c>
      <c r="KJF1023" s="151" t="s">
        <v>399</v>
      </c>
      <c r="KJG1023" s="151" t="s">
        <v>399</v>
      </c>
      <c r="KJH1023" s="151" t="s">
        <v>399</v>
      </c>
      <c r="KJI1023" s="151" t="s">
        <v>399</v>
      </c>
      <c r="KJJ1023" s="151" t="s">
        <v>399</v>
      </c>
      <c r="KJK1023" s="151" t="s">
        <v>399</v>
      </c>
      <c r="KJL1023" s="151" t="s">
        <v>399</v>
      </c>
      <c r="KJM1023" s="151" t="s">
        <v>399</v>
      </c>
      <c r="KJN1023" s="151" t="s">
        <v>399</v>
      </c>
      <c r="KJO1023" s="151" t="s">
        <v>399</v>
      </c>
      <c r="KJP1023" s="151" t="s">
        <v>399</v>
      </c>
      <c r="KJQ1023" s="151" t="s">
        <v>399</v>
      </c>
      <c r="KJR1023" s="151" t="s">
        <v>399</v>
      </c>
      <c r="KJS1023" s="151" t="s">
        <v>399</v>
      </c>
      <c r="KJT1023" s="151" t="s">
        <v>399</v>
      </c>
      <c r="KJU1023" s="151" t="s">
        <v>399</v>
      </c>
      <c r="KJV1023" s="151" t="s">
        <v>399</v>
      </c>
      <c r="KJW1023" s="151" t="s">
        <v>399</v>
      </c>
      <c r="KJX1023" s="151" t="s">
        <v>399</v>
      </c>
      <c r="KJY1023" s="151" t="s">
        <v>399</v>
      </c>
      <c r="KJZ1023" s="151" t="s">
        <v>399</v>
      </c>
      <c r="KKA1023" s="151" t="s">
        <v>399</v>
      </c>
      <c r="KKB1023" s="151" t="s">
        <v>399</v>
      </c>
      <c r="KKC1023" s="151" t="s">
        <v>399</v>
      </c>
      <c r="KKD1023" s="151" t="s">
        <v>399</v>
      </c>
      <c r="KKE1023" s="151" t="s">
        <v>399</v>
      </c>
      <c r="KKF1023" s="151" t="s">
        <v>399</v>
      </c>
      <c r="KKG1023" s="151" t="s">
        <v>399</v>
      </c>
      <c r="KKH1023" s="151" t="s">
        <v>399</v>
      </c>
      <c r="KKI1023" s="151" t="s">
        <v>399</v>
      </c>
      <c r="KKJ1023" s="151" t="s">
        <v>399</v>
      </c>
      <c r="KKK1023" s="151" t="s">
        <v>399</v>
      </c>
      <c r="KKL1023" s="151" t="s">
        <v>399</v>
      </c>
      <c r="KKM1023" s="151" t="s">
        <v>399</v>
      </c>
      <c r="KKN1023" s="151" t="s">
        <v>399</v>
      </c>
      <c r="KKO1023" s="151" t="s">
        <v>399</v>
      </c>
      <c r="KKP1023" s="151" t="s">
        <v>399</v>
      </c>
      <c r="KKQ1023" s="151" t="s">
        <v>399</v>
      </c>
      <c r="KKR1023" s="151" t="s">
        <v>399</v>
      </c>
      <c r="KKS1023" s="151" t="s">
        <v>399</v>
      </c>
      <c r="KKT1023" s="151" t="s">
        <v>399</v>
      </c>
      <c r="KKU1023" s="151" t="s">
        <v>399</v>
      </c>
      <c r="KKV1023" s="151" t="s">
        <v>399</v>
      </c>
      <c r="KKW1023" s="151" t="s">
        <v>399</v>
      </c>
      <c r="KKX1023" s="151" t="s">
        <v>399</v>
      </c>
      <c r="KKY1023" s="151" t="s">
        <v>399</v>
      </c>
      <c r="KKZ1023" s="151" t="s">
        <v>399</v>
      </c>
      <c r="KLA1023" s="151" t="s">
        <v>399</v>
      </c>
      <c r="KLB1023" s="151" t="s">
        <v>399</v>
      </c>
      <c r="KLC1023" s="151" t="s">
        <v>399</v>
      </c>
      <c r="KLD1023" s="151" t="s">
        <v>399</v>
      </c>
      <c r="KLE1023" s="151" t="s">
        <v>399</v>
      </c>
      <c r="KLF1023" s="151" t="s">
        <v>399</v>
      </c>
      <c r="KLG1023" s="151" t="s">
        <v>399</v>
      </c>
      <c r="KLH1023" s="151" t="s">
        <v>399</v>
      </c>
      <c r="KLI1023" s="151" t="s">
        <v>399</v>
      </c>
      <c r="KLJ1023" s="151" t="s">
        <v>399</v>
      </c>
      <c r="KLK1023" s="151" t="s">
        <v>399</v>
      </c>
      <c r="KLL1023" s="151" t="s">
        <v>399</v>
      </c>
      <c r="KLM1023" s="151" t="s">
        <v>399</v>
      </c>
      <c r="KLN1023" s="151" t="s">
        <v>399</v>
      </c>
      <c r="KLO1023" s="151" t="s">
        <v>399</v>
      </c>
      <c r="KLP1023" s="151" t="s">
        <v>399</v>
      </c>
      <c r="KLQ1023" s="151" t="s">
        <v>399</v>
      </c>
      <c r="KLR1023" s="151" t="s">
        <v>399</v>
      </c>
      <c r="KLS1023" s="151" t="s">
        <v>399</v>
      </c>
      <c r="KLT1023" s="151" t="s">
        <v>399</v>
      </c>
      <c r="KLU1023" s="151" t="s">
        <v>399</v>
      </c>
      <c r="KLV1023" s="151" t="s">
        <v>399</v>
      </c>
      <c r="KLW1023" s="151" t="s">
        <v>399</v>
      </c>
      <c r="KLX1023" s="151" t="s">
        <v>399</v>
      </c>
      <c r="KLY1023" s="151" t="s">
        <v>399</v>
      </c>
      <c r="KLZ1023" s="151" t="s">
        <v>399</v>
      </c>
      <c r="KMA1023" s="151" t="s">
        <v>399</v>
      </c>
      <c r="KMB1023" s="151" t="s">
        <v>399</v>
      </c>
      <c r="KMC1023" s="151" t="s">
        <v>399</v>
      </c>
      <c r="KMD1023" s="151" t="s">
        <v>399</v>
      </c>
      <c r="KME1023" s="151" t="s">
        <v>399</v>
      </c>
      <c r="KMF1023" s="151" t="s">
        <v>399</v>
      </c>
      <c r="KMG1023" s="151" t="s">
        <v>399</v>
      </c>
      <c r="KMH1023" s="151" t="s">
        <v>399</v>
      </c>
      <c r="KMI1023" s="151" t="s">
        <v>399</v>
      </c>
      <c r="KMJ1023" s="151" t="s">
        <v>399</v>
      </c>
      <c r="KMK1023" s="151" t="s">
        <v>399</v>
      </c>
      <c r="KML1023" s="151" t="s">
        <v>399</v>
      </c>
      <c r="KMM1023" s="151" t="s">
        <v>399</v>
      </c>
      <c r="KMN1023" s="151" t="s">
        <v>399</v>
      </c>
      <c r="KMO1023" s="151" t="s">
        <v>399</v>
      </c>
      <c r="KMP1023" s="151" t="s">
        <v>399</v>
      </c>
      <c r="KMQ1023" s="151" t="s">
        <v>399</v>
      </c>
      <c r="KMR1023" s="151" t="s">
        <v>399</v>
      </c>
      <c r="KMS1023" s="151" t="s">
        <v>399</v>
      </c>
      <c r="KMT1023" s="151" t="s">
        <v>399</v>
      </c>
      <c r="KMU1023" s="151" t="s">
        <v>399</v>
      </c>
      <c r="KMV1023" s="151" t="s">
        <v>399</v>
      </c>
      <c r="KMW1023" s="151" t="s">
        <v>399</v>
      </c>
      <c r="KMX1023" s="151" t="s">
        <v>399</v>
      </c>
      <c r="KMY1023" s="151" t="s">
        <v>399</v>
      </c>
      <c r="KMZ1023" s="151" t="s">
        <v>399</v>
      </c>
      <c r="KNA1023" s="151" t="s">
        <v>399</v>
      </c>
      <c r="KNB1023" s="151" t="s">
        <v>399</v>
      </c>
      <c r="KNC1023" s="151" t="s">
        <v>399</v>
      </c>
      <c r="KND1023" s="151" t="s">
        <v>399</v>
      </c>
      <c r="KNE1023" s="151" t="s">
        <v>399</v>
      </c>
      <c r="KNF1023" s="151" t="s">
        <v>399</v>
      </c>
      <c r="KNG1023" s="151" t="s">
        <v>399</v>
      </c>
      <c r="KNH1023" s="151" t="s">
        <v>399</v>
      </c>
      <c r="KNI1023" s="151" t="s">
        <v>399</v>
      </c>
      <c r="KNJ1023" s="151" t="s">
        <v>399</v>
      </c>
      <c r="KNK1023" s="151" t="s">
        <v>399</v>
      </c>
      <c r="KNL1023" s="151" t="s">
        <v>399</v>
      </c>
      <c r="KNM1023" s="151" t="s">
        <v>399</v>
      </c>
      <c r="KNN1023" s="151" t="s">
        <v>399</v>
      </c>
      <c r="KNO1023" s="151" t="s">
        <v>399</v>
      </c>
      <c r="KNP1023" s="151" t="s">
        <v>399</v>
      </c>
      <c r="KNQ1023" s="151" t="s">
        <v>399</v>
      </c>
      <c r="KNR1023" s="151" t="s">
        <v>399</v>
      </c>
      <c r="KNS1023" s="151" t="s">
        <v>399</v>
      </c>
      <c r="KNT1023" s="151" t="s">
        <v>399</v>
      </c>
      <c r="KNU1023" s="151" t="s">
        <v>399</v>
      </c>
      <c r="KNV1023" s="151" t="s">
        <v>399</v>
      </c>
      <c r="KNW1023" s="151" t="s">
        <v>399</v>
      </c>
      <c r="KNX1023" s="151" t="s">
        <v>399</v>
      </c>
      <c r="KNY1023" s="151" t="s">
        <v>399</v>
      </c>
      <c r="KNZ1023" s="151" t="s">
        <v>399</v>
      </c>
      <c r="KOA1023" s="151" t="s">
        <v>399</v>
      </c>
      <c r="KOB1023" s="151" t="s">
        <v>399</v>
      </c>
      <c r="KOC1023" s="151" t="s">
        <v>399</v>
      </c>
      <c r="KOD1023" s="151" t="s">
        <v>399</v>
      </c>
      <c r="KOE1023" s="151" t="s">
        <v>399</v>
      </c>
      <c r="KOF1023" s="151" t="s">
        <v>399</v>
      </c>
      <c r="KOG1023" s="151" t="s">
        <v>399</v>
      </c>
      <c r="KOH1023" s="151" t="s">
        <v>399</v>
      </c>
      <c r="KOI1023" s="151" t="s">
        <v>399</v>
      </c>
      <c r="KOJ1023" s="151" t="s">
        <v>399</v>
      </c>
      <c r="KOK1023" s="151" t="s">
        <v>399</v>
      </c>
      <c r="KOL1023" s="151" t="s">
        <v>399</v>
      </c>
      <c r="KOM1023" s="151" t="s">
        <v>399</v>
      </c>
      <c r="KON1023" s="151" t="s">
        <v>399</v>
      </c>
      <c r="KOO1023" s="151" t="s">
        <v>399</v>
      </c>
      <c r="KOP1023" s="151" t="s">
        <v>399</v>
      </c>
      <c r="KOQ1023" s="151" t="s">
        <v>399</v>
      </c>
      <c r="KOR1023" s="151" t="s">
        <v>399</v>
      </c>
      <c r="KOS1023" s="151" t="s">
        <v>399</v>
      </c>
      <c r="KOT1023" s="151" t="s">
        <v>399</v>
      </c>
      <c r="KOU1023" s="151" t="s">
        <v>399</v>
      </c>
      <c r="KOV1023" s="151" t="s">
        <v>399</v>
      </c>
      <c r="KOW1023" s="151" t="s">
        <v>399</v>
      </c>
      <c r="KOX1023" s="151" t="s">
        <v>399</v>
      </c>
      <c r="KOY1023" s="151" t="s">
        <v>399</v>
      </c>
      <c r="KOZ1023" s="151" t="s">
        <v>399</v>
      </c>
      <c r="KPA1023" s="151" t="s">
        <v>399</v>
      </c>
      <c r="KPB1023" s="151" t="s">
        <v>399</v>
      </c>
      <c r="KPC1023" s="151" t="s">
        <v>399</v>
      </c>
      <c r="KPD1023" s="151" t="s">
        <v>399</v>
      </c>
      <c r="KPE1023" s="151" t="s">
        <v>399</v>
      </c>
      <c r="KPF1023" s="151" t="s">
        <v>399</v>
      </c>
      <c r="KPG1023" s="151" t="s">
        <v>399</v>
      </c>
      <c r="KPH1023" s="151" t="s">
        <v>399</v>
      </c>
      <c r="KPI1023" s="151" t="s">
        <v>399</v>
      </c>
      <c r="KPJ1023" s="151" t="s">
        <v>399</v>
      </c>
      <c r="KPK1023" s="151" t="s">
        <v>399</v>
      </c>
      <c r="KPL1023" s="151" t="s">
        <v>399</v>
      </c>
      <c r="KPM1023" s="151" t="s">
        <v>399</v>
      </c>
      <c r="KPN1023" s="151" t="s">
        <v>399</v>
      </c>
      <c r="KPO1023" s="151" t="s">
        <v>399</v>
      </c>
      <c r="KPP1023" s="151" t="s">
        <v>399</v>
      </c>
      <c r="KPQ1023" s="151" t="s">
        <v>399</v>
      </c>
      <c r="KPR1023" s="151" t="s">
        <v>399</v>
      </c>
      <c r="KPS1023" s="151" t="s">
        <v>399</v>
      </c>
      <c r="KPT1023" s="151" t="s">
        <v>399</v>
      </c>
      <c r="KPU1023" s="151" t="s">
        <v>399</v>
      </c>
      <c r="KPV1023" s="151" t="s">
        <v>399</v>
      </c>
      <c r="KPW1023" s="151" t="s">
        <v>399</v>
      </c>
      <c r="KPX1023" s="151" t="s">
        <v>399</v>
      </c>
      <c r="KPY1023" s="151" t="s">
        <v>399</v>
      </c>
      <c r="KPZ1023" s="151" t="s">
        <v>399</v>
      </c>
      <c r="KQA1023" s="151" t="s">
        <v>399</v>
      </c>
      <c r="KQB1023" s="151" t="s">
        <v>399</v>
      </c>
      <c r="KQC1023" s="151" t="s">
        <v>399</v>
      </c>
      <c r="KQD1023" s="151" t="s">
        <v>399</v>
      </c>
      <c r="KQE1023" s="151" t="s">
        <v>399</v>
      </c>
      <c r="KQF1023" s="151" t="s">
        <v>399</v>
      </c>
      <c r="KQG1023" s="151" t="s">
        <v>399</v>
      </c>
      <c r="KQH1023" s="151" t="s">
        <v>399</v>
      </c>
      <c r="KQI1023" s="151" t="s">
        <v>399</v>
      </c>
      <c r="KQJ1023" s="151" t="s">
        <v>399</v>
      </c>
      <c r="KQK1023" s="151" t="s">
        <v>399</v>
      </c>
      <c r="KQL1023" s="151" t="s">
        <v>399</v>
      </c>
      <c r="KQM1023" s="151" t="s">
        <v>399</v>
      </c>
      <c r="KQN1023" s="151" t="s">
        <v>399</v>
      </c>
      <c r="KQO1023" s="151" t="s">
        <v>399</v>
      </c>
      <c r="KQP1023" s="151" t="s">
        <v>399</v>
      </c>
      <c r="KQQ1023" s="151" t="s">
        <v>399</v>
      </c>
      <c r="KQR1023" s="151" t="s">
        <v>399</v>
      </c>
      <c r="KQS1023" s="151" t="s">
        <v>399</v>
      </c>
      <c r="KQT1023" s="151" t="s">
        <v>399</v>
      </c>
      <c r="KQU1023" s="151" t="s">
        <v>399</v>
      </c>
      <c r="KQV1023" s="151" t="s">
        <v>399</v>
      </c>
      <c r="KQW1023" s="151" t="s">
        <v>399</v>
      </c>
      <c r="KQX1023" s="151" t="s">
        <v>399</v>
      </c>
      <c r="KQY1023" s="151" t="s">
        <v>399</v>
      </c>
      <c r="KQZ1023" s="151" t="s">
        <v>399</v>
      </c>
      <c r="KRA1023" s="151" t="s">
        <v>399</v>
      </c>
      <c r="KRB1023" s="151" t="s">
        <v>399</v>
      </c>
      <c r="KRC1023" s="151" t="s">
        <v>399</v>
      </c>
      <c r="KRD1023" s="151" t="s">
        <v>399</v>
      </c>
      <c r="KRE1023" s="151" t="s">
        <v>399</v>
      </c>
      <c r="KRF1023" s="151" t="s">
        <v>399</v>
      </c>
      <c r="KRG1023" s="151" t="s">
        <v>399</v>
      </c>
      <c r="KRH1023" s="151" t="s">
        <v>399</v>
      </c>
      <c r="KRI1023" s="151" t="s">
        <v>399</v>
      </c>
      <c r="KRJ1023" s="151" t="s">
        <v>399</v>
      </c>
      <c r="KRK1023" s="151" t="s">
        <v>399</v>
      </c>
      <c r="KRL1023" s="151" t="s">
        <v>399</v>
      </c>
      <c r="KRM1023" s="151" t="s">
        <v>399</v>
      </c>
      <c r="KRN1023" s="151" t="s">
        <v>399</v>
      </c>
      <c r="KRO1023" s="151" t="s">
        <v>399</v>
      </c>
      <c r="KRP1023" s="151" t="s">
        <v>399</v>
      </c>
      <c r="KRQ1023" s="151" t="s">
        <v>399</v>
      </c>
      <c r="KRR1023" s="151" t="s">
        <v>399</v>
      </c>
      <c r="KRS1023" s="151" t="s">
        <v>399</v>
      </c>
      <c r="KRT1023" s="151" t="s">
        <v>399</v>
      </c>
      <c r="KRU1023" s="151" t="s">
        <v>399</v>
      </c>
      <c r="KRV1023" s="151" t="s">
        <v>399</v>
      </c>
      <c r="KRW1023" s="151" t="s">
        <v>399</v>
      </c>
      <c r="KRX1023" s="151" t="s">
        <v>399</v>
      </c>
      <c r="KRY1023" s="151" t="s">
        <v>399</v>
      </c>
      <c r="KRZ1023" s="151" t="s">
        <v>399</v>
      </c>
      <c r="KSA1023" s="151" t="s">
        <v>399</v>
      </c>
      <c r="KSB1023" s="151" t="s">
        <v>399</v>
      </c>
      <c r="KSC1023" s="151" t="s">
        <v>399</v>
      </c>
      <c r="KSD1023" s="151" t="s">
        <v>399</v>
      </c>
      <c r="KSE1023" s="151" t="s">
        <v>399</v>
      </c>
      <c r="KSF1023" s="151" t="s">
        <v>399</v>
      </c>
      <c r="KSG1023" s="151" t="s">
        <v>399</v>
      </c>
      <c r="KSH1023" s="151" t="s">
        <v>399</v>
      </c>
      <c r="KSI1023" s="151" t="s">
        <v>399</v>
      </c>
      <c r="KSJ1023" s="151" t="s">
        <v>399</v>
      </c>
      <c r="KSK1023" s="151" t="s">
        <v>399</v>
      </c>
      <c r="KSL1023" s="151" t="s">
        <v>399</v>
      </c>
      <c r="KSM1023" s="151" t="s">
        <v>399</v>
      </c>
      <c r="KSN1023" s="151" t="s">
        <v>399</v>
      </c>
      <c r="KSO1023" s="151" t="s">
        <v>399</v>
      </c>
      <c r="KSP1023" s="151" t="s">
        <v>399</v>
      </c>
      <c r="KSQ1023" s="151" t="s">
        <v>399</v>
      </c>
      <c r="KSR1023" s="151" t="s">
        <v>399</v>
      </c>
      <c r="KSS1023" s="151" t="s">
        <v>399</v>
      </c>
      <c r="KST1023" s="151" t="s">
        <v>399</v>
      </c>
      <c r="KSU1023" s="151" t="s">
        <v>399</v>
      </c>
      <c r="KSV1023" s="151" t="s">
        <v>399</v>
      </c>
      <c r="KSW1023" s="151" t="s">
        <v>399</v>
      </c>
      <c r="KSX1023" s="151" t="s">
        <v>399</v>
      </c>
      <c r="KSY1023" s="151" t="s">
        <v>399</v>
      </c>
      <c r="KSZ1023" s="151" t="s">
        <v>399</v>
      </c>
      <c r="KTA1023" s="151" t="s">
        <v>399</v>
      </c>
      <c r="KTB1023" s="151" t="s">
        <v>399</v>
      </c>
      <c r="KTC1023" s="151" t="s">
        <v>399</v>
      </c>
      <c r="KTD1023" s="151" t="s">
        <v>399</v>
      </c>
      <c r="KTE1023" s="151" t="s">
        <v>399</v>
      </c>
      <c r="KTF1023" s="151" t="s">
        <v>399</v>
      </c>
      <c r="KTG1023" s="151" t="s">
        <v>399</v>
      </c>
      <c r="KTH1023" s="151" t="s">
        <v>399</v>
      </c>
      <c r="KTI1023" s="151" t="s">
        <v>399</v>
      </c>
      <c r="KTJ1023" s="151" t="s">
        <v>399</v>
      </c>
      <c r="KTK1023" s="151" t="s">
        <v>399</v>
      </c>
      <c r="KTL1023" s="151" t="s">
        <v>399</v>
      </c>
      <c r="KTM1023" s="151" t="s">
        <v>399</v>
      </c>
      <c r="KTN1023" s="151" t="s">
        <v>399</v>
      </c>
      <c r="KTO1023" s="151" t="s">
        <v>399</v>
      </c>
      <c r="KTP1023" s="151" t="s">
        <v>399</v>
      </c>
      <c r="KTQ1023" s="151" t="s">
        <v>399</v>
      </c>
      <c r="KTR1023" s="151" t="s">
        <v>399</v>
      </c>
      <c r="KTS1023" s="151" t="s">
        <v>399</v>
      </c>
      <c r="KTT1023" s="151" t="s">
        <v>399</v>
      </c>
      <c r="KTU1023" s="151" t="s">
        <v>399</v>
      </c>
      <c r="KTV1023" s="151" t="s">
        <v>399</v>
      </c>
      <c r="KTW1023" s="151" t="s">
        <v>399</v>
      </c>
      <c r="KTX1023" s="151" t="s">
        <v>399</v>
      </c>
      <c r="KTY1023" s="151" t="s">
        <v>399</v>
      </c>
      <c r="KTZ1023" s="151" t="s">
        <v>399</v>
      </c>
      <c r="KUA1023" s="151" t="s">
        <v>399</v>
      </c>
      <c r="KUB1023" s="151" t="s">
        <v>399</v>
      </c>
      <c r="KUC1023" s="151" t="s">
        <v>399</v>
      </c>
      <c r="KUD1023" s="151" t="s">
        <v>399</v>
      </c>
      <c r="KUE1023" s="151" t="s">
        <v>399</v>
      </c>
      <c r="KUF1023" s="151" t="s">
        <v>399</v>
      </c>
      <c r="KUG1023" s="151" t="s">
        <v>399</v>
      </c>
      <c r="KUH1023" s="151" t="s">
        <v>399</v>
      </c>
      <c r="KUI1023" s="151" t="s">
        <v>399</v>
      </c>
      <c r="KUJ1023" s="151" t="s">
        <v>399</v>
      </c>
      <c r="KUK1023" s="151" t="s">
        <v>399</v>
      </c>
      <c r="KUL1023" s="151" t="s">
        <v>399</v>
      </c>
      <c r="KUM1023" s="151" t="s">
        <v>399</v>
      </c>
      <c r="KUN1023" s="151" t="s">
        <v>399</v>
      </c>
      <c r="KUO1023" s="151" t="s">
        <v>399</v>
      </c>
      <c r="KUP1023" s="151" t="s">
        <v>399</v>
      </c>
      <c r="KUQ1023" s="151" t="s">
        <v>399</v>
      </c>
      <c r="KUR1023" s="151" t="s">
        <v>399</v>
      </c>
      <c r="KUS1023" s="151" t="s">
        <v>399</v>
      </c>
      <c r="KUT1023" s="151" t="s">
        <v>399</v>
      </c>
      <c r="KUU1023" s="151" t="s">
        <v>399</v>
      </c>
      <c r="KUV1023" s="151" t="s">
        <v>399</v>
      </c>
      <c r="KUW1023" s="151" t="s">
        <v>399</v>
      </c>
      <c r="KUX1023" s="151" t="s">
        <v>399</v>
      </c>
      <c r="KUY1023" s="151" t="s">
        <v>399</v>
      </c>
      <c r="KUZ1023" s="151" t="s">
        <v>399</v>
      </c>
      <c r="KVA1023" s="151" t="s">
        <v>399</v>
      </c>
      <c r="KVB1023" s="151" t="s">
        <v>399</v>
      </c>
      <c r="KVC1023" s="151" t="s">
        <v>399</v>
      </c>
      <c r="KVD1023" s="151" t="s">
        <v>399</v>
      </c>
      <c r="KVE1023" s="151" t="s">
        <v>399</v>
      </c>
      <c r="KVF1023" s="151" t="s">
        <v>399</v>
      </c>
      <c r="KVG1023" s="151" t="s">
        <v>399</v>
      </c>
      <c r="KVH1023" s="151" t="s">
        <v>399</v>
      </c>
      <c r="KVI1023" s="151" t="s">
        <v>399</v>
      </c>
      <c r="KVJ1023" s="151" t="s">
        <v>399</v>
      </c>
      <c r="KVK1023" s="151" t="s">
        <v>399</v>
      </c>
      <c r="KVL1023" s="151" t="s">
        <v>399</v>
      </c>
      <c r="KVM1023" s="151" t="s">
        <v>399</v>
      </c>
      <c r="KVN1023" s="151" t="s">
        <v>399</v>
      </c>
      <c r="KVO1023" s="151" t="s">
        <v>399</v>
      </c>
      <c r="KVP1023" s="151" t="s">
        <v>399</v>
      </c>
      <c r="KVQ1023" s="151" t="s">
        <v>399</v>
      </c>
      <c r="KVR1023" s="151" t="s">
        <v>399</v>
      </c>
      <c r="KVS1023" s="151" t="s">
        <v>399</v>
      </c>
      <c r="KVT1023" s="151" t="s">
        <v>399</v>
      </c>
      <c r="KVU1023" s="151" t="s">
        <v>399</v>
      </c>
      <c r="KVV1023" s="151" t="s">
        <v>399</v>
      </c>
      <c r="KVW1023" s="151" t="s">
        <v>399</v>
      </c>
      <c r="KVX1023" s="151" t="s">
        <v>399</v>
      </c>
      <c r="KVY1023" s="151" t="s">
        <v>399</v>
      </c>
      <c r="KVZ1023" s="151" t="s">
        <v>399</v>
      </c>
      <c r="KWA1023" s="151" t="s">
        <v>399</v>
      </c>
      <c r="KWB1023" s="151" t="s">
        <v>399</v>
      </c>
      <c r="KWC1023" s="151" t="s">
        <v>399</v>
      </c>
      <c r="KWD1023" s="151" t="s">
        <v>399</v>
      </c>
      <c r="KWE1023" s="151" t="s">
        <v>399</v>
      </c>
      <c r="KWF1023" s="151" t="s">
        <v>399</v>
      </c>
      <c r="KWG1023" s="151" t="s">
        <v>399</v>
      </c>
      <c r="KWH1023" s="151" t="s">
        <v>399</v>
      </c>
      <c r="KWI1023" s="151" t="s">
        <v>399</v>
      </c>
      <c r="KWJ1023" s="151" t="s">
        <v>399</v>
      </c>
      <c r="KWK1023" s="151" t="s">
        <v>399</v>
      </c>
      <c r="KWL1023" s="151" t="s">
        <v>399</v>
      </c>
      <c r="KWM1023" s="151" t="s">
        <v>399</v>
      </c>
      <c r="KWN1023" s="151" t="s">
        <v>399</v>
      </c>
      <c r="KWO1023" s="151" t="s">
        <v>399</v>
      </c>
      <c r="KWP1023" s="151" t="s">
        <v>399</v>
      </c>
      <c r="KWQ1023" s="151" t="s">
        <v>399</v>
      </c>
      <c r="KWR1023" s="151" t="s">
        <v>399</v>
      </c>
      <c r="KWS1023" s="151" t="s">
        <v>399</v>
      </c>
      <c r="KWT1023" s="151" t="s">
        <v>399</v>
      </c>
      <c r="KWU1023" s="151" t="s">
        <v>399</v>
      </c>
      <c r="KWV1023" s="151" t="s">
        <v>399</v>
      </c>
      <c r="KWW1023" s="151" t="s">
        <v>399</v>
      </c>
      <c r="KWX1023" s="151" t="s">
        <v>399</v>
      </c>
      <c r="KWY1023" s="151" t="s">
        <v>399</v>
      </c>
      <c r="KWZ1023" s="151" t="s">
        <v>399</v>
      </c>
      <c r="KXA1023" s="151" t="s">
        <v>399</v>
      </c>
      <c r="KXB1023" s="151" t="s">
        <v>399</v>
      </c>
      <c r="KXC1023" s="151" t="s">
        <v>399</v>
      </c>
      <c r="KXD1023" s="151" t="s">
        <v>399</v>
      </c>
      <c r="KXE1023" s="151" t="s">
        <v>399</v>
      </c>
      <c r="KXF1023" s="151" t="s">
        <v>399</v>
      </c>
      <c r="KXG1023" s="151" t="s">
        <v>399</v>
      </c>
      <c r="KXH1023" s="151" t="s">
        <v>399</v>
      </c>
      <c r="KXI1023" s="151" t="s">
        <v>399</v>
      </c>
      <c r="KXJ1023" s="151" t="s">
        <v>399</v>
      </c>
      <c r="KXK1023" s="151" t="s">
        <v>399</v>
      </c>
      <c r="KXL1023" s="151" t="s">
        <v>399</v>
      </c>
      <c r="KXM1023" s="151" t="s">
        <v>399</v>
      </c>
      <c r="KXN1023" s="151" t="s">
        <v>399</v>
      </c>
      <c r="KXO1023" s="151" t="s">
        <v>399</v>
      </c>
      <c r="KXP1023" s="151" t="s">
        <v>399</v>
      </c>
      <c r="KXQ1023" s="151" t="s">
        <v>399</v>
      </c>
      <c r="KXR1023" s="151" t="s">
        <v>399</v>
      </c>
      <c r="KXS1023" s="151" t="s">
        <v>399</v>
      </c>
      <c r="KXT1023" s="151" t="s">
        <v>399</v>
      </c>
      <c r="KXU1023" s="151" t="s">
        <v>399</v>
      </c>
      <c r="KXV1023" s="151" t="s">
        <v>399</v>
      </c>
      <c r="KXW1023" s="151" t="s">
        <v>399</v>
      </c>
      <c r="KXX1023" s="151" t="s">
        <v>399</v>
      </c>
      <c r="KXY1023" s="151" t="s">
        <v>399</v>
      </c>
      <c r="KXZ1023" s="151" t="s">
        <v>399</v>
      </c>
      <c r="KYA1023" s="151" t="s">
        <v>399</v>
      </c>
      <c r="KYB1023" s="151" t="s">
        <v>399</v>
      </c>
      <c r="KYC1023" s="151" t="s">
        <v>399</v>
      </c>
      <c r="KYD1023" s="151" t="s">
        <v>399</v>
      </c>
      <c r="KYE1023" s="151" t="s">
        <v>399</v>
      </c>
      <c r="KYF1023" s="151" t="s">
        <v>399</v>
      </c>
      <c r="KYG1023" s="151" t="s">
        <v>399</v>
      </c>
      <c r="KYH1023" s="151" t="s">
        <v>399</v>
      </c>
      <c r="KYI1023" s="151" t="s">
        <v>399</v>
      </c>
      <c r="KYJ1023" s="151" t="s">
        <v>399</v>
      </c>
      <c r="KYK1023" s="151" t="s">
        <v>399</v>
      </c>
      <c r="KYL1023" s="151" t="s">
        <v>399</v>
      </c>
      <c r="KYM1023" s="151" t="s">
        <v>399</v>
      </c>
      <c r="KYN1023" s="151" t="s">
        <v>399</v>
      </c>
      <c r="KYO1023" s="151" t="s">
        <v>399</v>
      </c>
      <c r="KYP1023" s="151" t="s">
        <v>399</v>
      </c>
      <c r="KYQ1023" s="151" t="s">
        <v>399</v>
      </c>
      <c r="KYR1023" s="151" t="s">
        <v>399</v>
      </c>
      <c r="KYS1023" s="151" t="s">
        <v>399</v>
      </c>
      <c r="KYT1023" s="151" t="s">
        <v>399</v>
      </c>
      <c r="KYU1023" s="151" t="s">
        <v>399</v>
      </c>
      <c r="KYV1023" s="151" t="s">
        <v>399</v>
      </c>
      <c r="KYW1023" s="151" t="s">
        <v>399</v>
      </c>
      <c r="KYX1023" s="151" t="s">
        <v>399</v>
      </c>
      <c r="KYY1023" s="151" t="s">
        <v>399</v>
      </c>
      <c r="KYZ1023" s="151" t="s">
        <v>399</v>
      </c>
      <c r="KZA1023" s="151" t="s">
        <v>399</v>
      </c>
      <c r="KZB1023" s="151" t="s">
        <v>399</v>
      </c>
      <c r="KZC1023" s="151" t="s">
        <v>399</v>
      </c>
      <c r="KZD1023" s="151" t="s">
        <v>399</v>
      </c>
      <c r="KZE1023" s="151" t="s">
        <v>399</v>
      </c>
      <c r="KZF1023" s="151" t="s">
        <v>399</v>
      </c>
      <c r="KZG1023" s="151" t="s">
        <v>399</v>
      </c>
      <c r="KZH1023" s="151" t="s">
        <v>399</v>
      </c>
      <c r="KZI1023" s="151" t="s">
        <v>399</v>
      </c>
      <c r="KZJ1023" s="151" t="s">
        <v>399</v>
      </c>
      <c r="KZK1023" s="151" t="s">
        <v>399</v>
      </c>
      <c r="KZL1023" s="151" t="s">
        <v>399</v>
      </c>
      <c r="KZM1023" s="151" t="s">
        <v>399</v>
      </c>
      <c r="KZN1023" s="151" t="s">
        <v>399</v>
      </c>
      <c r="KZO1023" s="151" t="s">
        <v>399</v>
      </c>
      <c r="KZP1023" s="151" t="s">
        <v>399</v>
      </c>
      <c r="KZQ1023" s="151" t="s">
        <v>399</v>
      </c>
      <c r="KZR1023" s="151" t="s">
        <v>399</v>
      </c>
      <c r="KZS1023" s="151" t="s">
        <v>399</v>
      </c>
      <c r="KZT1023" s="151" t="s">
        <v>399</v>
      </c>
      <c r="KZU1023" s="151" t="s">
        <v>399</v>
      </c>
      <c r="KZV1023" s="151" t="s">
        <v>399</v>
      </c>
      <c r="KZW1023" s="151" t="s">
        <v>399</v>
      </c>
      <c r="KZX1023" s="151" t="s">
        <v>399</v>
      </c>
      <c r="KZY1023" s="151" t="s">
        <v>399</v>
      </c>
      <c r="KZZ1023" s="151" t="s">
        <v>399</v>
      </c>
      <c r="LAA1023" s="151" t="s">
        <v>399</v>
      </c>
      <c r="LAB1023" s="151" t="s">
        <v>399</v>
      </c>
      <c r="LAC1023" s="151" t="s">
        <v>399</v>
      </c>
      <c r="LAD1023" s="151" t="s">
        <v>399</v>
      </c>
      <c r="LAE1023" s="151" t="s">
        <v>399</v>
      </c>
      <c r="LAF1023" s="151" t="s">
        <v>399</v>
      </c>
      <c r="LAG1023" s="151" t="s">
        <v>399</v>
      </c>
      <c r="LAH1023" s="151" t="s">
        <v>399</v>
      </c>
      <c r="LAI1023" s="151" t="s">
        <v>399</v>
      </c>
      <c r="LAJ1023" s="151" t="s">
        <v>399</v>
      </c>
      <c r="LAK1023" s="151" t="s">
        <v>399</v>
      </c>
      <c r="LAL1023" s="151" t="s">
        <v>399</v>
      </c>
      <c r="LAM1023" s="151" t="s">
        <v>399</v>
      </c>
      <c r="LAN1023" s="151" t="s">
        <v>399</v>
      </c>
      <c r="LAO1023" s="151" t="s">
        <v>399</v>
      </c>
      <c r="LAP1023" s="151" t="s">
        <v>399</v>
      </c>
      <c r="LAQ1023" s="151" t="s">
        <v>399</v>
      </c>
      <c r="LAR1023" s="151" t="s">
        <v>399</v>
      </c>
      <c r="LAS1023" s="151" t="s">
        <v>399</v>
      </c>
      <c r="LAT1023" s="151" t="s">
        <v>399</v>
      </c>
      <c r="LAU1023" s="151" t="s">
        <v>399</v>
      </c>
      <c r="LAV1023" s="151" t="s">
        <v>399</v>
      </c>
      <c r="LAW1023" s="151" t="s">
        <v>399</v>
      </c>
      <c r="LAX1023" s="151" t="s">
        <v>399</v>
      </c>
      <c r="LAY1023" s="151" t="s">
        <v>399</v>
      </c>
      <c r="LAZ1023" s="151" t="s">
        <v>399</v>
      </c>
      <c r="LBA1023" s="151" t="s">
        <v>399</v>
      </c>
      <c r="LBB1023" s="151" t="s">
        <v>399</v>
      </c>
      <c r="LBC1023" s="151" t="s">
        <v>399</v>
      </c>
      <c r="LBD1023" s="151" t="s">
        <v>399</v>
      </c>
      <c r="LBE1023" s="151" t="s">
        <v>399</v>
      </c>
      <c r="LBF1023" s="151" t="s">
        <v>399</v>
      </c>
      <c r="LBG1023" s="151" t="s">
        <v>399</v>
      </c>
      <c r="LBH1023" s="151" t="s">
        <v>399</v>
      </c>
      <c r="LBI1023" s="151" t="s">
        <v>399</v>
      </c>
      <c r="LBJ1023" s="151" t="s">
        <v>399</v>
      </c>
      <c r="LBK1023" s="151" t="s">
        <v>399</v>
      </c>
      <c r="LBL1023" s="151" t="s">
        <v>399</v>
      </c>
      <c r="LBM1023" s="151" t="s">
        <v>399</v>
      </c>
      <c r="LBN1023" s="151" t="s">
        <v>399</v>
      </c>
      <c r="LBO1023" s="151" t="s">
        <v>399</v>
      </c>
      <c r="LBP1023" s="151" t="s">
        <v>399</v>
      </c>
      <c r="LBQ1023" s="151" t="s">
        <v>399</v>
      </c>
      <c r="LBR1023" s="151" t="s">
        <v>399</v>
      </c>
      <c r="LBS1023" s="151" t="s">
        <v>399</v>
      </c>
      <c r="LBT1023" s="151" t="s">
        <v>399</v>
      </c>
      <c r="LBU1023" s="151" t="s">
        <v>399</v>
      </c>
      <c r="LBV1023" s="151" t="s">
        <v>399</v>
      </c>
      <c r="LBW1023" s="151" t="s">
        <v>399</v>
      </c>
      <c r="LBX1023" s="151" t="s">
        <v>399</v>
      </c>
      <c r="LBY1023" s="151" t="s">
        <v>399</v>
      </c>
      <c r="LBZ1023" s="151" t="s">
        <v>399</v>
      </c>
      <c r="LCA1023" s="151" t="s">
        <v>399</v>
      </c>
      <c r="LCB1023" s="151" t="s">
        <v>399</v>
      </c>
      <c r="LCC1023" s="151" t="s">
        <v>399</v>
      </c>
      <c r="LCD1023" s="151" t="s">
        <v>399</v>
      </c>
      <c r="LCE1023" s="151" t="s">
        <v>399</v>
      </c>
      <c r="LCF1023" s="151" t="s">
        <v>399</v>
      </c>
      <c r="LCG1023" s="151" t="s">
        <v>399</v>
      </c>
      <c r="LCH1023" s="151" t="s">
        <v>399</v>
      </c>
      <c r="LCI1023" s="151" t="s">
        <v>399</v>
      </c>
      <c r="LCJ1023" s="151" t="s">
        <v>399</v>
      </c>
      <c r="LCK1023" s="151" t="s">
        <v>399</v>
      </c>
      <c r="LCL1023" s="151" t="s">
        <v>399</v>
      </c>
      <c r="LCM1023" s="151" t="s">
        <v>399</v>
      </c>
      <c r="LCN1023" s="151" t="s">
        <v>399</v>
      </c>
      <c r="LCO1023" s="151" t="s">
        <v>399</v>
      </c>
      <c r="LCP1023" s="151" t="s">
        <v>399</v>
      </c>
      <c r="LCQ1023" s="151" t="s">
        <v>399</v>
      </c>
      <c r="LCR1023" s="151" t="s">
        <v>399</v>
      </c>
      <c r="LCS1023" s="151" t="s">
        <v>399</v>
      </c>
      <c r="LCT1023" s="151" t="s">
        <v>399</v>
      </c>
      <c r="LCU1023" s="151" t="s">
        <v>399</v>
      </c>
      <c r="LCV1023" s="151" t="s">
        <v>399</v>
      </c>
      <c r="LCW1023" s="151" t="s">
        <v>399</v>
      </c>
      <c r="LCX1023" s="151" t="s">
        <v>399</v>
      </c>
      <c r="LCY1023" s="151" t="s">
        <v>399</v>
      </c>
      <c r="LCZ1023" s="151" t="s">
        <v>399</v>
      </c>
      <c r="LDA1023" s="151" t="s">
        <v>399</v>
      </c>
      <c r="LDB1023" s="151" t="s">
        <v>399</v>
      </c>
      <c r="LDC1023" s="151" t="s">
        <v>399</v>
      </c>
      <c r="LDD1023" s="151" t="s">
        <v>399</v>
      </c>
      <c r="LDE1023" s="151" t="s">
        <v>399</v>
      </c>
      <c r="LDF1023" s="151" t="s">
        <v>399</v>
      </c>
      <c r="LDG1023" s="151" t="s">
        <v>399</v>
      </c>
      <c r="LDH1023" s="151" t="s">
        <v>399</v>
      </c>
      <c r="LDI1023" s="151" t="s">
        <v>399</v>
      </c>
      <c r="LDJ1023" s="151" t="s">
        <v>399</v>
      </c>
      <c r="LDK1023" s="151" t="s">
        <v>399</v>
      </c>
      <c r="LDL1023" s="151" t="s">
        <v>399</v>
      </c>
      <c r="LDM1023" s="151" t="s">
        <v>399</v>
      </c>
      <c r="LDN1023" s="151" t="s">
        <v>399</v>
      </c>
      <c r="LDO1023" s="151" t="s">
        <v>399</v>
      </c>
      <c r="LDP1023" s="151" t="s">
        <v>399</v>
      </c>
      <c r="LDQ1023" s="151" t="s">
        <v>399</v>
      </c>
      <c r="LDR1023" s="151" t="s">
        <v>399</v>
      </c>
      <c r="LDS1023" s="151" t="s">
        <v>399</v>
      </c>
      <c r="LDT1023" s="151" t="s">
        <v>399</v>
      </c>
      <c r="LDU1023" s="151" t="s">
        <v>399</v>
      </c>
      <c r="LDV1023" s="151" t="s">
        <v>399</v>
      </c>
      <c r="LDW1023" s="151" t="s">
        <v>399</v>
      </c>
      <c r="LDX1023" s="151" t="s">
        <v>399</v>
      </c>
      <c r="LDY1023" s="151" t="s">
        <v>399</v>
      </c>
      <c r="LDZ1023" s="151" t="s">
        <v>399</v>
      </c>
      <c r="LEA1023" s="151" t="s">
        <v>399</v>
      </c>
      <c r="LEB1023" s="151" t="s">
        <v>399</v>
      </c>
      <c r="LEC1023" s="151" t="s">
        <v>399</v>
      </c>
      <c r="LED1023" s="151" t="s">
        <v>399</v>
      </c>
      <c r="LEE1023" s="151" t="s">
        <v>399</v>
      </c>
      <c r="LEF1023" s="151" t="s">
        <v>399</v>
      </c>
      <c r="LEG1023" s="151" t="s">
        <v>399</v>
      </c>
      <c r="LEH1023" s="151" t="s">
        <v>399</v>
      </c>
      <c r="LEI1023" s="151" t="s">
        <v>399</v>
      </c>
      <c r="LEJ1023" s="151" t="s">
        <v>399</v>
      </c>
      <c r="LEK1023" s="151" t="s">
        <v>399</v>
      </c>
      <c r="LEL1023" s="151" t="s">
        <v>399</v>
      </c>
      <c r="LEM1023" s="151" t="s">
        <v>399</v>
      </c>
      <c r="LEN1023" s="151" t="s">
        <v>399</v>
      </c>
      <c r="LEO1023" s="151" t="s">
        <v>399</v>
      </c>
      <c r="LEP1023" s="151" t="s">
        <v>399</v>
      </c>
      <c r="LEQ1023" s="151" t="s">
        <v>399</v>
      </c>
      <c r="LER1023" s="151" t="s">
        <v>399</v>
      </c>
      <c r="LES1023" s="151" t="s">
        <v>399</v>
      </c>
      <c r="LET1023" s="151" t="s">
        <v>399</v>
      </c>
      <c r="LEU1023" s="151" t="s">
        <v>399</v>
      </c>
      <c r="LEV1023" s="151" t="s">
        <v>399</v>
      </c>
      <c r="LEW1023" s="151" t="s">
        <v>399</v>
      </c>
      <c r="LEX1023" s="151" t="s">
        <v>399</v>
      </c>
      <c r="LEY1023" s="151" t="s">
        <v>399</v>
      </c>
      <c r="LEZ1023" s="151" t="s">
        <v>399</v>
      </c>
      <c r="LFA1023" s="151" t="s">
        <v>399</v>
      </c>
      <c r="LFB1023" s="151" t="s">
        <v>399</v>
      </c>
      <c r="LFC1023" s="151" t="s">
        <v>399</v>
      </c>
      <c r="LFD1023" s="151" t="s">
        <v>399</v>
      </c>
      <c r="LFE1023" s="151" t="s">
        <v>399</v>
      </c>
      <c r="LFF1023" s="151" t="s">
        <v>399</v>
      </c>
      <c r="LFG1023" s="151" t="s">
        <v>399</v>
      </c>
      <c r="LFH1023" s="151" t="s">
        <v>399</v>
      </c>
      <c r="LFI1023" s="151" t="s">
        <v>399</v>
      </c>
      <c r="LFJ1023" s="151" t="s">
        <v>399</v>
      </c>
      <c r="LFK1023" s="151" t="s">
        <v>399</v>
      </c>
      <c r="LFL1023" s="151" t="s">
        <v>399</v>
      </c>
      <c r="LFM1023" s="151" t="s">
        <v>399</v>
      </c>
      <c r="LFN1023" s="151" t="s">
        <v>399</v>
      </c>
      <c r="LFO1023" s="151" t="s">
        <v>399</v>
      </c>
      <c r="LFP1023" s="151" t="s">
        <v>399</v>
      </c>
      <c r="LFQ1023" s="151" t="s">
        <v>399</v>
      </c>
      <c r="LFR1023" s="151" t="s">
        <v>399</v>
      </c>
      <c r="LFS1023" s="151" t="s">
        <v>399</v>
      </c>
      <c r="LFT1023" s="151" t="s">
        <v>399</v>
      </c>
      <c r="LFU1023" s="151" t="s">
        <v>399</v>
      </c>
      <c r="LFV1023" s="151" t="s">
        <v>399</v>
      </c>
      <c r="LFW1023" s="151" t="s">
        <v>399</v>
      </c>
      <c r="LFX1023" s="151" t="s">
        <v>399</v>
      </c>
      <c r="LFY1023" s="151" t="s">
        <v>399</v>
      </c>
      <c r="LFZ1023" s="151" t="s">
        <v>399</v>
      </c>
      <c r="LGA1023" s="151" t="s">
        <v>399</v>
      </c>
      <c r="LGB1023" s="151" t="s">
        <v>399</v>
      </c>
      <c r="LGC1023" s="151" t="s">
        <v>399</v>
      </c>
      <c r="LGD1023" s="151" t="s">
        <v>399</v>
      </c>
      <c r="LGE1023" s="151" t="s">
        <v>399</v>
      </c>
      <c r="LGF1023" s="151" t="s">
        <v>399</v>
      </c>
      <c r="LGG1023" s="151" t="s">
        <v>399</v>
      </c>
      <c r="LGH1023" s="151" t="s">
        <v>399</v>
      </c>
      <c r="LGI1023" s="151" t="s">
        <v>399</v>
      </c>
      <c r="LGJ1023" s="151" t="s">
        <v>399</v>
      </c>
      <c r="LGK1023" s="151" t="s">
        <v>399</v>
      </c>
      <c r="LGL1023" s="151" t="s">
        <v>399</v>
      </c>
      <c r="LGM1023" s="151" t="s">
        <v>399</v>
      </c>
      <c r="LGN1023" s="151" t="s">
        <v>399</v>
      </c>
      <c r="LGO1023" s="151" t="s">
        <v>399</v>
      </c>
      <c r="LGP1023" s="151" t="s">
        <v>399</v>
      </c>
      <c r="LGQ1023" s="151" t="s">
        <v>399</v>
      </c>
      <c r="LGR1023" s="151" t="s">
        <v>399</v>
      </c>
      <c r="LGS1023" s="151" t="s">
        <v>399</v>
      </c>
      <c r="LGT1023" s="151" t="s">
        <v>399</v>
      </c>
      <c r="LGU1023" s="151" t="s">
        <v>399</v>
      </c>
      <c r="LGV1023" s="151" t="s">
        <v>399</v>
      </c>
      <c r="LGW1023" s="151" t="s">
        <v>399</v>
      </c>
      <c r="LGX1023" s="151" t="s">
        <v>399</v>
      </c>
      <c r="LGY1023" s="151" t="s">
        <v>399</v>
      </c>
      <c r="LGZ1023" s="151" t="s">
        <v>399</v>
      </c>
      <c r="LHA1023" s="151" t="s">
        <v>399</v>
      </c>
      <c r="LHB1023" s="151" t="s">
        <v>399</v>
      </c>
      <c r="LHC1023" s="151" t="s">
        <v>399</v>
      </c>
      <c r="LHD1023" s="151" t="s">
        <v>399</v>
      </c>
      <c r="LHE1023" s="151" t="s">
        <v>399</v>
      </c>
      <c r="LHF1023" s="151" t="s">
        <v>399</v>
      </c>
      <c r="LHG1023" s="151" t="s">
        <v>399</v>
      </c>
      <c r="LHH1023" s="151" t="s">
        <v>399</v>
      </c>
      <c r="LHI1023" s="151" t="s">
        <v>399</v>
      </c>
      <c r="LHJ1023" s="151" t="s">
        <v>399</v>
      </c>
      <c r="LHK1023" s="151" t="s">
        <v>399</v>
      </c>
      <c r="LHL1023" s="151" t="s">
        <v>399</v>
      </c>
      <c r="LHM1023" s="151" t="s">
        <v>399</v>
      </c>
      <c r="LHN1023" s="151" t="s">
        <v>399</v>
      </c>
      <c r="LHO1023" s="151" t="s">
        <v>399</v>
      </c>
      <c r="LHP1023" s="151" t="s">
        <v>399</v>
      </c>
      <c r="LHQ1023" s="151" t="s">
        <v>399</v>
      </c>
      <c r="LHR1023" s="151" t="s">
        <v>399</v>
      </c>
      <c r="LHS1023" s="151" t="s">
        <v>399</v>
      </c>
      <c r="LHT1023" s="151" t="s">
        <v>399</v>
      </c>
      <c r="LHU1023" s="151" t="s">
        <v>399</v>
      </c>
      <c r="LHV1023" s="151" t="s">
        <v>399</v>
      </c>
      <c r="LHW1023" s="151" t="s">
        <v>399</v>
      </c>
      <c r="LHX1023" s="151" t="s">
        <v>399</v>
      </c>
      <c r="LHY1023" s="151" t="s">
        <v>399</v>
      </c>
      <c r="LHZ1023" s="151" t="s">
        <v>399</v>
      </c>
      <c r="LIA1023" s="151" t="s">
        <v>399</v>
      </c>
      <c r="LIB1023" s="151" t="s">
        <v>399</v>
      </c>
      <c r="LIC1023" s="151" t="s">
        <v>399</v>
      </c>
      <c r="LID1023" s="151" t="s">
        <v>399</v>
      </c>
      <c r="LIE1023" s="151" t="s">
        <v>399</v>
      </c>
      <c r="LIF1023" s="151" t="s">
        <v>399</v>
      </c>
      <c r="LIG1023" s="151" t="s">
        <v>399</v>
      </c>
      <c r="LIH1023" s="151" t="s">
        <v>399</v>
      </c>
      <c r="LII1023" s="151" t="s">
        <v>399</v>
      </c>
      <c r="LIJ1023" s="151" t="s">
        <v>399</v>
      </c>
      <c r="LIK1023" s="151" t="s">
        <v>399</v>
      </c>
      <c r="LIL1023" s="151" t="s">
        <v>399</v>
      </c>
      <c r="LIM1023" s="151" t="s">
        <v>399</v>
      </c>
      <c r="LIN1023" s="151" t="s">
        <v>399</v>
      </c>
      <c r="LIO1023" s="151" t="s">
        <v>399</v>
      </c>
      <c r="LIP1023" s="151" t="s">
        <v>399</v>
      </c>
      <c r="LIQ1023" s="151" t="s">
        <v>399</v>
      </c>
      <c r="LIR1023" s="151" t="s">
        <v>399</v>
      </c>
      <c r="LIS1023" s="151" t="s">
        <v>399</v>
      </c>
      <c r="LIT1023" s="151" t="s">
        <v>399</v>
      </c>
      <c r="LIU1023" s="151" t="s">
        <v>399</v>
      </c>
      <c r="LIV1023" s="151" t="s">
        <v>399</v>
      </c>
      <c r="LIW1023" s="151" t="s">
        <v>399</v>
      </c>
      <c r="LIX1023" s="151" t="s">
        <v>399</v>
      </c>
      <c r="LIY1023" s="151" t="s">
        <v>399</v>
      </c>
      <c r="LIZ1023" s="151" t="s">
        <v>399</v>
      </c>
      <c r="LJA1023" s="151" t="s">
        <v>399</v>
      </c>
      <c r="LJB1023" s="151" t="s">
        <v>399</v>
      </c>
      <c r="LJC1023" s="151" t="s">
        <v>399</v>
      </c>
      <c r="LJD1023" s="151" t="s">
        <v>399</v>
      </c>
      <c r="LJE1023" s="151" t="s">
        <v>399</v>
      </c>
      <c r="LJF1023" s="151" t="s">
        <v>399</v>
      </c>
      <c r="LJG1023" s="151" t="s">
        <v>399</v>
      </c>
      <c r="LJH1023" s="151" t="s">
        <v>399</v>
      </c>
      <c r="LJI1023" s="151" t="s">
        <v>399</v>
      </c>
      <c r="LJJ1023" s="151" t="s">
        <v>399</v>
      </c>
      <c r="LJK1023" s="151" t="s">
        <v>399</v>
      </c>
      <c r="LJL1023" s="151" t="s">
        <v>399</v>
      </c>
      <c r="LJM1023" s="151" t="s">
        <v>399</v>
      </c>
      <c r="LJN1023" s="151" t="s">
        <v>399</v>
      </c>
      <c r="LJO1023" s="151" t="s">
        <v>399</v>
      </c>
      <c r="LJP1023" s="151" t="s">
        <v>399</v>
      </c>
      <c r="LJQ1023" s="151" t="s">
        <v>399</v>
      </c>
      <c r="LJR1023" s="151" t="s">
        <v>399</v>
      </c>
      <c r="LJS1023" s="151" t="s">
        <v>399</v>
      </c>
      <c r="LJT1023" s="151" t="s">
        <v>399</v>
      </c>
      <c r="LJU1023" s="151" t="s">
        <v>399</v>
      </c>
      <c r="LJV1023" s="151" t="s">
        <v>399</v>
      </c>
      <c r="LJW1023" s="151" t="s">
        <v>399</v>
      </c>
      <c r="LJX1023" s="151" t="s">
        <v>399</v>
      </c>
      <c r="LJY1023" s="151" t="s">
        <v>399</v>
      </c>
      <c r="LJZ1023" s="151" t="s">
        <v>399</v>
      </c>
      <c r="LKA1023" s="151" t="s">
        <v>399</v>
      </c>
      <c r="LKB1023" s="151" t="s">
        <v>399</v>
      </c>
      <c r="LKC1023" s="151" t="s">
        <v>399</v>
      </c>
      <c r="LKD1023" s="151" t="s">
        <v>399</v>
      </c>
      <c r="LKE1023" s="151" t="s">
        <v>399</v>
      </c>
      <c r="LKF1023" s="151" t="s">
        <v>399</v>
      </c>
      <c r="LKG1023" s="151" t="s">
        <v>399</v>
      </c>
      <c r="LKH1023" s="151" t="s">
        <v>399</v>
      </c>
      <c r="LKI1023" s="151" t="s">
        <v>399</v>
      </c>
      <c r="LKJ1023" s="151" t="s">
        <v>399</v>
      </c>
      <c r="LKK1023" s="151" t="s">
        <v>399</v>
      </c>
      <c r="LKL1023" s="151" t="s">
        <v>399</v>
      </c>
      <c r="LKM1023" s="151" t="s">
        <v>399</v>
      </c>
      <c r="LKN1023" s="151" t="s">
        <v>399</v>
      </c>
      <c r="LKO1023" s="151" t="s">
        <v>399</v>
      </c>
      <c r="LKP1023" s="151" t="s">
        <v>399</v>
      </c>
      <c r="LKQ1023" s="151" t="s">
        <v>399</v>
      </c>
      <c r="LKR1023" s="151" t="s">
        <v>399</v>
      </c>
      <c r="LKS1023" s="151" t="s">
        <v>399</v>
      </c>
      <c r="LKT1023" s="151" t="s">
        <v>399</v>
      </c>
      <c r="LKU1023" s="151" t="s">
        <v>399</v>
      </c>
      <c r="LKV1023" s="151" t="s">
        <v>399</v>
      </c>
      <c r="LKW1023" s="151" t="s">
        <v>399</v>
      </c>
      <c r="LKX1023" s="151" t="s">
        <v>399</v>
      </c>
      <c r="LKY1023" s="151" t="s">
        <v>399</v>
      </c>
      <c r="LKZ1023" s="151" t="s">
        <v>399</v>
      </c>
      <c r="LLA1023" s="151" t="s">
        <v>399</v>
      </c>
      <c r="LLB1023" s="151" t="s">
        <v>399</v>
      </c>
      <c r="LLC1023" s="151" t="s">
        <v>399</v>
      </c>
      <c r="LLD1023" s="151" t="s">
        <v>399</v>
      </c>
      <c r="LLE1023" s="151" t="s">
        <v>399</v>
      </c>
      <c r="LLF1023" s="151" t="s">
        <v>399</v>
      </c>
      <c r="LLG1023" s="151" t="s">
        <v>399</v>
      </c>
      <c r="LLH1023" s="151" t="s">
        <v>399</v>
      </c>
      <c r="LLI1023" s="151" t="s">
        <v>399</v>
      </c>
      <c r="LLJ1023" s="151" t="s">
        <v>399</v>
      </c>
      <c r="LLK1023" s="151" t="s">
        <v>399</v>
      </c>
      <c r="LLL1023" s="151" t="s">
        <v>399</v>
      </c>
      <c r="LLM1023" s="151" t="s">
        <v>399</v>
      </c>
      <c r="LLN1023" s="151" t="s">
        <v>399</v>
      </c>
      <c r="LLO1023" s="151" t="s">
        <v>399</v>
      </c>
      <c r="LLP1023" s="151" t="s">
        <v>399</v>
      </c>
      <c r="LLQ1023" s="151" t="s">
        <v>399</v>
      </c>
      <c r="LLR1023" s="151" t="s">
        <v>399</v>
      </c>
      <c r="LLS1023" s="151" t="s">
        <v>399</v>
      </c>
      <c r="LLT1023" s="151" t="s">
        <v>399</v>
      </c>
      <c r="LLU1023" s="151" t="s">
        <v>399</v>
      </c>
      <c r="LLV1023" s="151" t="s">
        <v>399</v>
      </c>
      <c r="LLW1023" s="151" t="s">
        <v>399</v>
      </c>
      <c r="LLX1023" s="151" t="s">
        <v>399</v>
      </c>
      <c r="LLY1023" s="151" t="s">
        <v>399</v>
      </c>
      <c r="LLZ1023" s="151" t="s">
        <v>399</v>
      </c>
      <c r="LMA1023" s="151" t="s">
        <v>399</v>
      </c>
      <c r="LMB1023" s="151" t="s">
        <v>399</v>
      </c>
      <c r="LMC1023" s="151" t="s">
        <v>399</v>
      </c>
      <c r="LMD1023" s="151" t="s">
        <v>399</v>
      </c>
      <c r="LME1023" s="151" t="s">
        <v>399</v>
      </c>
      <c r="LMF1023" s="151" t="s">
        <v>399</v>
      </c>
      <c r="LMG1023" s="151" t="s">
        <v>399</v>
      </c>
      <c r="LMH1023" s="151" t="s">
        <v>399</v>
      </c>
      <c r="LMI1023" s="151" t="s">
        <v>399</v>
      </c>
      <c r="LMJ1023" s="151" t="s">
        <v>399</v>
      </c>
      <c r="LMK1023" s="151" t="s">
        <v>399</v>
      </c>
      <c r="LML1023" s="151" t="s">
        <v>399</v>
      </c>
      <c r="LMM1023" s="151" t="s">
        <v>399</v>
      </c>
      <c r="LMN1023" s="151" t="s">
        <v>399</v>
      </c>
      <c r="LMO1023" s="151" t="s">
        <v>399</v>
      </c>
      <c r="LMP1023" s="151" t="s">
        <v>399</v>
      </c>
      <c r="LMQ1023" s="151" t="s">
        <v>399</v>
      </c>
      <c r="LMR1023" s="151" t="s">
        <v>399</v>
      </c>
      <c r="LMS1023" s="151" t="s">
        <v>399</v>
      </c>
      <c r="LMT1023" s="151" t="s">
        <v>399</v>
      </c>
      <c r="LMU1023" s="151" t="s">
        <v>399</v>
      </c>
      <c r="LMV1023" s="151" t="s">
        <v>399</v>
      </c>
      <c r="LMW1023" s="151" t="s">
        <v>399</v>
      </c>
      <c r="LMX1023" s="151" t="s">
        <v>399</v>
      </c>
      <c r="LMY1023" s="151" t="s">
        <v>399</v>
      </c>
      <c r="LMZ1023" s="151" t="s">
        <v>399</v>
      </c>
      <c r="LNA1023" s="151" t="s">
        <v>399</v>
      </c>
      <c r="LNB1023" s="151" t="s">
        <v>399</v>
      </c>
      <c r="LNC1023" s="151" t="s">
        <v>399</v>
      </c>
      <c r="LND1023" s="151" t="s">
        <v>399</v>
      </c>
      <c r="LNE1023" s="151" t="s">
        <v>399</v>
      </c>
      <c r="LNF1023" s="151" t="s">
        <v>399</v>
      </c>
      <c r="LNG1023" s="151" t="s">
        <v>399</v>
      </c>
      <c r="LNH1023" s="151" t="s">
        <v>399</v>
      </c>
      <c r="LNI1023" s="151" t="s">
        <v>399</v>
      </c>
      <c r="LNJ1023" s="151" t="s">
        <v>399</v>
      </c>
      <c r="LNK1023" s="151" t="s">
        <v>399</v>
      </c>
      <c r="LNL1023" s="151" t="s">
        <v>399</v>
      </c>
      <c r="LNM1023" s="151" t="s">
        <v>399</v>
      </c>
      <c r="LNN1023" s="151" t="s">
        <v>399</v>
      </c>
      <c r="LNO1023" s="151" t="s">
        <v>399</v>
      </c>
      <c r="LNP1023" s="151" t="s">
        <v>399</v>
      </c>
      <c r="LNQ1023" s="151" t="s">
        <v>399</v>
      </c>
      <c r="LNR1023" s="151" t="s">
        <v>399</v>
      </c>
      <c r="LNS1023" s="151" t="s">
        <v>399</v>
      </c>
      <c r="LNT1023" s="151" t="s">
        <v>399</v>
      </c>
      <c r="LNU1023" s="151" t="s">
        <v>399</v>
      </c>
      <c r="LNV1023" s="151" t="s">
        <v>399</v>
      </c>
      <c r="LNW1023" s="151" t="s">
        <v>399</v>
      </c>
      <c r="LNX1023" s="151" t="s">
        <v>399</v>
      </c>
      <c r="LNY1023" s="151" t="s">
        <v>399</v>
      </c>
      <c r="LNZ1023" s="151" t="s">
        <v>399</v>
      </c>
      <c r="LOA1023" s="151" t="s">
        <v>399</v>
      </c>
      <c r="LOB1023" s="151" t="s">
        <v>399</v>
      </c>
      <c r="LOC1023" s="151" t="s">
        <v>399</v>
      </c>
      <c r="LOD1023" s="151" t="s">
        <v>399</v>
      </c>
      <c r="LOE1023" s="151" t="s">
        <v>399</v>
      </c>
      <c r="LOF1023" s="151" t="s">
        <v>399</v>
      </c>
      <c r="LOG1023" s="151" t="s">
        <v>399</v>
      </c>
      <c r="LOH1023" s="151" t="s">
        <v>399</v>
      </c>
      <c r="LOI1023" s="151" t="s">
        <v>399</v>
      </c>
      <c r="LOJ1023" s="151" t="s">
        <v>399</v>
      </c>
      <c r="LOK1023" s="151" t="s">
        <v>399</v>
      </c>
      <c r="LOL1023" s="151" t="s">
        <v>399</v>
      </c>
      <c r="LOM1023" s="151" t="s">
        <v>399</v>
      </c>
      <c r="LON1023" s="151" t="s">
        <v>399</v>
      </c>
      <c r="LOO1023" s="151" t="s">
        <v>399</v>
      </c>
      <c r="LOP1023" s="151" t="s">
        <v>399</v>
      </c>
      <c r="LOQ1023" s="151" t="s">
        <v>399</v>
      </c>
      <c r="LOR1023" s="151" t="s">
        <v>399</v>
      </c>
      <c r="LOS1023" s="151" t="s">
        <v>399</v>
      </c>
      <c r="LOT1023" s="151" t="s">
        <v>399</v>
      </c>
      <c r="LOU1023" s="151" t="s">
        <v>399</v>
      </c>
      <c r="LOV1023" s="151" t="s">
        <v>399</v>
      </c>
      <c r="LOW1023" s="151" t="s">
        <v>399</v>
      </c>
      <c r="LOX1023" s="151" t="s">
        <v>399</v>
      </c>
      <c r="LOY1023" s="151" t="s">
        <v>399</v>
      </c>
      <c r="LOZ1023" s="151" t="s">
        <v>399</v>
      </c>
      <c r="LPA1023" s="151" t="s">
        <v>399</v>
      </c>
      <c r="LPB1023" s="151" t="s">
        <v>399</v>
      </c>
      <c r="LPC1023" s="151" t="s">
        <v>399</v>
      </c>
      <c r="LPD1023" s="151" t="s">
        <v>399</v>
      </c>
      <c r="LPE1023" s="151" t="s">
        <v>399</v>
      </c>
      <c r="LPF1023" s="151" t="s">
        <v>399</v>
      </c>
      <c r="LPG1023" s="151" t="s">
        <v>399</v>
      </c>
      <c r="LPH1023" s="151" t="s">
        <v>399</v>
      </c>
      <c r="LPI1023" s="151" t="s">
        <v>399</v>
      </c>
      <c r="LPJ1023" s="151" t="s">
        <v>399</v>
      </c>
      <c r="LPK1023" s="151" t="s">
        <v>399</v>
      </c>
      <c r="LPL1023" s="151" t="s">
        <v>399</v>
      </c>
      <c r="LPM1023" s="151" t="s">
        <v>399</v>
      </c>
      <c r="LPN1023" s="151" t="s">
        <v>399</v>
      </c>
      <c r="LPO1023" s="151" t="s">
        <v>399</v>
      </c>
      <c r="LPP1023" s="151" t="s">
        <v>399</v>
      </c>
      <c r="LPQ1023" s="151" t="s">
        <v>399</v>
      </c>
      <c r="LPR1023" s="151" t="s">
        <v>399</v>
      </c>
      <c r="LPS1023" s="151" t="s">
        <v>399</v>
      </c>
      <c r="LPT1023" s="151" t="s">
        <v>399</v>
      </c>
      <c r="LPU1023" s="151" t="s">
        <v>399</v>
      </c>
      <c r="LPV1023" s="151" t="s">
        <v>399</v>
      </c>
      <c r="LPW1023" s="151" t="s">
        <v>399</v>
      </c>
      <c r="LPX1023" s="151" t="s">
        <v>399</v>
      </c>
      <c r="LPY1023" s="151" t="s">
        <v>399</v>
      </c>
      <c r="LPZ1023" s="151" t="s">
        <v>399</v>
      </c>
      <c r="LQA1023" s="151" t="s">
        <v>399</v>
      </c>
      <c r="LQB1023" s="151" t="s">
        <v>399</v>
      </c>
      <c r="LQC1023" s="151" t="s">
        <v>399</v>
      </c>
      <c r="LQD1023" s="151" t="s">
        <v>399</v>
      </c>
      <c r="LQE1023" s="151" t="s">
        <v>399</v>
      </c>
      <c r="LQF1023" s="151" t="s">
        <v>399</v>
      </c>
      <c r="LQG1023" s="151" t="s">
        <v>399</v>
      </c>
      <c r="LQH1023" s="151" t="s">
        <v>399</v>
      </c>
      <c r="LQI1023" s="151" t="s">
        <v>399</v>
      </c>
      <c r="LQJ1023" s="151" t="s">
        <v>399</v>
      </c>
      <c r="LQK1023" s="151" t="s">
        <v>399</v>
      </c>
      <c r="LQL1023" s="151" t="s">
        <v>399</v>
      </c>
      <c r="LQM1023" s="151" t="s">
        <v>399</v>
      </c>
      <c r="LQN1023" s="151" t="s">
        <v>399</v>
      </c>
      <c r="LQO1023" s="151" t="s">
        <v>399</v>
      </c>
      <c r="LQP1023" s="151" t="s">
        <v>399</v>
      </c>
      <c r="LQQ1023" s="151" t="s">
        <v>399</v>
      </c>
      <c r="LQR1023" s="151" t="s">
        <v>399</v>
      </c>
      <c r="LQS1023" s="151" t="s">
        <v>399</v>
      </c>
      <c r="LQT1023" s="151" t="s">
        <v>399</v>
      </c>
      <c r="LQU1023" s="151" t="s">
        <v>399</v>
      </c>
      <c r="LQV1023" s="151" t="s">
        <v>399</v>
      </c>
      <c r="LQW1023" s="151" t="s">
        <v>399</v>
      </c>
      <c r="LQX1023" s="151" t="s">
        <v>399</v>
      </c>
      <c r="LQY1023" s="151" t="s">
        <v>399</v>
      </c>
      <c r="LQZ1023" s="151" t="s">
        <v>399</v>
      </c>
      <c r="LRA1023" s="151" t="s">
        <v>399</v>
      </c>
      <c r="LRB1023" s="151" t="s">
        <v>399</v>
      </c>
      <c r="LRC1023" s="151" t="s">
        <v>399</v>
      </c>
      <c r="LRD1023" s="151" t="s">
        <v>399</v>
      </c>
      <c r="LRE1023" s="151" t="s">
        <v>399</v>
      </c>
      <c r="LRF1023" s="151" t="s">
        <v>399</v>
      </c>
      <c r="LRG1023" s="151" t="s">
        <v>399</v>
      </c>
      <c r="LRH1023" s="151" t="s">
        <v>399</v>
      </c>
      <c r="LRI1023" s="151" t="s">
        <v>399</v>
      </c>
      <c r="LRJ1023" s="151" t="s">
        <v>399</v>
      </c>
      <c r="LRK1023" s="151" t="s">
        <v>399</v>
      </c>
      <c r="LRL1023" s="151" t="s">
        <v>399</v>
      </c>
      <c r="LRM1023" s="151" t="s">
        <v>399</v>
      </c>
      <c r="LRN1023" s="151" t="s">
        <v>399</v>
      </c>
      <c r="LRO1023" s="151" t="s">
        <v>399</v>
      </c>
      <c r="LRP1023" s="151" t="s">
        <v>399</v>
      </c>
      <c r="LRQ1023" s="151" t="s">
        <v>399</v>
      </c>
      <c r="LRR1023" s="151" t="s">
        <v>399</v>
      </c>
      <c r="LRS1023" s="151" t="s">
        <v>399</v>
      </c>
      <c r="LRT1023" s="151" t="s">
        <v>399</v>
      </c>
      <c r="LRU1023" s="151" t="s">
        <v>399</v>
      </c>
      <c r="LRV1023" s="151" t="s">
        <v>399</v>
      </c>
      <c r="LRW1023" s="151" t="s">
        <v>399</v>
      </c>
      <c r="LRX1023" s="151" t="s">
        <v>399</v>
      </c>
      <c r="LRY1023" s="151" t="s">
        <v>399</v>
      </c>
      <c r="LRZ1023" s="151" t="s">
        <v>399</v>
      </c>
      <c r="LSA1023" s="151" t="s">
        <v>399</v>
      </c>
      <c r="LSB1023" s="151" t="s">
        <v>399</v>
      </c>
      <c r="LSC1023" s="151" t="s">
        <v>399</v>
      </c>
      <c r="LSD1023" s="151" t="s">
        <v>399</v>
      </c>
      <c r="LSE1023" s="151" t="s">
        <v>399</v>
      </c>
      <c r="LSF1023" s="151" t="s">
        <v>399</v>
      </c>
      <c r="LSG1023" s="151" t="s">
        <v>399</v>
      </c>
      <c r="LSH1023" s="151" t="s">
        <v>399</v>
      </c>
      <c r="LSI1023" s="151" t="s">
        <v>399</v>
      </c>
      <c r="LSJ1023" s="151" t="s">
        <v>399</v>
      </c>
      <c r="LSK1023" s="151" t="s">
        <v>399</v>
      </c>
      <c r="LSL1023" s="151" t="s">
        <v>399</v>
      </c>
      <c r="LSM1023" s="151" t="s">
        <v>399</v>
      </c>
      <c r="LSN1023" s="151" t="s">
        <v>399</v>
      </c>
      <c r="LSO1023" s="151" t="s">
        <v>399</v>
      </c>
      <c r="LSP1023" s="151" t="s">
        <v>399</v>
      </c>
      <c r="LSQ1023" s="151" t="s">
        <v>399</v>
      </c>
      <c r="LSR1023" s="151" t="s">
        <v>399</v>
      </c>
      <c r="LSS1023" s="151" t="s">
        <v>399</v>
      </c>
      <c r="LST1023" s="151" t="s">
        <v>399</v>
      </c>
      <c r="LSU1023" s="151" t="s">
        <v>399</v>
      </c>
      <c r="LSV1023" s="151" t="s">
        <v>399</v>
      </c>
      <c r="LSW1023" s="151" t="s">
        <v>399</v>
      </c>
      <c r="LSX1023" s="151" t="s">
        <v>399</v>
      </c>
      <c r="LSY1023" s="151" t="s">
        <v>399</v>
      </c>
      <c r="LSZ1023" s="151" t="s">
        <v>399</v>
      </c>
      <c r="LTA1023" s="151" t="s">
        <v>399</v>
      </c>
      <c r="LTB1023" s="151" t="s">
        <v>399</v>
      </c>
      <c r="LTC1023" s="151" t="s">
        <v>399</v>
      </c>
      <c r="LTD1023" s="151" t="s">
        <v>399</v>
      </c>
      <c r="LTE1023" s="151" t="s">
        <v>399</v>
      </c>
      <c r="LTF1023" s="151" t="s">
        <v>399</v>
      </c>
      <c r="LTG1023" s="151" t="s">
        <v>399</v>
      </c>
      <c r="LTH1023" s="151" t="s">
        <v>399</v>
      </c>
      <c r="LTI1023" s="151" t="s">
        <v>399</v>
      </c>
      <c r="LTJ1023" s="151" t="s">
        <v>399</v>
      </c>
      <c r="LTK1023" s="151" t="s">
        <v>399</v>
      </c>
      <c r="LTL1023" s="151" t="s">
        <v>399</v>
      </c>
      <c r="LTM1023" s="151" t="s">
        <v>399</v>
      </c>
      <c r="LTN1023" s="151" t="s">
        <v>399</v>
      </c>
      <c r="LTO1023" s="151" t="s">
        <v>399</v>
      </c>
      <c r="LTP1023" s="151" t="s">
        <v>399</v>
      </c>
      <c r="LTQ1023" s="151" t="s">
        <v>399</v>
      </c>
      <c r="LTR1023" s="151" t="s">
        <v>399</v>
      </c>
      <c r="LTS1023" s="151" t="s">
        <v>399</v>
      </c>
      <c r="LTT1023" s="151" t="s">
        <v>399</v>
      </c>
      <c r="LTU1023" s="151" t="s">
        <v>399</v>
      </c>
      <c r="LTV1023" s="151" t="s">
        <v>399</v>
      </c>
      <c r="LTW1023" s="151" t="s">
        <v>399</v>
      </c>
      <c r="LTX1023" s="151" t="s">
        <v>399</v>
      </c>
      <c r="LTY1023" s="151" t="s">
        <v>399</v>
      </c>
      <c r="LTZ1023" s="151" t="s">
        <v>399</v>
      </c>
      <c r="LUA1023" s="151" t="s">
        <v>399</v>
      </c>
      <c r="LUB1023" s="151" t="s">
        <v>399</v>
      </c>
      <c r="LUC1023" s="151" t="s">
        <v>399</v>
      </c>
      <c r="LUD1023" s="151" t="s">
        <v>399</v>
      </c>
      <c r="LUE1023" s="151" t="s">
        <v>399</v>
      </c>
      <c r="LUF1023" s="151" t="s">
        <v>399</v>
      </c>
      <c r="LUG1023" s="151" t="s">
        <v>399</v>
      </c>
      <c r="LUH1023" s="151" t="s">
        <v>399</v>
      </c>
      <c r="LUI1023" s="151" t="s">
        <v>399</v>
      </c>
      <c r="LUJ1023" s="151" t="s">
        <v>399</v>
      </c>
      <c r="LUK1023" s="151" t="s">
        <v>399</v>
      </c>
      <c r="LUL1023" s="151" t="s">
        <v>399</v>
      </c>
      <c r="LUM1023" s="151" t="s">
        <v>399</v>
      </c>
      <c r="LUN1023" s="151" t="s">
        <v>399</v>
      </c>
      <c r="LUO1023" s="151" t="s">
        <v>399</v>
      </c>
      <c r="LUP1023" s="151" t="s">
        <v>399</v>
      </c>
      <c r="LUQ1023" s="151" t="s">
        <v>399</v>
      </c>
      <c r="LUR1023" s="151" t="s">
        <v>399</v>
      </c>
      <c r="LUS1023" s="151" t="s">
        <v>399</v>
      </c>
      <c r="LUT1023" s="151" t="s">
        <v>399</v>
      </c>
      <c r="LUU1023" s="151" t="s">
        <v>399</v>
      </c>
      <c r="LUV1023" s="151" t="s">
        <v>399</v>
      </c>
      <c r="LUW1023" s="151" t="s">
        <v>399</v>
      </c>
      <c r="LUX1023" s="151" t="s">
        <v>399</v>
      </c>
      <c r="LUY1023" s="151" t="s">
        <v>399</v>
      </c>
      <c r="LUZ1023" s="151" t="s">
        <v>399</v>
      </c>
      <c r="LVA1023" s="151" t="s">
        <v>399</v>
      </c>
      <c r="LVB1023" s="151" t="s">
        <v>399</v>
      </c>
      <c r="LVC1023" s="151" t="s">
        <v>399</v>
      </c>
      <c r="LVD1023" s="151" t="s">
        <v>399</v>
      </c>
      <c r="LVE1023" s="151" t="s">
        <v>399</v>
      </c>
      <c r="LVF1023" s="151" t="s">
        <v>399</v>
      </c>
      <c r="LVG1023" s="151" t="s">
        <v>399</v>
      </c>
      <c r="LVH1023" s="151" t="s">
        <v>399</v>
      </c>
      <c r="LVI1023" s="151" t="s">
        <v>399</v>
      </c>
      <c r="LVJ1023" s="151" t="s">
        <v>399</v>
      </c>
      <c r="LVK1023" s="151" t="s">
        <v>399</v>
      </c>
      <c r="LVL1023" s="151" t="s">
        <v>399</v>
      </c>
      <c r="LVM1023" s="151" t="s">
        <v>399</v>
      </c>
      <c r="LVN1023" s="151" t="s">
        <v>399</v>
      </c>
      <c r="LVO1023" s="151" t="s">
        <v>399</v>
      </c>
      <c r="LVP1023" s="151" t="s">
        <v>399</v>
      </c>
      <c r="LVQ1023" s="151" t="s">
        <v>399</v>
      </c>
      <c r="LVR1023" s="151" t="s">
        <v>399</v>
      </c>
      <c r="LVS1023" s="151" t="s">
        <v>399</v>
      </c>
      <c r="LVT1023" s="151" t="s">
        <v>399</v>
      </c>
      <c r="LVU1023" s="151" t="s">
        <v>399</v>
      </c>
      <c r="LVV1023" s="151" t="s">
        <v>399</v>
      </c>
      <c r="LVW1023" s="151" t="s">
        <v>399</v>
      </c>
      <c r="LVX1023" s="151" t="s">
        <v>399</v>
      </c>
      <c r="LVY1023" s="151" t="s">
        <v>399</v>
      </c>
      <c r="LVZ1023" s="151" t="s">
        <v>399</v>
      </c>
      <c r="LWA1023" s="151" t="s">
        <v>399</v>
      </c>
      <c r="LWB1023" s="151" t="s">
        <v>399</v>
      </c>
      <c r="LWC1023" s="151" t="s">
        <v>399</v>
      </c>
      <c r="LWD1023" s="151" t="s">
        <v>399</v>
      </c>
      <c r="LWE1023" s="151" t="s">
        <v>399</v>
      </c>
      <c r="LWF1023" s="151" t="s">
        <v>399</v>
      </c>
      <c r="LWG1023" s="151" t="s">
        <v>399</v>
      </c>
      <c r="LWH1023" s="151" t="s">
        <v>399</v>
      </c>
      <c r="LWI1023" s="151" t="s">
        <v>399</v>
      </c>
      <c r="LWJ1023" s="151" t="s">
        <v>399</v>
      </c>
      <c r="LWK1023" s="151" t="s">
        <v>399</v>
      </c>
      <c r="LWL1023" s="151" t="s">
        <v>399</v>
      </c>
      <c r="LWM1023" s="151" t="s">
        <v>399</v>
      </c>
      <c r="LWN1023" s="151" t="s">
        <v>399</v>
      </c>
      <c r="LWO1023" s="151" t="s">
        <v>399</v>
      </c>
      <c r="LWP1023" s="151" t="s">
        <v>399</v>
      </c>
      <c r="LWQ1023" s="151" t="s">
        <v>399</v>
      </c>
      <c r="LWR1023" s="151" t="s">
        <v>399</v>
      </c>
      <c r="LWS1023" s="151" t="s">
        <v>399</v>
      </c>
      <c r="LWT1023" s="151" t="s">
        <v>399</v>
      </c>
      <c r="LWU1023" s="151" t="s">
        <v>399</v>
      </c>
      <c r="LWV1023" s="151" t="s">
        <v>399</v>
      </c>
      <c r="LWW1023" s="151" t="s">
        <v>399</v>
      </c>
      <c r="LWX1023" s="151" t="s">
        <v>399</v>
      </c>
      <c r="LWY1023" s="151" t="s">
        <v>399</v>
      </c>
      <c r="LWZ1023" s="151" t="s">
        <v>399</v>
      </c>
      <c r="LXA1023" s="151" t="s">
        <v>399</v>
      </c>
      <c r="LXB1023" s="151" t="s">
        <v>399</v>
      </c>
      <c r="LXC1023" s="151" t="s">
        <v>399</v>
      </c>
      <c r="LXD1023" s="151" t="s">
        <v>399</v>
      </c>
      <c r="LXE1023" s="151" t="s">
        <v>399</v>
      </c>
      <c r="LXF1023" s="151" t="s">
        <v>399</v>
      </c>
      <c r="LXG1023" s="151" t="s">
        <v>399</v>
      </c>
      <c r="LXH1023" s="151" t="s">
        <v>399</v>
      </c>
      <c r="LXI1023" s="151" t="s">
        <v>399</v>
      </c>
      <c r="LXJ1023" s="151" t="s">
        <v>399</v>
      </c>
      <c r="LXK1023" s="151" t="s">
        <v>399</v>
      </c>
      <c r="LXL1023" s="151" t="s">
        <v>399</v>
      </c>
      <c r="LXM1023" s="151" t="s">
        <v>399</v>
      </c>
      <c r="LXN1023" s="151" t="s">
        <v>399</v>
      </c>
      <c r="LXO1023" s="151" t="s">
        <v>399</v>
      </c>
      <c r="LXP1023" s="151" t="s">
        <v>399</v>
      </c>
      <c r="LXQ1023" s="151" t="s">
        <v>399</v>
      </c>
      <c r="LXR1023" s="151" t="s">
        <v>399</v>
      </c>
      <c r="LXS1023" s="151" t="s">
        <v>399</v>
      </c>
      <c r="LXT1023" s="151" t="s">
        <v>399</v>
      </c>
      <c r="LXU1023" s="151" t="s">
        <v>399</v>
      </c>
      <c r="LXV1023" s="151" t="s">
        <v>399</v>
      </c>
      <c r="LXW1023" s="151" t="s">
        <v>399</v>
      </c>
      <c r="LXX1023" s="151" t="s">
        <v>399</v>
      </c>
      <c r="LXY1023" s="151" t="s">
        <v>399</v>
      </c>
      <c r="LXZ1023" s="151" t="s">
        <v>399</v>
      </c>
      <c r="LYA1023" s="151" t="s">
        <v>399</v>
      </c>
      <c r="LYB1023" s="151" t="s">
        <v>399</v>
      </c>
      <c r="LYC1023" s="151" t="s">
        <v>399</v>
      </c>
      <c r="LYD1023" s="151" t="s">
        <v>399</v>
      </c>
      <c r="LYE1023" s="151" t="s">
        <v>399</v>
      </c>
      <c r="LYF1023" s="151" t="s">
        <v>399</v>
      </c>
      <c r="LYG1023" s="151" t="s">
        <v>399</v>
      </c>
      <c r="LYH1023" s="151" t="s">
        <v>399</v>
      </c>
      <c r="LYI1023" s="151" t="s">
        <v>399</v>
      </c>
      <c r="LYJ1023" s="151" t="s">
        <v>399</v>
      </c>
      <c r="LYK1023" s="151" t="s">
        <v>399</v>
      </c>
      <c r="LYL1023" s="151" t="s">
        <v>399</v>
      </c>
      <c r="LYM1023" s="151" t="s">
        <v>399</v>
      </c>
      <c r="LYN1023" s="151" t="s">
        <v>399</v>
      </c>
      <c r="LYO1023" s="151" t="s">
        <v>399</v>
      </c>
      <c r="LYP1023" s="151" t="s">
        <v>399</v>
      </c>
      <c r="LYQ1023" s="151" t="s">
        <v>399</v>
      </c>
      <c r="LYR1023" s="151" t="s">
        <v>399</v>
      </c>
      <c r="LYS1023" s="151" t="s">
        <v>399</v>
      </c>
      <c r="LYT1023" s="151" t="s">
        <v>399</v>
      </c>
      <c r="LYU1023" s="151" t="s">
        <v>399</v>
      </c>
      <c r="LYV1023" s="151" t="s">
        <v>399</v>
      </c>
      <c r="LYW1023" s="151" t="s">
        <v>399</v>
      </c>
      <c r="LYX1023" s="151" t="s">
        <v>399</v>
      </c>
      <c r="LYY1023" s="151" t="s">
        <v>399</v>
      </c>
      <c r="LYZ1023" s="151" t="s">
        <v>399</v>
      </c>
      <c r="LZA1023" s="151" t="s">
        <v>399</v>
      </c>
      <c r="LZB1023" s="151" t="s">
        <v>399</v>
      </c>
      <c r="LZC1023" s="151" t="s">
        <v>399</v>
      </c>
      <c r="LZD1023" s="151" t="s">
        <v>399</v>
      </c>
      <c r="LZE1023" s="151" t="s">
        <v>399</v>
      </c>
      <c r="LZF1023" s="151" t="s">
        <v>399</v>
      </c>
      <c r="LZG1023" s="151" t="s">
        <v>399</v>
      </c>
      <c r="LZH1023" s="151" t="s">
        <v>399</v>
      </c>
      <c r="LZI1023" s="151" t="s">
        <v>399</v>
      </c>
      <c r="LZJ1023" s="151" t="s">
        <v>399</v>
      </c>
      <c r="LZK1023" s="151" t="s">
        <v>399</v>
      </c>
      <c r="LZL1023" s="151" t="s">
        <v>399</v>
      </c>
      <c r="LZM1023" s="151" t="s">
        <v>399</v>
      </c>
      <c r="LZN1023" s="151" t="s">
        <v>399</v>
      </c>
      <c r="LZO1023" s="151" t="s">
        <v>399</v>
      </c>
      <c r="LZP1023" s="151" t="s">
        <v>399</v>
      </c>
      <c r="LZQ1023" s="151" t="s">
        <v>399</v>
      </c>
      <c r="LZR1023" s="151" t="s">
        <v>399</v>
      </c>
      <c r="LZS1023" s="151" t="s">
        <v>399</v>
      </c>
      <c r="LZT1023" s="151" t="s">
        <v>399</v>
      </c>
      <c r="LZU1023" s="151" t="s">
        <v>399</v>
      </c>
      <c r="LZV1023" s="151" t="s">
        <v>399</v>
      </c>
      <c r="LZW1023" s="151" t="s">
        <v>399</v>
      </c>
      <c r="LZX1023" s="151" t="s">
        <v>399</v>
      </c>
      <c r="LZY1023" s="151" t="s">
        <v>399</v>
      </c>
      <c r="LZZ1023" s="151" t="s">
        <v>399</v>
      </c>
      <c r="MAA1023" s="151" t="s">
        <v>399</v>
      </c>
      <c r="MAB1023" s="151" t="s">
        <v>399</v>
      </c>
      <c r="MAC1023" s="151" t="s">
        <v>399</v>
      </c>
      <c r="MAD1023" s="151" t="s">
        <v>399</v>
      </c>
      <c r="MAE1023" s="151" t="s">
        <v>399</v>
      </c>
      <c r="MAF1023" s="151" t="s">
        <v>399</v>
      </c>
      <c r="MAG1023" s="151" t="s">
        <v>399</v>
      </c>
      <c r="MAH1023" s="151" t="s">
        <v>399</v>
      </c>
      <c r="MAI1023" s="151" t="s">
        <v>399</v>
      </c>
      <c r="MAJ1023" s="151" t="s">
        <v>399</v>
      </c>
      <c r="MAK1023" s="151" t="s">
        <v>399</v>
      </c>
      <c r="MAL1023" s="151" t="s">
        <v>399</v>
      </c>
      <c r="MAM1023" s="151" t="s">
        <v>399</v>
      </c>
      <c r="MAN1023" s="151" t="s">
        <v>399</v>
      </c>
      <c r="MAO1023" s="151" t="s">
        <v>399</v>
      </c>
      <c r="MAP1023" s="151" t="s">
        <v>399</v>
      </c>
      <c r="MAQ1023" s="151" t="s">
        <v>399</v>
      </c>
      <c r="MAR1023" s="151" t="s">
        <v>399</v>
      </c>
      <c r="MAS1023" s="151" t="s">
        <v>399</v>
      </c>
      <c r="MAT1023" s="151" t="s">
        <v>399</v>
      </c>
      <c r="MAU1023" s="151" t="s">
        <v>399</v>
      </c>
      <c r="MAV1023" s="151" t="s">
        <v>399</v>
      </c>
      <c r="MAW1023" s="151" t="s">
        <v>399</v>
      </c>
      <c r="MAX1023" s="151" t="s">
        <v>399</v>
      </c>
      <c r="MAY1023" s="151" t="s">
        <v>399</v>
      </c>
      <c r="MAZ1023" s="151" t="s">
        <v>399</v>
      </c>
      <c r="MBA1023" s="151" t="s">
        <v>399</v>
      </c>
      <c r="MBB1023" s="151" t="s">
        <v>399</v>
      </c>
      <c r="MBC1023" s="151" t="s">
        <v>399</v>
      </c>
      <c r="MBD1023" s="151" t="s">
        <v>399</v>
      </c>
      <c r="MBE1023" s="151" t="s">
        <v>399</v>
      </c>
      <c r="MBF1023" s="151" t="s">
        <v>399</v>
      </c>
      <c r="MBG1023" s="151" t="s">
        <v>399</v>
      </c>
      <c r="MBH1023" s="151" t="s">
        <v>399</v>
      </c>
      <c r="MBI1023" s="151" t="s">
        <v>399</v>
      </c>
      <c r="MBJ1023" s="151" t="s">
        <v>399</v>
      </c>
      <c r="MBK1023" s="151" t="s">
        <v>399</v>
      </c>
      <c r="MBL1023" s="151" t="s">
        <v>399</v>
      </c>
      <c r="MBM1023" s="151" t="s">
        <v>399</v>
      </c>
      <c r="MBN1023" s="151" t="s">
        <v>399</v>
      </c>
      <c r="MBO1023" s="151" t="s">
        <v>399</v>
      </c>
      <c r="MBP1023" s="151" t="s">
        <v>399</v>
      </c>
      <c r="MBQ1023" s="151" t="s">
        <v>399</v>
      </c>
      <c r="MBR1023" s="151" t="s">
        <v>399</v>
      </c>
      <c r="MBS1023" s="151" t="s">
        <v>399</v>
      </c>
      <c r="MBT1023" s="151" t="s">
        <v>399</v>
      </c>
      <c r="MBU1023" s="151" t="s">
        <v>399</v>
      </c>
      <c r="MBV1023" s="151" t="s">
        <v>399</v>
      </c>
      <c r="MBW1023" s="151" t="s">
        <v>399</v>
      </c>
      <c r="MBX1023" s="151" t="s">
        <v>399</v>
      </c>
      <c r="MBY1023" s="151" t="s">
        <v>399</v>
      </c>
      <c r="MBZ1023" s="151" t="s">
        <v>399</v>
      </c>
      <c r="MCA1023" s="151" t="s">
        <v>399</v>
      </c>
      <c r="MCB1023" s="151" t="s">
        <v>399</v>
      </c>
      <c r="MCC1023" s="151" t="s">
        <v>399</v>
      </c>
      <c r="MCD1023" s="151" t="s">
        <v>399</v>
      </c>
      <c r="MCE1023" s="151" t="s">
        <v>399</v>
      </c>
      <c r="MCF1023" s="151" t="s">
        <v>399</v>
      </c>
      <c r="MCG1023" s="151" t="s">
        <v>399</v>
      </c>
      <c r="MCH1023" s="151" t="s">
        <v>399</v>
      </c>
      <c r="MCI1023" s="151" t="s">
        <v>399</v>
      </c>
      <c r="MCJ1023" s="151" t="s">
        <v>399</v>
      </c>
      <c r="MCK1023" s="151" t="s">
        <v>399</v>
      </c>
      <c r="MCL1023" s="151" t="s">
        <v>399</v>
      </c>
      <c r="MCM1023" s="151" t="s">
        <v>399</v>
      </c>
      <c r="MCN1023" s="151" t="s">
        <v>399</v>
      </c>
      <c r="MCO1023" s="151" t="s">
        <v>399</v>
      </c>
      <c r="MCP1023" s="151" t="s">
        <v>399</v>
      </c>
      <c r="MCQ1023" s="151" t="s">
        <v>399</v>
      </c>
      <c r="MCR1023" s="151" t="s">
        <v>399</v>
      </c>
      <c r="MCS1023" s="151" t="s">
        <v>399</v>
      </c>
      <c r="MCT1023" s="151" t="s">
        <v>399</v>
      </c>
      <c r="MCU1023" s="151" t="s">
        <v>399</v>
      </c>
      <c r="MCV1023" s="151" t="s">
        <v>399</v>
      </c>
      <c r="MCW1023" s="151" t="s">
        <v>399</v>
      </c>
      <c r="MCX1023" s="151" t="s">
        <v>399</v>
      </c>
      <c r="MCY1023" s="151" t="s">
        <v>399</v>
      </c>
      <c r="MCZ1023" s="151" t="s">
        <v>399</v>
      </c>
      <c r="MDA1023" s="151" t="s">
        <v>399</v>
      </c>
      <c r="MDB1023" s="151" t="s">
        <v>399</v>
      </c>
      <c r="MDC1023" s="151" t="s">
        <v>399</v>
      </c>
      <c r="MDD1023" s="151" t="s">
        <v>399</v>
      </c>
      <c r="MDE1023" s="151" t="s">
        <v>399</v>
      </c>
      <c r="MDF1023" s="151" t="s">
        <v>399</v>
      </c>
      <c r="MDG1023" s="151" t="s">
        <v>399</v>
      </c>
      <c r="MDH1023" s="151" t="s">
        <v>399</v>
      </c>
      <c r="MDI1023" s="151" t="s">
        <v>399</v>
      </c>
      <c r="MDJ1023" s="151" t="s">
        <v>399</v>
      </c>
      <c r="MDK1023" s="151" t="s">
        <v>399</v>
      </c>
      <c r="MDL1023" s="151" t="s">
        <v>399</v>
      </c>
      <c r="MDM1023" s="151" t="s">
        <v>399</v>
      </c>
      <c r="MDN1023" s="151" t="s">
        <v>399</v>
      </c>
      <c r="MDO1023" s="151" t="s">
        <v>399</v>
      </c>
      <c r="MDP1023" s="151" t="s">
        <v>399</v>
      </c>
      <c r="MDQ1023" s="151" t="s">
        <v>399</v>
      </c>
      <c r="MDR1023" s="151" t="s">
        <v>399</v>
      </c>
      <c r="MDS1023" s="151" t="s">
        <v>399</v>
      </c>
      <c r="MDT1023" s="151" t="s">
        <v>399</v>
      </c>
      <c r="MDU1023" s="151" t="s">
        <v>399</v>
      </c>
      <c r="MDV1023" s="151" t="s">
        <v>399</v>
      </c>
      <c r="MDW1023" s="151" t="s">
        <v>399</v>
      </c>
      <c r="MDX1023" s="151" t="s">
        <v>399</v>
      </c>
      <c r="MDY1023" s="151" t="s">
        <v>399</v>
      </c>
      <c r="MDZ1023" s="151" t="s">
        <v>399</v>
      </c>
      <c r="MEA1023" s="151" t="s">
        <v>399</v>
      </c>
      <c r="MEB1023" s="151" t="s">
        <v>399</v>
      </c>
      <c r="MEC1023" s="151" t="s">
        <v>399</v>
      </c>
      <c r="MED1023" s="151" t="s">
        <v>399</v>
      </c>
      <c r="MEE1023" s="151" t="s">
        <v>399</v>
      </c>
      <c r="MEF1023" s="151" t="s">
        <v>399</v>
      </c>
      <c r="MEG1023" s="151" t="s">
        <v>399</v>
      </c>
      <c r="MEH1023" s="151" t="s">
        <v>399</v>
      </c>
      <c r="MEI1023" s="151" t="s">
        <v>399</v>
      </c>
      <c r="MEJ1023" s="151" t="s">
        <v>399</v>
      </c>
      <c r="MEK1023" s="151" t="s">
        <v>399</v>
      </c>
      <c r="MEL1023" s="151" t="s">
        <v>399</v>
      </c>
      <c r="MEM1023" s="151" t="s">
        <v>399</v>
      </c>
      <c r="MEN1023" s="151" t="s">
        <v>399</v>
      </c>
      <c r="MEO1023" s="151" t="s">
        <v>399</v>
      </c>
      <c r="MEP1023" s="151" t="s">
        <v>399</v>
      </c>
      <c r="MEQ1023" s="151" t="s">
        <v>399</v>
      </c>
      <c r="MER1023" s="151" t="s">
        <v>399</v>
      </c>
      <c r="MES1023" s="151" t="s">
        <v>399</v>
      </c>
      <c r="MET1023" s="151" t="s">
        <v>399</v>
      </c>
      <c r="MEU1023" s="151" t="s">
        <v>399</v>
      </c>
      <c r="MEV1023" s="151" t="s">
        <v>399</v>
      </c>
      <c r="MEW1023" s="151" t="s">
        <v>399</v>
      </c>
      <c r="MEX1023" s="151" t="s">
        <v>399</v>
      </c>
      <c r="MEY1023" s="151" t="s">
        <v>399</v>
      </c>
      <c r="MEZ1023" s="151" t="s">
        <v>399</v>
      </c>
      <c r="MFA1023" s="151" t="s">
        <v>399</v>
      </c>
      <c r="MFB1023" s="151" t="s">
        <v>399</v>
      </c>
      <c r="MFC1023" s="151" t="s">
        <v>399</v>
      </c>
      <c r="MFD1023" s="151" t="s">
        <v>399</v>
      </c>
      <c r="MFE1023" s="151" t="s">
        <v>399</v>
      </c>
      <c r="MFF1023" s="151" t="s">
        <v>399</v>
      </c>
      <c r="MFG1023" s="151" t="s">
        <v>399</v>
      </c>
      <c r="MFH1023" s="151" t="s">
        <v>399</v>
      </c>
      <c r="MFI1023" s="151" t="s">
        <v>399</v>
      </c>
      <c r="MFJ1023" s="151" t="s">
        <v>399</v>
      </c>
      <c r="MFK1023" s="151" t="s">
        <v>399</v>
      </c>
      <c r="MFL1023" s="151" t="s">
        <v>399</v>
      </c>
      <c r="MFM1023" s="151" t="s">
        <v>399</v>
      </c>
      <c r="MFN1023" s="151" t="s">
        <v>399</v>
      </c>
      <c r="MFO1023" s="151" t="s">
        <v>399</v>
      </c>
      <c r="MFP1023" s="151" t="s">
        <v>399</v>
      </c>
      <c r="MFQ1023" s="151" t="s">
        <v>399</v>
      </c>
      <c r="MFR1023" s="151" t="s">
        <v>399</v>
      </c>
      <c r="MFS1023" s="151" t="s">
        <v>399</v>
      </c>
      <c r="MFT1023" s="151" t="s">
        <v>399</v>
      </c>
      <c r="MFU1023" s="151" t="s">
        <v>399</v>
      </c>
      <c r="MFV1023" s="151" t="s">
        <v>399</v>
      </c>
      <c r="MFW1023" s="151" t="s">
        <v>399</v>
      </c>
      <c r="MFX1023" s="151" t="s">
        <v>399</v>
      </c>
      <c r="MFY1023" s="151" t="s">
        <v>399</v>
      </c>
      <c r="MFZ1023" s="151" t="s">
        <v>399</v>
      </c>
      <c r="MGA1023" s="151" t="s">
        <v>399</v>
      </c>
      <c r="MGB1023" s="151" t="s">
        <v>399</v>
      </c>
      <c r="MGC1023" s="151" t="s">
        <v>399</v>
      </c>
      <c r="MGD1023" s="151" t="s">
        <v>399</v>
      </c>
      <c r="MGE1023" s="151" t="s">
        <v>399</v>
      </c>
      <c r="MGF1023" s="151" t="s">
        <v>399</v>
      </c>
      <c r="MGG1023" s="151" t="s">
        <v>399</v>
      </c>
      <c r="MGH1023" s="151" t="s">
        <v>399</v>
      </c>
      <c r="MGI1023" s="151" t="s">
        <v>399</v>
      </c>
      <c r="MGJ1023" s="151" t="s">
        <v>399</v>
      </c>
      <c r="MGK1023" s="151" t="s">
        <v>399</v>
      </c>
      <c r="MGL1023" s="151" t="s">
        <v>399</v>
      </c>
      <c r="MGM1023" s="151" t="s">
        <v>399</v>
      </c>
      <c r="MGN1023" s="151" t="s">
        <v>399</v>
      </c>
      <c r="MGO1023" s="151" t="s">
        <v>399</v>
      </c>
      <c r="MGP1023" s="151" t="s">
        <v>399</v>
      </c>
      <c r="MGQ1023" s="151" t="s">
        <v>399</v>
      </c>
      <c r="MGR1023" s="151" t="s">
        <v>399</v>
      </c>
      <c r="MGS1023" s="151" t="s">
        <v>399</v>
      </c>
      <c r="MGT1023" s="151" t="s">
        <v>399</v>
      </c>
      <c r="MGU1023" s="151" t="s">
        <v>399</v>
      </c>
      <c r="MGV1023" s="151" t="s">
        <v>399</v>
      </c>
      <c r="MGW1023" s="151" t="s">
        <v>399</v>
      </c>
      <c r="MGX1023" s="151" t="s">
        <v>399</v>
      </c>
      <c r="MGY1023" s="151" t="s">
        <v>399</v>
      </c>
      <c r="MGZ1023" s="151" t="s">
        <v>399</v>
      </c>
      <c r="MHA1023" s="151" t="s">
        <v>399</v>
      </c>
      <c r="MHB1023" s="151" t="s">
        <v>399</v>
      </c>
      <c r="MHC1023" s="151" t="s">
        <v>399</v>
      </c>
      <c r="MHD1023" s="151" t="s">
        <v>399</v>
      </c>
      <c r="MHE1023" s="151" t="s">
        <v>399</v>
      </c>
      <c r="MHF1023" s="151" t="s">
        <v>399</v>
      </c>
      <c r="MHG1023" s="151" t="s">
        <v>399</v>
      </c>
      <c r="MHH1023" s="151" t="s">
        <v>399</v>
      </c>
      <c r="MHI1023" s="151" t="s">
        <v>399</v>
      </c>
      <c r="MHJ1023" s="151" t="s">
        <v>399</v>
      </c>
      <c r="MHK1023" s="151" t="s">
        <v>399</v>
      </c>
      <c r="MHL1023" s="151" t="s">
        <v>399</v>
      </c>
      <c r="MHM1023" s="151" t="s">
        <v>399</v>
      </c>
      <c r="MHN1023" s="151" t="s">
        <v>399</v>
      </c>
      <c r="MHO1023" s="151" t="s">
        <v>399</v>
      </c>
      <c r="MHP1023" s="151" t="s">
        <v>399</v>
      </c>
      <c r="MHQ1023" s="151" t="s">
        <v>399</v>
      </c>
      <c r="MHR1023" s="151" t="s">
        <v>399</v>
      </c>
      <c r="MHS1023" s="151" t="s">
        <v>399</v>
      </c>
      <c r="MHT1023" s="151" t="s">
        <v>399</v>
      </c>
      <c r="MHU1023" s="151" t="s">
        <v>399</v>
      </c>
      <c r="MHV1023" s="151" t="s">
        <v>399</v>
      </c>
      <c r="MHW1023" s="151" t="s">
        <v>399</v>
      </c>
      <c r="MHX1023" s="151" t="s">
        <v>399</v>
      </c>
      <c r="MHY1023" s="151" t="s">
        <v>399</v>
      </c>
      <c r="MHZ1023" s="151" t="s">
        <v>399</v>
      </c>
      <c r="MIA1023" s="151" t="s">
        <v>399</v>
      </c>
      <c r="MIB1023" s="151" t="s">
        <v>399</v>
      </c>
      <c r="MIC1023" s="151" t="s">
        <v>399</v>
      </c>
      <c r="MID1023" s="151" t="s">
        <v>399</v>
      </c>
      <c r="MIE1023" s="151" t="s">
        <v>399</v>
      </c>
      <c r="MIF1023" s="151" t="s">
        <v>399</v>
      </c>
      <c r="MIG1023" s="151" t="s">
        <v>399</v>
      </c>
      <c r="MIH1023" s="151" t="s">
        <v>399</v>
      </c>
      <c r="MII1023" s="151" t="s">
        <v>399</v>
      </c>
      <c r="MIJ1023" s="151" t="s">
        <v>399</v>
      </c>
      <c r="MIK1023" s="151" t="s">
        <v>399</v>
      </c>
      <c r="MIL1023" s="151" t="s">
        <v>399</v>
      </c>
      <c r="MIM1023" s="151" t="s">
        <v>399</v>
      </c>
      <c r="MIN1023" s="151" t="s">
        <v>399</v>
      </c>
      <c r="MIO1023" s="151" t="s">
        <v>399</v>
      </c>
      <c r="MIP1023" s="151" t="s">
        <v>399</v>
      </c>
      <c r="MIQ1023" s="151" t="s">
        <v>399</v>
      </c>
      <c r="MIR1023" s="151" t="s">
        <v>399</v>
      </c>
      <c r="MIS1023" s="151" t="s">
        <v>399</v>
      </c>
      <c r="MIT1023" s="151" t="s">
        <v>399</v>
      </c>
      <c r="MIU1023" s="151" t="s">
        <v>399</v>
      </c>
      <c r="MIV1023" s="151" t="s">
        <v>399</v>
      </c>
      <c r="MIW1023" s="151" t="s">
        <v>399</v>
      </c>
      <c r="MIX1023" s="151" t="s">
        <v>399</v>
      </c>
      <c r="MIY1023" s="151" t="s">
        <v>399</v>
      </c>
      <c r="MIZ1023" s="151" t="s">
        <v>399</v>
      </c>
      <c r="MJA1023" s="151" t="s">
        <v>399</v>
      </c>
      <c r="MJB1023" s="151" t="s">
        <v>399</v>
      </c>
      <c r="MJC1023" s="151" t="s">
        <v>399</v>
      </c>
      <c r="MJD1023" s="151" t="s">
        <v>399</v>
      </c>
      <c r="MJE1023" s="151" t="s">
        <v>399</v>
      </c>
      <c r="MJF1023" s="151" t="s">
        <v>399</v>
      </c>
      <c r="MJG1023" s="151" t="s">
        <v>399</v>
      </c>
      <c r="MJH1023" s="151" t="s">
        <v>399</v>
      </c>
      <c r="MJI1023" s="151" t="s">
        <v>399</v>
      </c>
      <c r="MJJ1023" s="151" t="s">
        <v>399</v>
      </c>
      <c r="MJK1023" s="151" t="s">
        <v>399</v>
      </c>
      <c r="MJL1023" s="151" t="s">
        <v>399</v>
      </c>
      <c r="MJM1023" s="151" t="s">
        <v>399</v>
      </c>
      <c r="MJN1023" s="151" t="s">
        <v>399</v>
      </c>
      <c r="MJO1023" s="151" t="s">
        <v>399</v>
      </c>
      <c r="MJP1023" s="151" t="s">
        <v>399</v>
      </c>
      <c r="MJQ1023" s="151" t="s">
        <v>399</v>
      </c>
      <c r="MJR1023" s="151" t="s">
        <v>399</v>
      </c>
      <c r="MJS1023" s="151" t="s">
        <v>399</v>
      </c>
      <c r="MJT1023" s="151" t="s">
        <v>399</v>
      </c>
      <c r="MJU1023" s="151" t="s">
        <v>399</v>
      </c>
      <c r="MJV1023" s="151" t="s">
        <v>399</v>
      </c>
      <c r="MJW1023" s="151" t="s">
        <v>399</v>
      </c>
      <c r="MJX1023" s="151" t="s">
        <v>399</v>
      </c>
      <c r="MJY1023" s="151" t="s">
        <v>399</v>
      </c>
      <c r="MJZ1023" s="151" t="s">
        <v>399</v>
      </c>
      <c r="MKA1023" s="151" t="s">
        <v>399</v>
      </c>
      <c r="MKB1023" s="151" t="s">
        <v>399</v>
      </c>
      <c r="MKC1023" s="151" t="s">
        <v>399</v>
      </c>
      <c r="MKD1023" s="151" t="s">
        <v>399</v>
      </c>
      <c r="MKE1023" s="151" t="s">
        <v>399</v>
      </c>
      <c r="MKF1023" s="151" t="s">
        <v>399</v>
      </c>
      <c r="MKG1023" s="151" t="s">
        <v>399</v>
      </c>
      <c r="MKH1023" s="151" t="s">
        <v>399</v>
      </c>
      <c r="MKI1023" s="151" t="s">
        <v>399</v>
      </c>
      <c r="MKJ1023" s="151" t="s">
        <v>399</v>
      </c>
      <c r="MKK1023" s="151" t="s">
        <v>399</v>
      </c>
      <c r="MKL1023" s="151" t="s">
        <v>399</v>
      </c>
      <c r="MKM1023" s="151" t="s">
        <v>399</v>
      </c>
      <c r="MKN1023" s="151" t="s">
        <v>399</v>
      </c>
      <c r="MKO1023" s="151" t="s">
        <v>399</v>
      </c>
      <c r="MKP1023" s="151" t="s">
        <v>399</v>
      </c>
      <c r="MKQ1023" s="151" t="s">
        <v>399</v>
      </c>
      <c r="MKR1023" s="151" t="s">
        <v>399</v>
      </c>
      <c r="MKS1023" s="151" t="s">
        <v>399</v>
      </c>
      <c r="MKT1023" s="151" t="s">
        <v>399</v>
      </c>
      <c r="MKU1023" s="151" t="s">
        <v>399</v>
      </c>
      <c r="MKV1023" s="151" t="s">
        <v>399</v>
      </c>
      <c r="MKW1023" s="151" t="s">
        <v>399</v>
      </c>
      <c r="MKX1023" s="151" t="s">
        <v>399</v>
      </c>
      <c r="MKY1023" s="151" t="s">
        <v>399</v>
      </c>
      <c r="MKZ1023" s="151" t="s">
        <v>399</v>
      </c>
      <c r="MLA1023" s="151" t="s">
        <v>399</v>
      </c>
      <c r="MLB1023" s="151" t="s">
        <v>399</v>
      </c>
      <c r="MLC1023" s="151" t="s">
        <v>399</v>
      </c>
      <c r="MLD1023" s="151" t="s">
        <v>399</v>
      </c>
      <c r="MLE1023" s="151" t="s">
        <v>399</v>
      </c>
      <c r="MLF1023" s="151" t="s">
        <v>399</v>
      </c>
      <c r="MLG1023" s="151" t="s">
        <v>399</v>
      </c>
      <c r="MLH1023" s="151" t="s">
        <v>399</v>
      </c>
      <c r="MLI1023" s="151" t="s">
        <v>399</v>
      </c>
      <c r="MLJ1023" s="151" t="s">
        <v>399</v>
      </c>
      <c r="MLK1023" s="151" t="s">
        <v>399</v>
      </c>
      <c r="MLL1023" s="151" t="s">
        <v>399</v>
      </c>
      <c r="MLM1023" s="151" t="s">
        <v>399</v>
      </c>
      <c r="MLN1023" s="151" t="s">
        <v>399</v>
      </c>
      <c r="MLO1023" s="151" t="s">
        <v>399</v>
      </c>
      <c r="MLP1023" s="151" t="s">
        <v>399</v>
      </c>
      <c r="MLQ1023" s="151" t="s">
        <v>399</v>
      </c>
      <c r="MLR1023" s="151" t="s">
        <v>399</v>
      </c>
      <c r="MLS1023" s="151" t="s">
        <v>399</v>
      </c>
      <c r="MLT1023" s="151" t="s">
        <v>399</v>
      </c>
      <c r="MLU1023" s="151" t="s">
        <v>399</v>
      </c>
      <c r="MLV1023" s="151" t="s">
        <v>399</v>
      </c>
      <c r="MLW1023" s="151" t="s">
        <v>399</v>
      </c>
      <c r="MLX1023" s="151" t="s">
        <v>399</v>
      </c>
      <c r="MLY1023" s="151" t="s">
        <v>399</v>
      </c>
      <c r="MLZ1023" s="151" t="s">
        <v>399</v>
      </c>
      <c r="MMA1023" s="151" t="s">
        <v>399</v>
      </c>
      <c r="MMB1023" s="151" t="s">
        <v>399</v>
      </c>
      <c r="MMC1023" s="151" t="s">
        <v>399</v>
      </c>
      <c r="MMD1023" s="151" t="s">
        <v>399</v>
      </c>
      <c r="MME1023" s="151" t="s">
        <v>399</v>
      </c>
      <c r="MMF1023" s="151" t="s">
        <v>399</v>
      </c>
      <c r="MMG1023" s="151" t="s">
        <v>399</v>
      </c>
      <c r="MMH1023" s="151" t="s">
        <v>399</v>
      </c>
      <c r="MMI1023" s="151" t="s">
        <v>399</v>
      </c>
      <c r="MMJ1023" s="151" t="s">
        <v>399</v>
      </c>
      <c r="MMK1023" s="151" t="s">
        <v>399</v>
      </c>
      <c r="MML1023" s="151" t="s">
        <v>399</v>
      </c>
      <c r="MMM1023" s="151" t="s">
        <v>399</v>
      </c>
      <c r="MMN1023" s="151" t="s">
        <v>399</v>
      </c>
      <c r="MMO1023" s="151" t="s">
        <v>399</v>
      </c>
      <c r="MMP1023" s="151" t="s">
        <v>399</v>
      </c>
      <c r="MMQ1023" s="151" t="s">
        <v>399</v>
      </c>
      <c r="MMR1023" s="151" t="s">
        <v>399</v>
      </c>
      <c r="MMS1023" s="151" t="s">
        <v>399</v>
      </c>
      <c r="MMT1023" s="151" t="s">
        <v>399</v>
      </c>
      <c r="MMU1023" s="151" t="s">
        <v>399</v>
      </c>
      <c r="MMV1023" s="151" t="s">
        <v>399</v>
      </c>
      <c r="MMW1023" s="151" t="s">
        <v>399</v>
      </c>
      <c r="MMX1023" s="151" t="s">
        <v>399</v>
      </c>
      <c r="MMY1023" s="151" t="s">
        <v>399</v>
      </c>
      <c r="MMZ1023" s="151" t="s">
        <v>399</v>
      </c>
      <c r="MNA1023" s="151" t="s">
        <v>399</v>
      </c>
      <c r="MNB1023" s="151" t="s">
        <v>399</v>
      </c>
      <c r="MNC1023" s="151" t="s">
        <v>399</v>
      </c>
      <c r="MND1023" s="151" t="s">
        <v>399</v>
      </c>
      <c r="MNE1023" s="151" t="s">
        <v>399</v>
      </c>
      <c r="MNF1023" s="151" t="s">
        <v>399</v>
      </c>
      <c r="MNG1023" s="151" t="s">
        <v>399</v>
      </c>
      <c r="MNH1023" s="151" t="s">
        <v>399</v>
      </c>
      <c r="MNI1023" s="151" t="s">
        <v>399</v>
      </c>
      <c r="MNJ1023" s="151" t="s">
        <v>399</v>
      </c>
      <c r="MNK1023" s="151" t="s">
        <v>399</v>
      </c>
      <c r="MNL1023" s="151" t="s">
        <v>399</v>
      </c>
      <c r="MNM1023" s="151" t="s">
        <v>399</v>
      </c>
      <c r="MNN1023" s="151" t="s">
        <v>399</v>
      </c>
      <c r="MNO1023" s="151" t="s">
        <v>399</v>
      </c>
      <c r="MNP1023" s="151" t="s">
        <v>399</v>
      </c>
      <c r="MNQ1023" s="151" t="s">
        <v>399</v>
      </c>
      <c r="MNR1023" s="151" t="s">
        <v>399</v>
      </c>
      <c r="MNS1023" s="151" t="s">
        <v>399</v>
      </c>
      <c r="MNT1023" s="151" t="s">
        <v>399</v>
      </c>
      <c r="MNU1023" s="151" t="s">
        <v>399</v>
      </c>
      <c r="MNV1023" s="151" t="s">
        <v>399</v>
      </c>
      <c r="MNW1023" s="151" t="s">
        <v>399</v>
      </c>
      <c r="MNX1023" s="151" t="s">
        <v>399</v>
      </c>
      <c r="MNY1023" s="151" t="s">
        <v>399</v>
      </c>
      <c r="MNZ1023" s="151" t="s">
        <v>399</v>
      </c>
      <c r="MOA1023" s="151" t="s">
        <v>399</v>
      </c>
      <c r="MOB1023" s="151" t="s">
        <v>399</v>
      </c>
      <c r="MOC1023" s="151" t="s">
        <v>399</v>
      </c>
      <c r="MOD1023" s="151" t="s">
        <v>399</v>
      </c>
      <c r="MOE1023" s="151" t="s">
        <v>399</v>
      </c>
      <c r="MOF1023" s="151" t="s">
        <v>399</v>
      </c>
      <c r="MOG1023" s="151" t="s">
        <v>399</v>
      </c>
      <c r="MOH1023" s="151" t="s">
        <v>399</v>
      </c>
      <c r="MOI1023" s="151" t="s">
        <v>399</v>
      </c>
      <c r="MOJ1023" s="151" t="s">
        <v>399</v>
      </c>
      <c r="MOK1023" s="151" t="s">
        <v>399</v>
      </c>
      <c r="MOL1023" s="151" t="s">
        <v>399</v>
      </c>
      <c r="MOM1023" s="151" t="s">
        <v>399</v>
      </c>
      <c r="MON1023" s="151" t="s">
        <v>399</v>
      </c>
      <c r="MOO1023" s="151" t="s">
        <v>399</v>
      </c>
      <c r="MOP1023" s="151" t="s">
        <v>399</v>
      </c>
      <c r="MOQ1023" s="151" t="s">
        <v>399</v>
      </c>
      <c r="MOR1023" s="151" t="s">
        <v>399</v>
      </c>
      <c r="MOS1023" s="151" t="s">
        <v>399</v>
      </c>
      <c r="MOT1023" s="151" t="s">
        <v>399</v>
      </c>
      <c r="MOU1023" s="151" t="s">
        <v>399</v>
      </c>
      <c r="MOV1023" s="151" t="s">
        <v>399</v>
      </c>
      <c r="MOW1023" s="151" t="s">
        <v>399</v>
      </c>
      <c r="MOX1023" s="151" t="s">
        <v>399</v>
      </c>
      <c r="MOY1023" s="151" t="s">
        <v>399</v>
      </c>
      <c r="MOZ1023" s="151" t="s">
        <v>399</v>
      </c>
      <c r="MPA1023" s="151" t="s">
        <v>399</v>
      </c>
      <c r="MPB1023" s="151" t="s">
        <v>399</v>
      </c>
      <c r="MPC1023" s="151" t="s">
        <v>399</v>
      </c>
      <c r="MPD1023" s="151" t="s">
        <v>399</v>
      </c>
      <c r="MPE1023" s="151" t="s">
        <v>399</v>
      </c>
      <c r="MPF1023" s="151" t="s">
        <v>399</v>
      </c>
      <c r="MPG1023" s="151" t="s">
        <v>399</v>
      </c>
      <c r="MPH1023" s="151" t="s">
        <v>399</v>
      </c>
      <c r="MPI1023" s="151" t="s">
        <v>399</v>
      </c>
      <c r="MPJ1023" s="151" t="s">
        <v>399</v>
      </c>
      <c r="MPK1023" s="151" t="s">
        <v>399</v>
      </c>
      <c r="MPL1023" s="151" t="s">
        <v>399</v>
      </c>
      <c r="MPM1023" s="151" t="s">
        <v>399</v>
      </c>
      <c r="MPN1023" s="151" t="s">
        <v>399</v>
      </c>
      <c r="MPO1023" s="151" t="s">
        <v>399</v>
      </c>
      <c r="MPP1023" s="151" t="s">
        <v>399</v>
      </c>
      <c r="MPQ1023" s="151" t="s">
        <v>399</v>
      </c>
      <c r="MPR1023" s="151" t="s">
        <v>399</v>
      </c>
      <c r="MPS1023" s="151" t="s">
        <v>399</v>
      </c>
      <c r="MPT1023" s="151" t="s">
        <v>399</v>
      </c>
      <c r="MPU1023" s="151" t="s">
        <v>399</v>
      </c>
      <c r="MPV1023" s="151" t="s">
        <v>399</v>
      </c>
      <c r="MPW1023" s="151" t="s">
        <v>399</v>
      </c>
      <c r="MPX1023" s="151" t="s">
        <v>399</v>
      </c>
      <c r="MPY1023" s="151" t="s">
        <v>399</v>
      </c>
      <c r="MPZ1023" s="151" t="s">
        <v>399</v>
      </c>
      <c r="MQA1023" s="151" t="s">
        <v>399</v>
      </c>
      <c r="MQB1023" s="151" t="s">
        <v>399</v>
      </c>
      <c r="MQC1023" s="151" t="s">
        <v>399</v>
      </c>
      <c r="MQD1023" s="151" t="s">
        <v>399</v>
      </c>
      <c r="MQE1023" s="151" t="s">
        <v>399</v>
      </c>
      <c r="MQF1023" s="151" t="s">
        <v>399</v>
      </c>
      <c r="MQG1023" s="151" t="s">
        <v>399</v>
      </c>
      <c r="MQH1023" s="151" t="s">
        <v>399</v>
      </c>
      <c r="MQI1023" s="151" t="s">
        <v>399</v>
      </c>
      <c r="MQJ1023" s="151" t="s">
        <v>399</v>
      </c>
      <c r="MQK1023" s="151" t="s">
        <v>399</v>
      </c>
      <c r="MQL1023" s="151" t="s">
        <v>399</v>
      </c>
      <c r="MQM1023" s="151" t="s">
        <v>399</v>
      </c>
      <c r="MQN1023" s="151" t="s">
        <v>399</v>
      </c>
      <c r="MQO1023" s="151" t="s">
        <v>399</v>
      </c>
      <c r="MQP1023" s="151" t="s">
        <v>399</v>
      </c>
      <c r="MQQ1023" s="151" t="s">
        <v>399</v>
      </c>
      <c r="MQR1023" s="151" t="s">
        <v>399</v>
      </c>
      <c r="MQS1023" s="151" t="s">
        <v>399</v>
      </c>
      <c r="MQT1023" s="151" t="s">
        <v>399</v>
      </c>
      <c r="MQU1023" s="151" t="s">
        <v>399</v>
      </c>
      <c r="MQV1023" s="151" t="s">
        <v>399</v>
      </c>
      <c r="MQW1023" s="151" t="s">
        <v>399</v>
      </c>
      <c r="MQX1023" s="151" t="s">
        <v>399</v>
      </c>
      <c r="MQY1023" s="151" t="s">
        <v>399</v>
      </c>
      <c r="MQZ1023" s="151" t="s">
        <v>399</v>
      </c>
      <c r="MRA1023" s="151" t="s">
        <v>399</v>
      </c>
      <c r="MRB1023" s="151" t="s">
        <v>399</v>
      </c>
      <c r="MRC1023" s="151" t="s">
        <v>399</v>
      </c>
      <c r="MRD1023" s="151" t="s">
        <v>399</v>
      </c>
      <c r="MRE1023" s="151" t="s">
        <v>399</v>
      </c>
      <c r="MRF1023" s="151" t="s">
        <v>399</v>
      </c>
      <c r="MRG1023" s="151" t="s">
        <v>399</v>
      </c>
      <c r="MRH1023" s="151" t="s">
        <v>399</v>
      </c>
      <c r="MRI1023" s="151" t="s">
        <v>399</v>
      </c>
      <c r="MRJ1023" s="151" t="s">
        <v>399</v>
      </c>
      <c r="MRK1023" s="151" t="s">
        <v>399</v>
      </c>
      <c r="MRL1023" s="151" t="s">
        <v>399</v>
      </c>
      <c r="MRM1023" s="151" t="s">
        <v>399</v>
      </c>
      <c r="MRN1023" s="151" t="s">
        <v>399</v>
      </c>
      <c r="MRO1023" s="151" t="s">
        <v>399</v>
      </c>
      <c r="MRP1023" s="151" t="s">
        <v>399</v>
      </c>
      <c r="MRQ1023" s="151" t="s">
        <v>399</v>
      </c>
      <c r="MRR1023" s="151" t="s">
        <v>399</v>
      </c>
      <c r="MRS1023" s="151" t="s">
        <v>399</v>
      </c>
      <c r="MRT1023" s="151" t="s">
        <v>399</v>
      </c>
      <c r="MRU1023" s="151" t="s">
        <v>399</v>
      </c>
      <c r="MRV1023" s="151" t="s">
        <v>399</v>
      </c>
      <c r="MRW1023" s="151" t="s">
        <v>399</v>
      </c>
      <c r="MRX1023" s="151" t="s">
        <v>399</v>
      </c>
      <c r="MRY1023" s="151" t="s">
        <v>399</v>
      </c>
      <c r="MRZ1023" s="151" t="s">
        <v>399</v>
      </c>
      <c r="MSA1023" s="151" t="s">
        <v>399</v>
      </c>
      <c r="MSB1023" s="151" t="s">
        <v>399</v>
      </c>
      <c r="MSC1023" s="151" t="s">
        <v>399</v>
      </c>
      <c r="MSD1023" s="151" t="s">
        <v>399</v>
      </c>
      <c r="MSE1023" s="151" t="s">
        <v>399</v>
      </c>
      <c r="MSF1023" s="151" t="s">
        <v>399</v>
      </c>
      <c r="MSG1023" s="151" t="s">
        <v>399</v>
      </c>
      <c r="MSH1023" s="151" t="s">
        <v>399</v>
      </c>
      <c r="MSI1023" s="151" t="s">
        <v>399</v>
      </c>
      <c r="MSJ1023" s="151" t="s">
        <v>399</v>
      </c>
      <c r="MSK1023" s="151" t="s">
        <v>399</v>
      </c>
      <c r="MSL1023" s="151" t="s">
        <v>399</v>
      </c>
      <c r="MSM1023" s="151" t="s">
        <v>399</v>
      </c>
      <c r="MSN1023" s="151" t="s">
        <v>399</v>
      </c>
      <c r="MSO1023" s="151" t="s">
        <v>399</v>
      </c>
      <c r="MSP1023" s="151" t="s">
        <v>399</v>
      </c>
      <c r="MSQ1023" s="151" t="s">
        <v>399</v>
      </c>
      <c r="MSR1023" s="151" t="s">
        <v>399</v>
      </c>
      <c r="MSS1023" s="151" t="s">
        <v>399</v>
      </c>
      <c r="MST1023" s="151" t="s">
        <v>399</v>
      </c>
      <c r="MSU1023" s="151" t="s">
        <v>399</v>
      </c>
      <c r="MSV1023" s="151" t="s">
        <v>399</v>
      </c>
      <c r="MSW1023" s="151" t="s">
        <v>399</v>
      </c>
      <c r="MSX1023" s="151" t="s">
        <v>399</v>
      </c>
      <c r="MSY1023" s="151" t="s">
        <v>399</v>
      </c>
      <c r="MSZ1023" s="151" t="s">
        <v>399</v>
      </c>
      <c r="MTA1023" s="151" t="s">
        <v>399</v>
      </c>
      <c r="MTB1023" s="151" t="s">
        <v>399</v>
      </c>
      <c r="MTC1023" s="151" t="s">
        <v>399</v>
      </c>
      <c r="MTD1023" s="151" t="s">
        <v>399</v>
      </c>
      <c r="MTE1023" s="151" t="s">
        <v>399</v>
      </c>
      <c r="MTF1023" s="151" t="s">
        <v>399</v>
      </c>
      <c r="MTG1023" s="151" t="s">
        <v>399</v>
      </c>
      <c r="MTH1023" s="151" t="s">
        <v>399</v>
      </c>
      <c r="MTI1023" s="151" t="s">
        <v>399</v>
      </c>
      <c r="MTJ1023" s="151" t="s">
        <v>399</v>
      </c>
      <c r="MTK1023" s="151" t="s">
        <v>399</v>
      </c>
      <c r="MTL1023" s="151" t="s">
        <v>399</v>
      </c>
      <c r="MTM1023" s="151" t="s">
        <v>399</v>
      </c>
      <c r="MTN1023" s="151" t="s">
        <v>399</v>
      </c>
      <c r="MTO1023" s="151" t="s">
        <v>399</v>
      </c>
      <c r="MTP1023" s="151" t="s">
        <v>399</v>
      </c>
      <c r="MTQ1023" s="151" t="s">
        <v>399</v>
      </c>
      <c r="MTR1023" s="151" t="s">
        <v>399</v>
      </c>
      <c r="MTS1023" s="151" t="s">
        <v>399</v>
      </c>
      <c r="MTT1023" s="151" t="s">
        <v>399</v>
      </c>
      <c r="MTU1023" s="151" t="s">
        <v>399</v>
      </c>
      <c r="MTV1023" s="151" t="s">
        <v>399</v>
      </c>
      <c r="MTW1023" s="151" t="s">
        <v>399</v>
      </c>
      <c r="MTX1023" s="151" t="s">
        <v>399</v>
      </c>
      <c r="MTY1023" s="151" t="s">
        <v>399</v>
      </c>
      <c r="MTZ1023" s="151" t="s">
        <v>399</v>
      </c>
      <c r="MUA1023" s="151" t="s">
        <v>399</v>
      </c>
      <c r="MUB1023" s="151" t="s">
        <v>399</v>
      </c>
      <c r="MUC1023" s="151" t="s">
        <v>399</v>
      </c>
      <c r="MUD1023" s="151" t="s">
        <v>399</v>
      </c>
      <c r="MUE1023" s="151" t="s">
        <v>399</v>
      </c>
      <c r="MUF1023" s="151" t="s">
        <v>399</v>
      </c>
      <c r="MUG1023" s="151" t="s">
        <v>399</v>
      </c>
      <c r="MUH1023" s="151" t="s">
        <v>399</v>
      </c>
      <c r="MUI1023" s="151" t="s">
        <v>399</v>
      </c>
      <c r="MUJ1023" s="151" t="s">
        <v>399</v>
      </c>
      <c r="MUK1023" s="151" t="s">
        <v>399</v>
      </c>
      <c r="MUL1023" s="151" t="s">
        <v>399</v>
      </c>
      <c r="MUM1023" s="151" t="s">
        <v>399</v>
      </c>
      <c r="MUN1023" s="151" t="s">
        <v>399</v>
      </c>
      <c r="MUO1023" s="151" t="s">
        <v>399</v>
      </c>
      <c r="MUP1023" s="151" t="s">
        <v>399</v>
      </c>
      <c r="MUQ1023" s="151" t="s">
        <v>399</v>
      </c>
      <c r="MUR1023" s="151" t="s">
        <v>399</v>
      </c>
      <c r="MUS1023" s="151" t="s">
        <v>399</v>
      </c>
      <c r="MUT1023" s="151" t="s">
        <v>399</v>
      </c>
      <c r="MUU1023" s="151" t="s">
        <v>399</v>
      </c>
      <c r="MUV1023" s="151" t="s">
        <v>399</v>
      </c>
      <c r="MUW1023" s="151" t="s">
        <v>399</v>
      </c>
      <c r="MUX1023" s="151" t="s">
        <v>399</v>
      </c>
      <c r="MUY1023" s="151" t="s">
        <v>399</v>
      </c>
      <c r="MUZ1023" s="151" t="s">
        <v>399</v>
      </c>
      <c r="MVA1023" s="151" t="s">
        <v>399</v>
      </c>
      <c r="MVB1023" s="151" t="s">
        <v>399</v>
      </c>
      <c r="MVC1023" s="151" t="s">
        <v>399</v>
      </c>
      <c r="MVD1023" s="151" t="s">
        <v>399</v>
      </c>
      <c r="MVE1023" s="151" t="s">
        <v>399</v>
      </c>
      <c r="MVF1023" s="151" t="s">
        <v>399</v>
      </c>
      <c r="MVG1023" s="151" t="s">
        <v>399</v>
      </c>
      <c r="MVH1023" s="151" t="s">
        <v>399</v>
      </c>
      <c r="MVI1023" s="151" t="s">
        <v>399</v>
      </c>
      <c r="MVJ1023" s="151" t="s">
        <v>399</v>
      </c>
      <c r="MVK1023" s="151" t="s">
        <v>399</v>
      </c>
      <c r="MVL1023" s="151" t="s">
        <v>399</v>
      </c>
      <c r="MVM1023" s="151" t="s">
        <v>399</v>
      </c>
      <c r="MVN1023" s="151" t="s">
        <v>399</v>
      </c>
      <c r="MVO1023" s="151" t="s">
        <v>399</v>
      </c>
      <c r="MVP1023" s="151" t="s">
        <v>399</v>
      </c>
      <c r="MVQ1023" s="151" t="s">
        <v>399</v>
      </c>
      <c r="MVR1023" s="151" t="s">
        <v>399</v>
      </c>
      <c r="MVS1023" s="151" t="s">
        <v>399</v>
      </c>
      <c r="MVT1023" s="151" t="s">
        <v>399</v>
      </c>
      <c r="MVU1023" s="151" t="s">
        <v>399</v>
      </c>
      <c r="MVV1023" s="151" t="s">
        <v>399</v>
      </c>
      <c r="MVW1023" s="151" t="s">
        <v>399</v>
      </c>
      <c r="MVX1023" s="151" t="s">
        <v>399</v>
      </c>
      <c r="MVY1023" s="151" t="s">
        <v>399</v>
      </c>
      <c r="MVZ1023" s="151" t="s">
        <v>399</v>
      </c>
      <c r="MWA1023" s="151" t="s">
        <v>399</v>
      </c>
      <c r="MWB1023" s="151" t="s">
        <v>399</v>
      </c>
      <c r="MWC1023" s="151" t="s">
        <v>399</v>
      </c>
      <c r="MWD1023" s="151" t="s">
        <v>399</v>
      </c>
      <c r="MWE1023" s="151" t="s">
        <v>399</v>
      </c>
      <c r="MWF1023" s="151" t="s">
        <v>399</v>
      </c>
      <c r="MWG1023" s="151" t="s">
        <v>399</v>
      </c>
      <c r="MWH1023" s="151" t="s">
        <v>399</v>
      </c>
      <c r="MWI1023" s="151" t="s">
        <v>399</v>
      </c>
      <c r="MWJ1023" s="151" t="s">
        <v>399</v>
      </c>
      <c r="MWK1023" s="151" t="s">
        <v>399</v>
      </c>
      <c r="MWL1023" s="151" t="s">
        <v>399</v>
      </c>
      <c r="MWM1023" s="151" t="s">
        <v>399</v>
      </c>
      <c r="MWN1023" s="151" t="s">
        <v>399</v>
      </c>
      <c r="MWO1023" s="151" t="s">
        <v>399</v>
      </c>
      <c r="MWP1023" s="151" t="s">
        <v>399</v>
      </c>
      <c r="MWQ1023" s="151" t="s">
        <v>399</v>
      </c>
      <c r="MWR1023" s="151" t="s">
        <v>399</v>
      </c>
      <c r="MWS1023" s="151" t="s">
        <v>399</v>
      </c>
      <c r="MWT1023" s="151" t="s">
        <v>399</v>
      </c>
      <c r="MWU1023" s="151" t="s">
        <v>399</v>
      </c>
      <c r="MWV1023" s="151" t="s">
        <v>399</v>
      </c>
      <c r="MWW1023" s="151" t="s">
        <v>399</v>
      </c>
      <c r="MWX1023" s="151" t="s">
        <v>399</v>
      </c>
      <c r="MWY1023" s="151" t="s">
        <v>399</v>
      </c>
      <c r="MWZ1023" s="151" t="s">
        <v>399</v>
      </c>
      <c r="MXA1023" s="151" t="s">
        <v>399</v>
      </c>
      <c r="MXB1023" s="151" t="s">
        <v>399</v>
      </c>
      <c r="MXC1023" s="151" t="s">
        <v>399</v>
      </c>
      <c r="MXD1023" s="151" t="s">
        <v>399</v>
      </c>
      <c r="MXE1023" s="151" t="s">
        <v>399</v>
      </c>
      <c r="MXF1023" s="151" t="s">
        <v>399</v>
      </c>
      <c r="MXG1023" s="151" t="s">
        <v>399</v>
      </c>
      <c r="MXH1023" s="151" t="s">
        <v>399</v>
      </c>
      <c r="MXI1023" s="151" t="s">
        <v>399</v>
      </c>
      <c r="MXJ1023" s="151" t="s">
        <v>399</v>
      </c>
      <c r="MXK1023" s="151" t="s">
        <v>399</v>
      </c>
      <c r="MXL1023" s="151" t="s">
        <v>399</v>
      </c>
      <c r="MXM1023" s="151" t="s">
        <v>399</v>
      </c>
      <c r="MXN1023" s="151" t="s">
        <v>399</v>
      </c>
      <c r="MXO1023" s="151" t="s">
        <v>399</v>
      </c>
      <c r="MXP1023" s="151" t="s">
        <v>399</v>
      </c>
      <c r="MXQ1023" s="151" t="s">
        <v>399</v>
      </c>
      <c r="MXR1023" s="151" t="s">
        <v>399</v>
      </c>
      <c r="MXS1023" s="151" t="s">
        <v>399</v>
      </c>
      <c r="MXT1023" s="151" t="s">
        <v>399</v>
      </c>
      <c r="MXU1023" s="151" t="s">
        <v>399</v>
      </c>
      <c r="MXV1023" s="151" t="s">
        <v>399</v>
      </c>
      <c r="MXW1023" s="151" t="s">
        <v>399</v>
      </c>
      <c r="MXX1023" s="151" t="s">
        <v>399</v>
      </c>
      <c r="MXY1023" s="151" t="s">
        <v>399</v>
      </c>
      <c r="MXZ1023" s="151" t="s">
        <v>399</v>
      </c>
      <c r="MYA1023" s="151" t="s">
        <v>399</v>
      </c>
      <c r="MYB1023" s="151" t="s">
        <v>399</v>
      </c>
      <c r="MYC1023" s="151" t="s">
        <v>399</v>
      </c>
      <c r="MYD1023" s="151" t="s">
        <v>399</v>
      </c>
      <c r="MYE1023" s="151" t="s">
        <v>399</v>
      </c>
      <c r="MYF1023" s="151" t="s">
        <v>399</v>
      </c>
      <c r="MYG1023" s="151" t="s">
        <v>399</v>
      </c>
      <c r="MYH1023" s="151" t="s">
        <v>399</v>
      </c>
      <c r="MYI1023" s="151" t="s">
        <v>399</v>
      </c>
      <c r="MYJ1023" s="151" t="s">
        <v>399</v>
      </c>
      <c r="MYK1023" s="151" t="s">
        <v>399</v>
      </c>
      <c r="MYL1023" s="151" t="s">
        <v>399</v>
      </c>
      <c r="MYM1023" s="151" t="s">
        <v>399</v>
      </c>
      <c r="MYN1023" s="151" t="s">
        <v>399</v>
      </c>
      <c r="MYO1023" s="151" t="s">
        <v>399</v>
      </c>
      <c r="MYP1023" s="151" t="s">
        <v>399</v>
      </c>
      <c r="MYQ1023" s="151" t="s">
        <v>399</v>
      </c>
      <c r="MYR1023" s="151" t="s">
        <v>399</v>
      </c>
      <c r="MYS1023" s="151" t="s">
        <v>399</v>
      </c>
      <c r="MYT1023" s="151" t="s">
        <v>399</v>
      </c>
      <c r="MYU1023" s="151" t="s">
        <v>399</v>
      </c>
      <c r="MYV1023" s="151" t="s">
        <v>399</v>
      </c>
      <c r="MYW1023" s="151" t="s">
        <v>399</v>
      </c>
      <c r="MYX1023" s="151" t="s">
        <v>399</v>
      </c>
      <c r="MYY1023" s="151" t="s">
        <v>399</v>
      </c>
      <c r="MYZ1023" s="151" t="s">
        <v>399</v>
      </c>
      <c r="MZA1023" s="151" t="s">
        <v>399</v>
      </c>
      <c r="MZB1023" s="151" t="s">
        <v>399</v>
      </c>
      <c r="MZC1023" s="151" t="s">
        <v>399</v>
      </c>
      <c r="MZD1023" s="151" t="s">
        <v>399</v>
      </c>
      <c r="MZE1023" s="151" t="s">
        <v>399</v>
      </c>
      <c r="MZF1023" s="151" t="s">
        <v>399</v>
      </c>
      <c r="MZG1023" s="151" t="s">
        <v>399</v>
      </c>
      <c r="MZH1023" s="151" t="s">
        <v>399</v>
      </c>
      <c r="MZI1023" s="151" t="s">
        <v>399</v>
      </c>
      <c r="MZJ1023" s="151" t="s">
        <v>399</v>
      </c>
      <c r="MZK1023" s="151" t="s">
        <v>399</v>
      </c>
      <c r="MZL1023" s="151" t="s">
        <v>399</v>
      </c>
      <c r="MZM1023" s="151" t="s">
        <v>399</v>
      </c>
      <c r="MZN1023" s="151" t="s">
        <v>399</v>
      </c>
      <c r="MZO1023" s="151" t="s">
        <v>399</v>
      </c>
      <c r="MZP1023" s="151" t="s">
        <v>399</v>
      </c>
      <c r="MZQ1023" s="151" t="s">
        <v>399</v>
      </c>
      <c r="MZR1023" s="151" t="s">
        <v>399</v>
      </c>
      <c r="MZS1023" s="151" t="s">
        <v>399</v>
      </c>
      <c r="MZT1023" s="151" t="s">
        <v>399</v>
      </c>
      <c r="MZU1023" s="151" t="s">
        <v>399</v>
      </c>
      <c r="MZV1023" s="151" t="s">
        <v>399</v>
      </c>
      <c r="MZW1023" s="151" t="s">
        <v>399</v>
      </c>
      <c r="MZX1023" s="151" t="s">
        <v>399</v>
      </c>
      <c r="MZY1023" s="151" t="s">
        <v>399</v>
      </c>
      <c r="MZZ1023" s="151" t="s">
        <v>399</v>
      </c>
      <c r="NAA1023" s="151" t="s">
        <v>399</v>
      </c>
      <c r="NAB1023" s="151" t="s">
        <v>399</v>
      </c>
      <c r="NAC1023" s="151" t="s">
        <v>399</v>
      </c>
      <c r="NAD1023" s="151" t="s">
        <v>399</v>
      </c>
      <c r="NAE1023" s="151" t="s">
        <v>399</v>
      </c>
      <c r="NAF1023" s="151" t="s">
        <v>399</v>
      </c>
      <c r="NAG1023" s="151" t="s">
        <v>399</v>
      </c>
      <c r="NAH1023" s="151" t="s">
        <v>399</v>
      </c>
      <c r="NAI1023" s="151" t="s">
        <v>399</v>
      </c>
      <c r="NAJ1023" s="151" t="s">
        <v>399</v>
      </c>
      <c r="NAK1023" s="151" t="s">
        <v>399</v>
      </c>
      <c r="NAL1023" s="151" t="s">
        <v>399</v>
      </c>
      <c r="NAM1023" s="151" t="s">
        <v>399</v>
      </c>
      <c r="NAN1023" s="151" t="s">
        <v>399</v>
      </c>
      <c r="NAO1023" s="151" t="s">
        <v>399</v>
      </c>
      <c r="NAP1023" s="151" t="s">
        <v>399</v>
      </c>
      <c r="NAQ1023" s="151" t="s">
        <v>399</v>
      </c>
      <c r="NAR1023" s="151" t="s">
        <v>399</v>
      </c>
      <c r="NAS1023" s="151" t="s">
        <v>399</v>
      </c>
      <c r="NAT1023" s="151" t="s">
        <v>399</v>
      </c>
      <c r="NAU1023" s="151" t="s">
        <v>399</v>
      </c>
      <c r="NAV1023" s="151" t="s">
        <v>399</v>
      </c>
      <c r="NAW1023" s="151" t="s">
        <v>399</v>
      </c>
      <c r="NAX1023" s="151" t="s">
        <v>399</v>
      </c>
      <c r="NAY1023" s="151" t="s">
        <v>399</v>
      </c>
      <c r="NAZ1023" s="151" t="s">
        <v>399</v>
      </c>
      <c r="NBA1023" s="151" t="s">
        <v>399</v>
      </c>
      <c r="NBB1023" s="151" t="s">
        <v>399</v>
      </c>
      <c r="NBC1023" s="151" t="s">
        <v>399</v>
      </c>
      <c r="NBD1023" s="151" t="s">
        <v>399</v>
      </c>
      <c r="NBE1023" s="151" t="s">
        <v>399</v>
      </c>
      <c r="NBF1023" s="151" t="s">
        <v>399</v>
      </c>
      <c r="NBG1023" s="151" t="s">
        <v>399</v>
      </c>
      <c r="NBH1023" s="151" t="s">
        <v>399</v>
      </c>
      <c r="NBI1023" s="151" t="s">
        <v>399</v>
      </c>
      <c r="NBJ1023" s="151" t="s">
        <v>399</v>
      </c>
      <c r="NBK1023" s="151" t="s">
        <v>399</v>
      </c>
      <c r="NBL1023" s="151" t="s">
        <v>399</v>
      </c>
      <c r="NBM1023" s="151" t="s">
        <v>399</v>
      </c>
      <c r="NBN1023" s="151" t="s">
        <v>399</v>
      </c>
      <c r="NBO1023" s="151" t="s">
        <v>399</v>
      </c>
      <c r="NBP1023" s="151" t="s">
        <v>399</v>
      </c>
      <c r="NBQ1023" s="151" t="s">
        <v>399</v>
      </c>
      <c r="NBR1023" s="151" t="s">
        <v>399</v>
      </c>
      <c r="NBS1023" s="151" t="s">
        <v>399</v>
      </c>
      <c r="NBT1023" s="151" t="s">
        <v>399</v>
      </c>
      <c r="NBU1023" s="151" t="s">
        <v>399</v>
      </c>
      <c r="NBV1023" s="151" t="s">
        <v>399</v>
      </c>
      <c r="NBW1023" s="151" t="s">
        <v>399</v>
      </c>
      <c r="NBX1023" s="151" t="s">
        <v>399</v>
      </c>
      <c r="NBY1023" s="151" t="s">
        <v>399</v>
      </c>
      <c r="NBZ1023" s="151" t="s">
        <v>399</v>
      </c>
      <c r="NCA1023" s="151" t="s">
        <v>399</v>
      </c>
      <c r="NCB1023" s="151" t="s">
        <v>399</v>
      </c>
      <c r="NCC1023" s="151" t="s">
        <v>399</v>
      </c>
      <c r="NCD1023" s="151" t="s">
        <v>399</v>
      </c>
      <c r="NCE1023" s="151" t="s">
        <v>399</v>
      </c>
      <c r="NCF1023" s="151" t="s">
        <v>399</v>
      </c>
      <c r="NCG1023" s="151" t="s">
        <v>399</v>
      </c>
      <c r="NCH1023" s="151" t="s">
        <v>399</v>
      </c>
      <c r="NCI1023" s="151" t="s">
        <v>399</v>
      </c>
      <c r="NCJ1023" s="151" t="s">
        <v>399</v>
      </c>
      <c r="NCK1023" s="151" t="s">
        <v>399</v>
      </c>
      <c r="NCL1023" s="151" t="s">
        <v>399</v>
      </c>
      <c r="NCM1023" s="151" t="s">
        <v>399</v>
      </c>
      <c r="NCN1023" s="151" t="s">
        <v>399</v>
      </c>
      <c r="NCO1023" s="151" t="s">
        <v>399</v>
      </c>
      <c r="NCP1023" s="151" t="s">
        <v>399</v>
      </c>
      <c r="NCQ1023" s="151" t="s">
        <v>399</v>
      </c>
      <c r="NCR1023" s="151" t="s">
        <v>399</v>
      </c>
      <c r="NCS1023" s="151" t="s">
        <v>399</v>
      </c>
      <c r="NCT1023" s="151" t="s">
        <v>399</v>
      </c>
      <c r="NCU1023" s="151" t="s">
        <v>399</v>
      </c>
      <c r="NCV1023" s="151" t="s">
        <v>399</v>
      </c>
      <c r="NCW1023" s="151" t="s">
        <v>399</v>
      </c>
      <c r="NCX1023" s="151" t="s">
        <v>399</v>
      </c>
      <c r="NCY1023" s="151" t="s">
        <v>399</v>
      </c>
      <c r="NCZ1023" s="151" t="s">
        <v>399</v>
      </c>
      <c r="NDA1023" s="151" t="s">
        <v>399</v>
      </c>
      <c r="NDB1023" s="151" t="s">
        <v>399</v>
      </c>
      <c r="NDC1023" s="151" t="s">
        <v>399</v>
      </c>
      <c r="NDD1023" s="151" t="s">
        <v>399</v>
      </c>
      <c r="NDE1023" s="151" t="s">
        <v>399</v>
      </c>
      <c r="NDF1023" s="151" t="s">
        <v>399</v>
      </c>
      <c r="NDG1023" s="151" t="s">
        <v>399</v>
      </c>
      <c r="NDH1023" s="151" t="s">
        <v>399</v>
      </c>
      <c r="NDI1023" s="151" t="s">
        <v>399</v>
      </c>
      <c r="NDJ1023" s="151" t="s">
        <v>399</v>
      </c>
      <c r="NDK1023" s="151" t="s">
        <v>399</v>
      </c>
      <c r="NDL1023" s="151" t="s">
        <v>399</v>
      </c>
      <c r="NDM1023" s="151" t="s">
        <v>399</v>
      </c>
      <c r="NDN1023" s="151" t="s">
        <v>399</v>
      </c>
      <c r="NDO1023" s="151" t="s">
        <v>399</v>
      </c>
      <c r="NDP1023" s="151" t="s">
        <v>399</v>
      </c>
      <c r="NDQ1023" s="151" t="s">
        <v>399</v>
      </c>
      <c r="NDR1023" s="151" t="s">
        <v>399</v>
      </c>
      <c r="NDS1023" s="151" t="s">
        <v>399</v>
      </c>
      <c r="NDT1023" s="151" t="s">
        <v>399</v>
      </c>
      <c r="NDU1023" s="151" t="s">
        <v>399</v>
      </c>
      <c r="NDV1023" s="151" t="s">
        <v>399</v>
      </c>
      <c r="NDW1023" s="151" t="s">
        <v>399</v>
      </c>
      <c r="NDX1023" s="151" t="s">
        <v>399</v>
      </c>
      <c r="NDY1023" s="151" t="s">
        <v>399</v>
      </c>
      <c r="NDZ1023" s="151" t="s">
        <v>399</v>
      </c>
      <c r="NEA1023" s="151" t="s">
        <v>399</v>
      </c>
      <c r="NEB1023" s="151" t="s">
        <v>399</v>
      </c>
      <c r="NEC1023" s="151" t="s">
        <v>399</v>
      </c>
      <c r="NED1023" s="151" t="s">
        <v>399</v>
      </c>
      <c r="NEE1023" s="151" t="s">
        <v>399</v>
      </c>
      <c r="NEF1023" s="151" t="s">
        <v>399</v>
      </c>
      <c r="NEG1023" s="151" t="s">
        <v>399</v>
      </c>
      <c r="NEH1023" s="151" t="s">
        <v>399</v>
      </c>
      <c r="NEI1023" s="151" t="s">
        <v>399</v>
      </c>
      <c r="NEJ1023" s="151" t="s">
        <v>399</v>
      </c>
      <c r="NEK1023" s="151" t="s">
        <v>399</v>
      </c>
      <c r="NEL1023" s="151" t="s">
        <v>399</v>
      </c>
      <c r="NEM1023" s="151" t="s">
        <v>399</v>
      </c>
      <c r="NEN1023" s="151" t="s">
        <v>399</v>
      </c>
      <c r="NEO1023" s="151" t="s">
        <v>399</v>
      </c>
      <c r="NEP1023" s="151" t="s">
        <v>399</v>
      </c>
      <c r="NEQ1023" s="151" t="s">
        <v>399</v>
      </c>
      <c r="NER1023" s="151" t="s">
        <v>399</v>
      </c>
      <c r="NES1023" s="151" t="s">
        <v>399</v>
      </c>
      <c r="NET1023" s="151" t="s">
        <v>399</v>
      </c>
      <c r="NEU1023" s="151" t="s">
        <v>399</v>
      </c>
      <c r="NEV1023" s="151" t="s">
        <v>399</v>
      </c>
      <c r="NEW1023" s="151" t="s">
        <v>399</v>
      </c>
      <c r="NEX1023" s="151" t="s">
        <v>399</v>
      </c>
      <c r="NEY1023" s="151" t="s">
        <v>399</v>
      </c>
      <c r="NEZ1023" s="151" t="s">
        <v>399</v>
      </c>
      <c r="NFA1023" s="151" t="s">
        <v>399</v>
      </c>
      <c r="NFB1023" s="151" t="s">
        <v>399</v>
      </c>
      <c r="NFC1023" s="151" t="s">
        <v>399</v>
      </c>
      <c r="NFD1023" s="151" t="s">
        <v>399</v>
      </c>
      <c r="NFE1023" s="151" t="s">
        <v>399</v>
      </c>
      <c r="NFF1023" s="151" t="s">
        <v>399</v>
      </c>
      <c r="NFG1023" s="151" t="s">
        <v>399</v>
      </c>
      <c r="NFH1023" s="151" t="s">
        <v>399</v>
      </c>
      <c r="NFI1023" s="151" t="s">
        <v>399</v>
      </c>
      <c r="NFJ1023" s="151" t="s">
        <v>399</v>
      </c>
      <c r="NFK1023" s="151" t="s">
        <v>399</v>
      </c>
      <c r="NFL1023" s="151" t="s">
        <v>399</v>
      </c>
      <c r="NFM1023" s="151" t="s">
        <v>399</v>
      </c>
      <c r="NFN1023" s="151" t="s">
        <v>399</v>
      </c>
      <c r="NFO1023" s="151" t="s">
        <v>399</v>
      </c>
      <c r="NFP1023" s="151" t="s">
        <v>399</v>
      </c>
      <c r="NFQ1023" s="151" t="s">
        <v>399</v>
      </c>
      <c r="NFR1023" s="151" t="s">
        <v>399</v>
      </c>
      <c r="NFS1023" s="151" t="s">
        <v>399</v>
      </c>
      <c r="NFT1023" s="151" t="s">
        <v>399</v>
      </c>
      <c r="NFU1023" s="151" t="s">
        <v>399</v>
      </c>
      <c r="NFV1023" s="151" t="s">
        <v>399</v>
      </c>
      <c r="NFW1023" s="151" t="s">
        <v>399</v>
      </c>
      <c r="NFX1023" s="151" t="s">
        <v>399</v>
      </c>
      <c r="NFY1023" s="151" t="s">
        <v>399</v>
      </c>
      <c r="NFZ1023" s="151" t="s">
        <v>399</v>
      </c>
      <c r="NGA1023" s="151" t="s">
        <v>399</v>
      </c>
      <c r="NGB1023" s="151" t="s">
        <v>399</v>
      </c>
      <c r="NGC1023" s="151" t="s">
        <v>399</v>
      </c>
      <c r="NGD1023" s="151" t="s">
        <v>399</v>
      </c>
      <c r="NGE1023" s="151" t="s">
        <v>399</v>
      </c>
      <c r="NGF1023" s="151" t="s">
        <v>399</v>
      </c>
      <c r="NGG1023" s="151" t="s">
        <v>399</v>
      </c>
      <c r="NGH1023" s="151" t="s">
        <v>399</v>
      </c>
      <c r="NGI1023" s="151" t="s">
        <v>399</v>
      </c>
      <c r="NGJ1023" s="151" t="s">
        <v>399</v>
      </c>
      <c r="NGK1023" s="151" t="s">
        <v>399</v>
      </c>
      <c r="NGL1023" s="151" t="s">
        <v>399</v>
      </c>
      <c r="NGM1023" s="151" t="s">
        <v>399</v>
      </c>
      <c r="NGN1023" s="151" t="s">
        <v>399</v>
      </c>
      <c r="NGO1023" s="151" t="s">
        <v>399</v>
      </c>
      <c r="NGP1023" s="151" t="s">
        <v>399</v>
      </c>
      <c r="NGQ1023" s="151" t="s">
        <v>399</v>
      </c>
      <c r="NGR1023" s="151" t="s">
        <v>399</v>
      </c>
      <c r="NGS1023" s="151" t="s">
        <v>399</v>
      </c>
      <c r="NGT1023" s="151" t="s">
        <v>399</v>
      </c>
      <c r="NGU1023" s="151" t="s">
        <v>399</v>
      </c>
      <c r="NGV1023" s="151" t="s">
        <v>399</v>
      </c>
      <c r="NGW1023" s="151" t="s">
        <v>399</v>
      </c>
      <c r="NGX1023" s="151" t="s">
        <v>399</v>
      </c>
      <c r="NGY1023" s="151" t="s">
        <v>399</v>
      </c>
      <c r="NGZ1023" s="151" t="s">
        <v>399</v>
      </c>
      <c r="NHA1023" s="151" t="s">
        <v>399</v>
      </c>
      <c r="NHB1023" s="151" t="s">
        <v>399</v>
      </c>
      <c r="NHC1023" s="151" t="s">
        <v>399</v>
      </c>
      <c r="NHD1023" s="151" t="s">
        <v>399</v>
      </c>
      <c r="NHE1023" s="151" t="s">
        <v>399</v>
      </c>
      <c r="NHF1023" s="151" t="s">
        <v>399</v>
      </c>
      <c r="NHG1023" s="151" t="s">
        <v>399</v>
      </c>
      <c r="NHH1023" s="151" t="s">
        <v>399</v>
      </c>
      <c r="NHI1023" s="151" t="s">
        <v>399</v>
      </c>
      <c r="NHJ1023" s="151" t="s">
        <v>399</v>
      </c>
      <c r="NHK1023" s="151" t="s">
        <v>399</v>
      </c>
      <c r="NHL1023" s="151" t="s">
        <v>399</v>
      </c>
      <c r="NHM1023" s="151" t="s">
        <v>399</v>
      </c>
      <c r="NHN1023" s="151" t="s">
        <v>399</v>
      </c>
      <c r="NHO1023" s="151" t="s">
        <v>399</v>
      </c>
      <c r="NHP1023" s="151" t="s">
        <v>399</v>
      </c>
      <c r="NHQ1023" s="151" t="s">
        <v>399</v>
      </c>
      <c r="NHR1023" s="151" t="s">
        <v>399</v>
      </c>
      <c r="NHS1023" s="151" t="s">
        <v>399</v>
      </c>
      <c r="NHT1023" s="151" t="s">
        <v>399</v>
      </c>
      <c r="NHU1023" s="151" t="s">
        <v>399</v>
      </c>
      <c r="NHV1023" s="151" t="s">
        <v>399</v>
      </c>
      <c r="NHW1023" s="151" t="s">
        <v>399</v>
      </c>
      <c r="NHX1023" s="151" t="s">
        <v>399</v>
      </c>
      <c r="NHY1023" s="151" t="s">
        <v>399</v>
      </c>
      <c r="NHZ1023" s="151" t="s">
        <v>399</v>
      </c>
      <c r="NIA1023" s="151" t="s">
        <v>399</v>
      </c>
      <c r="NIB1023" s="151" t="s">
        <v>399</v>
      </c>
      <c r="NIC1023" s="151" t="s">
        <v>399</v>
      </c>
      <c r="NID1023" s="151" t="s">
        <v>399</v>
      </c>
      <c r="NIE1023" s="151" t="s">
        <v>399</v>
      </c>
      <c r="NIF1023" s="151" t="s">
        <v>399</v>
      </c>
      <c r="NIG1023" s="151" t="s">
        <v>399</v>
      </c>
      <c r="NIH1023" s="151" t="s">
        <v>399</v>
      </c>
      <c r="NII1023" s="151" t="s">
        <v>399</v>
      </c>
      <c r="NIJ1023" s="151" t="s">
        <v>399</v>
      </c>
      <c r="NIK1023" s="151" t="s">
        <v>399</v>
      </c>
      <c r="NIL1023" s="151" t="s">
        <v>399</v>
      </c>
      <c r="NIM1023" s="151" t="s">
        <v>399</v>
      </c>
      <c r="NIN1023" s="151" t="s">
        <v>399</v>
      </c>
      <c r="NIO1023" s="151" t="s">
        <v>399</v>
      </c>
      <c r="NIP1023" s="151" t="s">
        <v>399</v>
      </c>
      <c r="NIQ1023" s="151" t="s">
        <v>399</v>
      </c>
      <c r="NIR1023" s="151" t="s">
        <v>399</v>
      </c>
      <c r="NIS1023" s="151" t="s">
        <v>399</v>
      </c>
      <c r="NIT1023" s="151" t="s">
        <v>399</v>
      </c>
      <c r="NIU1023" s="151" t="s">
        <v>399</v>
      </c>
      <c r="NIV1023" s="151" t="s">
        <v>399</v>
      </c>
      <c r="NIW1023" s="151" t="s">
        <v>399</v>
      </c>
      <c r="NIX1023" s="151" t="s">
        <v>399</v>
      </c>
      <c r="NIY1023" s="151" t="s">
        <v>399</v>
      </c>
      <c r="NIZ1023" s="151" t="s">
        <v>399</v>
      </c>
      <c r="NJA1023" s="151" t="s">
        <v>399</v>
      </c>
      <c r="NJB1023" s="151" t="s">
        <v>399</v>
      </c>
      <c r="NJC1023" s="151" t="s">
        <v>399</v>
      </c>
      <c r="NJD1023" s="151" t="s">
        <v>399</v>
      </c>
      <c r="NJE1023" s="151" t="s">
        <v>399</v>
      </c>
      <c r="NJF1023" s="151" t="s">
        <v>399</v>
      </c>
      <c r="NJG1023" s="151" t="s">
        <v>399</v>
      </c>
      <c r="NJH1023" s="151" t="s">
        <v>399</v>
      </c>
      <c r="NJI1023" s="151" t="s">
        <v>399</v>
      </c>
      <c r="NJJ1023" s="151" t="s">
        <v>399</v>
      </c>
      <c r="NJK1023" s="151" t="s">
        <v>399</v>
      </c>
      <c r="NJL1023" s="151" t="s">
        <v>399</v>
      </c>
      <c r="NJM1023" s="151" t="s">
        <v>399</v>
      </c>
      <c r="NJN1023" s="151" t="s">
        <v>399</v>
      </c>
      <c r="NJO1023" s="151" t="s">
        <v>399</v>
      </c>
      <c r="NJP1023" s="151" t="s">
        <v>399</v>
      </c>
      <c r="NJQ1023" s="151" t="s">
        <v>399</v>
      </c>
      <c r="NJR1023" s="151" t="s">
        <v>399</v>
      </c>
      <c r="NJS1023" s="151" t="s">
        <v>399</v>
      </c>
      <c r="NJT1023" s="151" t="s">
        <v>399</v>
      </c>
      <c r="NJU1023" s="151" t="s">
        <v>399</v>
      </c>
      <c r="NJV1023" s="151" t="s">
        <v>399</v>
      </c>
      <c r="NJW1023" s="151" t="s">
        <v>399</v>
      </c>
      <c r="NJX1023" s="151" t="s">
        <v>399</v>
      </c>
      <c r="NJY1023" s="151" t="s">
        <v>399</v>
      </c>
      <c r="NJZ1023" s="151" t="s">
        <v>399</v>
      </c>
      <c r="NKA1023" s="151" t="s">
        <v>399</v>
      </c>
      <c r="NKB1023" s="151" t="s">
        <v>399</v>
      </c>
      <c r="NKC1023" s="151" t="s">
        <v>399</v>
      </c>
      <c r="NKD1023" s="151" t="s">
        <v>399</v>
      </c>
      <c r="NKE1023" s="151" t="s">
        <v>399</v>
      </c>
      <c r="NKF1023" s="151" t="s">
        <v>399</v>
      </c>
      <c r="NKG1023" s="151" t="s">
        <v>399</v>
      </c>
      <c r="NKH1023" s="151" t="s">
        <v>399</v>
      </c>
      <c r="NKI1023" s="151" t="s">
        <v>399</v>
      </c>
      <c r="NKJ1023" s="151" t="s">
        <v>399</v>
      </c>
      <c r="NKK1023" s="151" t="s">
        <v>399</v>
      </c>
      <c r="NKL1023" s="151" t="s">
        <v>399</v>
      </c>
      <c r="NKM1023" s="151" t="s">
        <v>399</v>
      </c>
      <c r="NKN1023" s="151" t="s">
        <v>399</v>
      </c>
      <c r="NKO1023" s="151" t="s">
        <v>399</v>
      </c>
      <c r="NKP1023" s="151" t="s">
        <v>399</v>
      </c>
      <c r="NKQ1023" s="151" t="s">
        <v>399</v>
      </c>
      <c r="NKR1023" s="151" t="s">
        <v>399</v>
      </c>
      <c r="NKS1023" s="151" t="s">
        <v>399</v>
      </c>
      <c r="NKT1023" s="151" t="s">
        <v>399</v>
      </c>
      <c r="NKU1023" s="151" t="s">
        <v>399</v>
      </c>
      <c r="NKV1023" s="151" t="s">
        <v>399</v>
      </c>
      <c r="NKW1023" s="151" t="s">
        <v>399</v>
      </c>
      <c r="NKX1023" s="151" t="s">
        <v>399</v>
      </c>
      <c r="NKY1023" s="151" t="s">
        <v>399</v>
      </c>
      <c r="NKZ1023" s="151" t="s">
        <v>399</v>
      </c>
      <c r="NLA1023" s="151" t="s">
        <v>399</v>
      </c>
      <c r="NLB1023" s="151" t="s">
        <v>399</v>
      </c>
      <c r="NLC1023" s="151" t="s">
        <v>399</v>
      </c>
      <c r="NLD1023" s="151" t="s">
        <v>399</v>
      </c>
      <c r="NLE1023" s="151" t="s">
        <v>399</v>
      </c>
      <c r="NLF1023" s="151" t="s">
        <v>399</v>
      </c>
      <c r="NLG1023" s="151" t="s">
        <v>399</v>
      </c>
      <c r="NLH1023" s="151" t="s">
        <v>399</v>
      </c>
      <c r="NLI1023" s="151" t="s">
        <v>399</v>
      </c>
      <c r="NLJ1023" s="151" t="s">
        <v>399</v>
      </c>
      <c r="NLK1023" s="151" t="s">
        <v>399</v>
      </c>
      <c r="NLL1023" s="151" t="s">
        <v>399</v>
      </c>
      <c r="NLM1023" s="151" t="s">
        <v>399</v>
      </c>
      <c r="NLN1023" s="151" t="s">
        <v>399</v>
      </c>
      <c r="NLO1023" s="151" t="s">
        <v>399</v>
      </c>
      <c r="NLP1023" s="151" t="s">
        <v>399</v>
      </c>
      <c r="NLQ1023" s="151" t="s">
        <v>399</v>
      </c>
      <c r="NLR1023" s="151" t="s">
        <v>399</v>
      </c>
      <c r="NLS1023" s="151" t="s">
        <v>399</v>
      </c>
      <c r="NLT1023" s="151" t="s">
        <v>399</v>
      </c>
      <c r="NLU1023" s="151" t="s">
        <v>399</v>
      </c>
      <c r="NLV1023" s="151" t="s">
        <v>399</v>
      </c>
      <c r="NLW1023" s="151" t="s">
        <v>399</v>
      </c>
      <c r="NLX1023" s="151" t="s">
        <v>399</v>
      </c>
      <c r="NLY1023" s="151" t="s">
        <v>399</v>
      </c>
      <c r="NLZ1023" s="151" t="s">
        <v>399</v>
      </c>
      <c r="NMA1023" s="151" t="s">
        <v>399</v>
      </c>
      <c r="NMB1023" s="151" t="s">
        <v>399</v>
      </c>
      <c r="NMC1023" s="151" t="s">
        <v>399</v>
      </c>
      <c r="NMD1023" s="151" t="s">
        <v>399</v>
      </c>
      <c r="NME1023" s="151" t="s">
        <v>399</v>
      </c>
      <c r="NMF1023" s="151" t="s">
        <v>399</v>
      </c>
      <c r="NMG1023" s="151" t="s">
        <v>399</v>
      </c>
      <c r="NMH1023" s="151" t="s">
        <v>399</v>
      </c>
      <c r="NMI1023" s="151" t="s">
        <v>399</v>
      </c>
      <c r="NMJ1023" s="151" t="s">
        <v>399</v>
      </c>
      <c r="NMK1023" s="151" t="s">
        <v>399</v>
      </c>
      <c r="NML1023" s="151" t="s">
        <v>399</v>
      </c>
      <c r="NMM1023" s="151" t="s">
        <v>399</v>
      </c>
      <c r="NMN1023" s="151" t="s">
        <v>399</v>
      </c>
      <c r="NMO1023" s="151" t="s">
        <v>399</v>
      </c>
      <c r="NMP1023" s="151" t="s">
        <v>399</v>
      </c>
      <c r="NMQ1023" s="151" t="s">
        <v>399</v>
      </c>
      <c r="NMR1023" s="151" t="s">
        <v>399</v>
      </c>
      <c r="NMS1023" s="151" t="s">
        <v>399</v>
      </c>
      <c r="NMT1023" s="151" t="s">
        <v>399</v>
      </c>
      <c r="NMU1023" s="151" t="s">
        <v>399</v>
      </c>
      <c r="NMV1023" s="151" t="s">
        <v>399</v>
      </c>
      <c r="NMW1023" s="151" t="s">
        <v>399</v>
      </c>
      <c r="NMX1023" s="151" t="s">
        <v>399</v>
      </c>
      <c r="NMY1023" s="151" t="s">
        <v>399</v>
      </c>
      <c r="NMZ1023" s="151" t="s">
        <v>399</v>
      </c>
      <c r="NNA1023" s="151" t="s">
        <v>399</v>
      </c>
      <c r="NNB1023" s="151" t="s">
        <v>399</v>
      </c>
      <c r="NNC1023" s="151" t="s">
        <v>399</v>
      </c>
      <c r="NND1023" s="151" t="s">
        <v>399</v>
      </c>
      <c r="NNE1023" s="151" t="s">
        <v>399</v>
      </c>
      <c r="NNF1023" s="151" t="s">
        <v>399</v>
      </c>
      <c r="NNG1023" s="151" t="s">
        <v>399</v>
      </c>
      <c r="NNH1023" s="151" t="s">
        <v>399</v>
      </c>
      <c r="NNI1023" s="151" t="s">
        <v>399</v>
      </c>
      <c r="NNJ1023" s="151" t="s">
        <v>399</v>
      </c>
      <c r="NNK1023" s="151" t="s">
        <v>399</v>
      </c>
      <c r="NNL1023" s="151" t="s">
        <v>399</v>
      </c>
      <c r="NNM1023" s="151" t="s">
        <v>399</v>
      </c>
      <c r="NNN1023" s="151" t="s">
        <v>399</v>
      </c>
      <c r="NNO1023" s="151" t="s">
        <v>399</v>
      </c>
      <c r="NNP1023" s="151" t="s">
        <v>399</v>
      </c>
      <c r="NNQ1023" s="151" t="s">
        <v>399</v>
      </c>
      <c r="NNR1023" s="151" t="s">
        <v>399</v>
      </c>
      <c r="NNS1023" s="151" t="s">
        <v>399</v>
      </c>
      <c r="NNT1023" s="151" t="s">
        <v>399</v>
      </c>
      <c r="NNU1023" s="151" t="s">
        <v>399</v>
      </c>
      <c r="NNV1023" s="151" t="s">
        <v>399</v>
      </c>
      <c r="NNW1023" s="151" t="s">
        <v>399</v>
      </c>
      <c r="NNX1023" s="151" t="s">
        <v>399</v>
      </c>
      <c r="NNY1023" s="151" t="s">
        <v>399</v>
      </c>
      <c r="NNZ1023" s="151" t="s">
        <v>399</v>
      </c>
      <c r="NOA1023" s="151" t="s">
        <v>399</v>
      </c>
      <c r="NOB1023" s="151" t="s">
        <v>399</v>
      </c>
      <c r="NOC1023" s="151" t="s">
        <v>399</v>
      </c>
      <c r="NOD1023" s="151" t="s">
        <v>399</v>
      </c>
      <c r="NOE1023" s="151" t="s">
        <v>399</v>
      </c>
      <c r="NOF1023" s="151" t="s">
        <v>399</v>
      </c>
      <c r="NOG1023" s="151" t="s">
        <v>399</v>
      </c>
      <c r="NOH1023" s="151" t="s">
        <v>399</v>
      </c>
      <c r="NOI1023" s="151" t="s">
        <v>399</v>
      </c>
      <c r="NOJ1023" s="151" t="s">
        <v>399</v>
      </c>
      <c r="NOK1023" s="151" t="s">
        <v>399</v>
      </c>
      <c r="NOL1023" s="151" t="s">
        <v>399</v>
      </c>
      <c r="NOM1023" s="151" t="s">
        <v>399</v>
      </c>
      <c r="NON1023" s="151" t="s">
        <v>399</v>
      </c>
      <c r="NOO1023" s="151" t="s">
        <v>399</v>
      </c>
      <c r="NOP1023" s="151" t="s">
        <v>399</v>
      </c>
      <c r="NOQ1023" s="151" t="s">
        <v>399</v>
      </c>
      <c r="NOR1023" s="151" t="s">
        <v>399</v>
      </c>
      <c r="NOS1023" s="151" t="s">
        <v>399</v>
      </c>
      <c r="NOT1023" s="151" t="s">
        <v>399</v>
      </c>
      <c r="NOU1023" s="151" t="s">
        <v>399</v>
      </c>
      <c r="NOV1023" s="151" t="s">
        <v>399</v>
      </c>
      <c r="NOW1023" s="151" t="s">
        <v>399</v>
      </c>
      <c r="NOX1023" s="151" t="s">
        <v>399</v>
      </c>
      <c r="NOY1023" s="151" t="s">
        <v>399</v>
      </c>
      <c r="NOZ1023" s="151" t="s">
        <v>399</v>
      </c>
      <c r="NPA1023" s="151" t="s">
        <v>399</v>
      </c>
      <c r="NPB1023" s="151" t="s">
        <v>399</v>
      </c>
      <c r="NPC1023" s="151" t="s">
        <v>399</v>
      </c>
      <c r="NPD1023" s="151" t="s">
        <v>399</v>
      </c>
      <c r="NPE1023" s="151" t="s">
        <v>399</v>
      </c>
      <c r="NPF1023" s="151" t="s">
        <v>399</v>
      </c>
      <c r="NPG1023" s="151" t="s">
        <v>399</v>
      </c>
      <c r="NPH1023" s="151" t="s">
        <v>399</v>
      </c>
      <c r="NPI1023" s="151" t="s">
        <v>399</v>
      </c>
      <c r="NPJ1023" s="151" t="s">
        <v>399</v>
      </c>
      <c r="NPK1023" s="151" t="s">
        <v>399</v>
      </c>
      <c r="NPL1023" s="151" t="s">
        <v>399</v>
      </c>
      <c r="NPM1023" s="151" t="s">
        <v>399</v>
      </c>
      <c r="NPN1023" s="151" t="s">
        <v>399</v>
      </c>
      <c r="NPO1023" s="151" t="s">
        <v>399</v>
      </c>
      <c r="NPP1023" s="151" t="s">
        <v>399</v>
      </c>
      <c r="NPQ1023" s="151" t="s">
        <v>399</v>
      </c>
      <c r="NPR1023" s="151" t="s">
        <v>399</v>
      </c>
      <c r="NPS1023" s="151" t="s">
        <v>399</v>
      </c>
      <c r="NPT1023" s="151" t="s">
        <v>399</v>
      </c>
      <c r="NPU1023" s="151" t="s">
        <v>399</v>
      </c>
      <c r="NPV1023" s="151" t="s">
        <v>399</v>
      </c>
      <c r="NPW1023" s="151" t="s">
        <v>399</v>
      </c>
      <c r="NPX1023" s="151" t="s">
        <v>399</v>
      </c>
      <c r="NPY1023" s="151" t="s">
        <v>399</v>
      </c>
      <c r="NPZ1023" s="151" t="s">
        <v>399</v>
      </c>
      <c r="NQA1023" s="151" t="s">
        <v>399</v>
      </c>
      <c r="NQB1023" s="151" t="s">
        <v>399</v>
      </c>
      <c r="NQC1023" s="151" t="s">
        <v>399</v>
      </c>
      <c r="NQD1023" s="151" t="s">
        <v>399</v>
      </c>
      <c r="NQE1023" s="151" t="s">
        <v>399</v>
      </c>
      <c r="NQF1023" s="151" t="s">
        <v>399</v>
      </c>
      <c r="NQG1023" s="151" t="s">
        <v>399</v>
      </c>
      <c r="NQH1023" s="151" t="s">
        <v>399</v>
      </c>
      <c r="NQI1023" s="151" t="s">
        <v>399</v>
      </c>
      <c r="NQJ1023" s="151" t="s">
        <v>399</v>
      </c>
      <c r="NQK1023" s="151" t="s">
        <v>399</v>
      </c>
      <c r="NQL1023" s="151" t="s">
        <v>399</v>
      </c>
      <c r="NQM1023" s="151" t="s">
        <v>399</v>
      </c>
      <c r="NQN1023" s="151" t="s">
        <v>399</v>
      </c>
      <c r="NQO1023" s="151" t="s">
        <v>399</v>
      </c>
      <c r="NQP1023" s="151" t="s">
        <v>399</v>
      </c>
      <c r="NQQ1023" s="151" t="s">
        <v>399</v>
      </c>
      <c r="NQR1023" s="151" t="s">
        <v>399</v>
      </c>
      <c r="NQS1023" s="151" t="s">
        <v>399</v>
      </c>
      <c r="NQT1023" s="151" t="s">
        <v>399</v>
      </c>
      <c r="NQU1023" s="151" t="s">
        <v>399</v>
      </c>
      <c r="NQV1023" s="151" t="s">
        <v>399</v>
      </c>
      <c r="NQW1023" s="151" t="s">
        <v>399</v>
      </c>
      <c r="NQX1023" s="151" t="s">
        <v>399</v>
      </c>
      <c r="NQY1023" s="151" t="s">
        <v>399</v>
      </c>
      <c r="NQZ1023" s="151" t="s">
        <v>399</v>
      </c>
      <c r="NRA1023" s="151" t="s">
        <v>399</v>
      </c>
      <c r="NRB1023" s="151" t="s">
        <v>399</v>
      </c>
      <c r="NRC1023" s="151" t="s">
        <v>399</v>
      </c>
      <c r="NRD1023" s="151" t="s">
        <v>399</v>
      </c>
      <c r="NRE1023" s="151" t="s">
        <v>399</v>
      </c>
      <c r="NRF1023" s="151" t="s">
        <v>399</v>
      </c>
      <c r="NRG1023" s="151" t="s">
        <v>399</v>
      </c>
      <c r="NRH1023" s="151" t="s">
        <v>399</v>
      </c>
      <c r="NRI1023" s="151" t="s">
        <v>399</v>
      </c>
      <c r="NRJ1023" s="151" t="s">
        <v>399</v>
      </c>
      <c r="NRK1023" s="151" t="s">
        <v>399</v>
      </c>
      <c r="NRL1023" s="151" t="s">
        <v>399</v>
      </c>
      <c r="NRM1023" s="151" t="s">
        <v>399</v>
      </c>
      <c r="NRN1023" s="151" t="s">
        <v>399</v>
      </c>
      <c r="NRO1023" s="151" t="s">
        <v>399</v>
      </c>
      <c r="NRP1023" s="151" t="s">
        <v>399</v>
      </c>
      <c r="NRQ1023" s="151" t="s">
        <v>399</v>
      </c>
      <c r="NRR1023" s="151" t="s">
        <v>399</v>
      </c>
      <c r="NRS1023" s="151" t="s">
        <v>399</v>
      </c>
      <c r="NRT1023" s="151" t="s">
        <v>399</v>
      </c>
      <c r="NRU1023" s="151" t="s">
        <v>399</v>
      </c>
      <c r="NRV1023" s="151" t="s">
        <v>399</v>
      </c>
      <c r="NRW1023" s="151" t="s">
        <v>399</v>
      </c>
      <c r="NRX1023" s="151" t="s">
        <v>399</v>
      </c>
      <c r="NRY1023" s="151" t="s">
        <v>399</v>
      </c>
      <c r="NRZ1023" s="151" t="s">
        <v>399</v>
      </c>
      <c r="NSA1023" s="151" t="s">
        <v>399</v>
      </c>
      <c r="NSB1023" s="151" t="s">
        <v>399</v>
      </c>
      <c r="NSC1023" s="151" t="s">
        <v>399</v>
      </c>
      <c r="NSD1023" s="151" t="s">
        <v>399</v>
      </c>
      <c r="NSE1023" s="151" t="s">
        <v>399</v>
      </c>
      <c r="NSF1023" s="151" t="s">
        <v>399</v>
      </c>
      <c r="NSG1023" s="151" t="s">
        <v>399</v>
      </c>
      <c r="NSH1023" s="151" t="s">
        <v>399</v>
      </c>
      <c r="NSI1023" s="151" t="s">
        <v>399</v>
      </c>
      <c r="NSJ1023" s="151" t="s">
        <v>399</v>
      </c>
      <c r="NSK1023" s="151" t="s">
        <v>399</v>
      </c>
      <c r="NSL1023" s="151" t="s">
        <v>399</v>
      </c>
      <c r="NSM1023" s="151" t="s">
        <v>399</v>
      </c>
      <c r="NSN1023" s="151" t="s">
        <v>399</v>
      </c>
      <c r="NSO1023" s="151" t="s">
        <v>399</v>
      </c>
      <c r="NSP1023" s="151" t="s">
        <v>399</v>
      </c>
      <c r="NSQ1023" s="151" t="s">
        <v>399</v>
      </c>
      <c r="NSR1023" s="151" t="s">
        <v>399</v>
      </c>
      <c r="NSS1023" s="151" t="s">
        <v>399</v>
      </c>
      <c r="NST1023" s="151" t="s">
        <v>399</v>
      </c>
      <c r="NSU1023" s="151" t="s">
        <v>399</v>
      </c>
      <c r="NSV1023" s="151" t="s">
        <v>399</v>
      </c>
      <c r="NSW1023" s="151" t="s">
        <v>399</v>
      </c>
      <c r="NSX1023" s="151" t="s">
        <v>399</v>
      </c>
      <c r="NSY1023" s="151" t="s">
        <v>399</v>
      </c>
      <c r="NSZ1023" s="151" t="s">
        <v>399</v>
      </c>
      <c r="NTA1023" s="151" t="s">
        <v>399</v>
      </c>
      <c r="NTB1023" s="151" t="s">
        <v>399</v>
      </c>
      <c r="NTC1023" s="151" t="s">
        <v>399</v>
      </c>
      <c r="NTD1023" s="151" t="s">
        <v>399</v>
      </c>
      <c r="NTE1023" s="151" t="s">
        <v>399</v>
      </c>
      <c r="NTF1023" s="151" t="s">
        <v>399</v>
      </c>
      <c r="NTG1023" s="151" t="s">
        <v>399</v>
      </c>
      <c r="NTH1023" s="151" t="s">
        <v>399</v>
      </c>
      <c r="NTI1023" s="151" t="s">
        <v>399</v>
      </c>
      <c r="NTJ1023" s="151" t="s">
        <v>399</v>
      </c>
      <c r="NTK1023" s="151" t="s">
        <v>399</v>
      </c>
      <c r="NTL1023" s="151" t="s">
        <v>399</v>
      </c>
      <c r="NTM1023" s="151" t="s">
        <v>399</v>
      </c>
      <c r="NTN1023" s="151" t="s">
        <v>399</v>
      </c>
      <c r="NTO1023" s="151" t="s">
        <v>399</v>
      </c>
      <c r="NTP1023" s="151" t="s">
        <v>399</v>
      </c>
      <c r="NTQ1023" s="151" t="s">
        <v>399</v>
      </c>
      <c r="NTR1023" s="151" t="s">
        <v>399</v>
      </c>
      <c r="NTS1023" s="151" t="s">
        <v>399</v>
      </c>
      <c r="NTT1023" s="151" t="s">
        <v>399</v>
      </c>
      <c r="NTU1023" s="151" t="s">
        <v>399</v>
      </c>
      <c r="NTV1023" s="151" t="s">
        <v>399</v>
      </c>
      <c r="NTW1023" s="151" t="s">
        <v>399</v>
      </c>
      <c r="NTX1023" s="151" t="s">
        <v>399</v>
      </c>
      <c r="NTY1023" s="151" t="s">
        <v>399</v>
      </c>
      <c r="NTZ1023" s="151" t="s">
        <v>399</v>
      </c>
      <c r="NUA1023" s="151" t="s">
        <v>399</v>
      </c>
      <c r="NUB1023" s="151" t="s">
        <v>399</v>
      </c>
      <c r="NUC1023" s="151" t="s">
        <v>399</v>
      </c>
      <c r="NUD1023" s="151" t="s">
        <v>399</v>
      </c>
      <c r="NUE1023" s="151" t="s">
        <v>399</v>
      </c>
      <c r="NUF1023" s="151" t="s">
        <v>399</v>
      </c>
      <c r="NUG1023" s="151" t="s">
        <v>399</v>
      </c>
      <c r="NUH1023" s="151" t="s">
        <v>399</v>
      </c>
      <c r="NUI1023" s="151" t="s">
        <v>399</v>
      </c>
      <c r="NUJ1023" s="151" t="s">
        <v>399</v>
      </c>
      <c r="NUK1023" s="151" t="s">
        <v>399</v>
      </c>
      <c r="NUL1023" s="151" t="s">
        <v>399</v>
      </c>
      <c r="NUM1023" s="151" t="s">
        <v>399</v>
      </c>
      <c r="NUN1023" s="151" t="s">
        <v>399</v>
      </c>
      <c r="NUO1023" s="151" t="s">
        <v>399</v>
      </c>
      <c r="NUP1023" s="151" t="s">
        <v>399</v>
      </c>
      <c r="NUQ1023" s="151" t="s">
        <v>399</v>
      </c>
      <c r="NUR1023" s="151" t="s">
        <v>399</v>
      </c>
      <c r="NUS1023" s="151" t="s">
        <v>399</v>
      </c>
      <c r="NUT1023" s="151" t="s">
        <v>399</v>
      </c>
      <c r="NUU1023" s="151" t="s">
        <v>399</v>
      </c>
      <c r="NUV1023" s="151" t="s">
        <v>399</v>
      </c>
      <c r="NUW1023" s="151" t="s">
        <v>399</v>
      </c>
      <c r="NUX1023" s="151" t="s">
        <v>399</v>
      </c>
      <c r="NUY1023" s="151" t="s">
        <v>399</v>
      </c>
      <c r="NUZ1023" s="151" t="s">
        <v>399</v>
      </c>
      <c r="NVA1023" s="151" t="s">
        <v>399</v>
      </c>
      <c r="NVB1023" s="151" t="s">
        <v>399</v>
      </c>
      <c r="NVC1023" s="151" t="s">
        <v>399</v>
      </c>
      <c r="NVD1023" s="151" t="s">
        <v>399</v>
      </c>
      <c r="NVE1023" s="151" t="s">
        <v>399</v>
      </c>
      <c r="NVF1023" s="151" t="s">
        <v>399</v>
      </c>
      <c r="NVG1023" s="151" t="s">
        <v>399</v>
      </c>
      <c r="NVH1023" s="151" t="s">
        <v>399</v>
      </c>
      <c r="NVI1023" s="151" t="s">
        <v>399</v>
      </c>
      <c r="NVJ1023" s="151" t="s">
        <v>399</v>
      </c>
      <c r="NVK1023" s="151" t="s">
        <v>399</v>
      </c>
      <c r="NVL1023" s="151" t="s">
        <v>399</v>
      </c>
      <c r="NVM1023" s="151" t="s">
        <v>399</v>
      </c>
      <c r="NVN1023" s="151" t="s">
        <v>399</v>
      </c>
      <c r="NVO1023" s="151" t="s">
        <v>399</v>
      </c>
      <c r="NVP1023" s="151" t="s">
        <v>399</v>
      </c>
      <c r="NVQ1023" s="151" t="s">
        <v>399</v>
      </c>
      <c r="NVR1023" s="151" t="s">
        <v>399</v>
      </c>
      <c r="NVS1023" s="151" t="s">
        <v>399</v>
      </c>
      <c r="NVT1023" s="151" t="s">
        <v>399</v>
      </c>
      <c r="NVU1023" s="151" t="s">
        <v>399</v>
      </c>
      <c r="NVV1023" s="151" t="s">
        <v>399</v>
      </c>
      <c r="NVW1023" s="151" t="s">
        <v>399</v>
      </c>
      <c r="NVX1023" s="151" t="s">
        <v>399</v>
      </c>
      <c r="NVY1023" s="151" t="s">
        <v>399</v>
      </c>
      <c r="NVZ1023" s="151" t="s">
        <v>399</v>
      </c>
      <c r="NWA1023" s="151" t="s">
        <v>399</v>
      </c>
      <c r="NWB1023" s="151" t="s">
        <v>399</v>
      </c>
      <c r="NWC1023" s="151" t="s">
        <v>399</v>
      </c>
      <c r="NWD1023" s="151" t="s">
        <v>399</v>
      </c>
      <c r="NWE1023" s="151" t="s">
        <v>399</v>
      </c>
      <c r="NWF1023" s="151" t="s">
        <v>399</v>
      </c>
      <c r="NWG1023" s="151" t="s">
        <v>399</v>
      </c>
      <c r="NWH1023" s="151" t="s">
        <v>399</v>
      </c>
      <c r="NWI1023" s="151" t="s">
        <v>399</v>
      </c>
      <c r="NWJ1023" s="151" t="s">
        <v>399</v>
      </c>
      <c r="NWK1023" s="151" t="s">
        <v>399</v>
      </c>
      <c r="NWL1023" s="151" t="s">
        <v>399</v>
      </c>
      <c r="NWM1023" s="151" t="s">
        <v>399</v>
      </c>
      <c r="NWN1023" s="151" t="s">
        <v>399</v>
      </c>
      <c r="NWO1023" s="151" t="s">
        <v>399</v>
      </c>
      <c r="NWP1023" s="151" t="s">
        <v>399</v>
      </c>
      <c r="NWQ1023" s="151" t="s">
        <v>399</v>
      </c>
      <c r="NWR1023" s="151" t="s">
        <v>399</v>
      </c>
      <c r="NWS1023" s="151" t="s">
        <v>399</v>
      </c>
      <c r="NWT1023" s="151" t="s">
        <v>399</v>
      </c>
      <c r="NWU1023" s="151" t="s">
        <v>399</v>
      </c>
      <c r="NWV1023" s="151" t="s">
        <v>399</v>
      </c>
      <c r="NWW1023" s="151" t="s">
        <v>399</v>
      </c>
      <c r="NWX1023" s="151" t="s">
        <v>399</v>
      </c>
      <c r="NWY1023" s="151" t="s">
        <v>399</v>
      </c>
      <c r="NWZ1023" s="151" t="s">
        <v>399</v>
      </c>
      <c r="NXA1023" s="151" t="s">
        <v>399</v>
      </c>
      <c r="NXB1023" s="151" t="s">
        <v>399</v>
      </c>
      <c r="NXC1023" s="151" t="s">
        <v>399</v>
      </c>
      <c r="NXD1023" s="151" t="s">
        <v>399</v>
      </c>
      <c r="NXE1023" s="151" t="s">
        <v>399</v>
      </c>
      <c r="NXF1023" s="151" t="s">
        <v>399</v>
      </c>
      <c r="NXG1023" s="151" t="s">
        <v>399</v>
      </c>
      <c r="NXH1023" s="151" t="s">
        <v>399</v>
      </c>
      <c r="NXI1023" s="151" t="s">
        <v>399</v>
      </c>
      <c r="NXJ1023" s="151" t="s">
        <v>399</v>
      </c>
      <c r="NXK1023" s="151" t="s">
        <v>399</v>
      </c>
      <c r="NXL1023" s="151" t="s">
        <v>399</v>
      </c>
      <c r="NXM1023" s="151" t="s">
        <v>399</v>
      </c>
      <c r="NXN1023" s="151" t="s">
        <v>399</v>
      </c>
      <c r="NXO1023" s="151" t="s">
        <v>399</v>
      </c>
      <c r="NXP1023" s="151" t="s">
        <v>399</v>
      </c>
      <c r="NXQ1023" s="151" t="s">
        <v>399</v>
      </c>
      <c r="NXR1023" s="151" t="s">
        <v>399</v>
      </c>
      <c r="NXS1023" s="151" t="s">
        <v>399</v>
      </c>
      <c r="NXT1023" s="151" t="s">
        <v>399</v>
      </c>
      <c r="NXU1023" s="151" t="s">
        <v>399</v>
      </c>
      <c r="NXV1023" s="151" t="s">
        <v>399</v>
      </c>
      <c r="NXW1023" s="151" t="s">
        <v>399</v>
      </c>
      <c r="NXX1023" s="151" t="s">
        <v>399</v>
      </c>
      <c r="NXY1023" s="151" t="s">
        <v>399</v>
      </c>
      <c r="NXZ1023" s="151" t="s">
        <v>399</v>
      </c>
      <c r="NYA1023" s="151" t="s">
        <v>399</v>
      </c>
      <c r="NYB1023" s="151" t="s">
        <v>399</v>
      </c>
      <c r="NYC1023" s="151" t="s">
        <v>399</v>
      </c>
      <c r="NYD1023" s="151" t="s">
        <v>399</v>
      </c>
      <c r="NYE1023" s="151" t="s">
        <v>399</v>
      </c>
      <c r="NYF1023" s="151" t="s">
        <v>399</v>
      </c>
      <c r="NYG1023" s="151" t="s">
        <v>399</v>
      </c>
      <c r="NYH1023" s="151" t="s">
        <v>399</v>
      </c>
      <c r="NYI1023" s="151" t="s">
        <v>399</v>
      </c>
      <c r="NYJ1023" s="151" t="s">
        <v>399</v>
      </c>
      <c r="NYK1023" s="151" t="s">
        <v>399</v>
      </c>
      <c r="NYL1023" s="151" t="s">
        <v>399</v>
      </c>
      <c r="NYM1023" s="151" t="s">
        <v>399</v>
      </c>
      <c r="NYN1023" s="151" t="s">
        <v>399</v>
      </c>
      <c r="NYO1023" s="151" t="s">
        <v>399</v>
      </c>
      <c r="NYP1023" s="151" t="s">
        <v>399</v>
      </c>
      <c r="NYQ1023" s="151" t="s">
        <v>399</v>
      </c>
      <c r="NYR1023" s="151" t="s">
        <v>399</v>
      </c>
      <c r="NYS1023" s="151" t="s">
        <v>399</v>
      </c>
      <c r="NYT1023" s="151" t="s">
        <v>399</v>
      </c>
      <c r="NYU1023" s="151" t="s">
        <v>399</v>
      </c>
      <c r="NYV1023" s="151" t="s">
        <v>399</v>
      </c>
      <c r="NYW1023" s="151" t="s">
        <v>399</v>
      </c>
      <c r="NYX1023" s="151" t="s">
        <v>399</v>
      </c>
      <c r="NYY1023" s="151" t="s">
        <v>399</v>
      </c>
      <c r="NYZ1023" s="151" t="s">
        <v>399</v>
      </c>
      <c r="NZA1023" s="151" t="s">
        <v>399</v>
      </c>
      <c r="NZB1023" s="151" t="s">
        <v>399</v>
      </c>
      <c r="NZC1023" s="151" t="s">
        <v>399</v>
      </c>
      <c r="NZD1023" s="151" t="s">
        <v>399</v>
      </c>
      <c r="NZE1023" s="151" t="s">
        <v>399</v>
      </c>
      <c r="NZF1023" s="151" t="s">
        <v>399</v>
      </c>
      <c r="NZG1023" s="151" t="s">
        <v>399</v>
      </c>
      <c r="NZH1023" s="151" t="s">
        <v>399</v>
      </c>
      <c r="NZI1023" s="151" t="s">
        <v>399</v>
      </c>
      <c r="NZJ1023" s="151" t="s">
        <v>399</v>
      </c>
      <c r="NZK1023" s="151" t="s">
        <v>399</v>
      </c>
      <c r="NZL1023" s="151" t="s">
        <v>399</v>
      </c>
      <c r="NZM1023" s="151" t="s">
        <v>399</v>
      </c>
      <c r="NZN1023" s="151" t="s">
        <v>399</v>
      </c>
      <c r="NZO1023" s="151" t="s">
        <v>399</v>
      </c>
      <c r="NZP1023" s="151" t="s">
        <v>399</v>
      </c>
      <c r="NZQ1023" s="151" t="s">
        <v>399</v>
      </c>
      <c r="NZR1023" s="151" t="s">
        <v>399</v>
      </c>
      <c r="NZS1023" s="151" t="s">
        <v>399</v>
      </c>
      <c r="NZT1023" s="151" t="s">
        <v>399</v>
      </c>
      <c r="NZU1023" s="151" t="s">
        <v>399</v>
      </c>
      <c r="NZV1023" s="151" t="s">
        <v>399</v>
      </c>
      <c r="NZW1023" s="151" t="s">
        <v>399</v>
      </c>
      <c r="NZX1023" s="151" t="s">
        <v>399</v>
      </c>
      <c r="NZY1023" s="151" t="s">
        <v>399</v>
      </c>
      <c r="NZZ1023" s="151" t="s">
        <v>399</v>
      </c>
      <c r="OAA1023" s="151" t="s">
        <v>399</v>
      </c>
      <c r="OAB1023" s="151" t="s">
        <v>399</v>
      </c>
      <c r="OAC1023" s="151" t="s">
        <v>399</v>
      </c>
      <c r="OAD1023" s="151" t="s">
        <v>399</v>
      </c>
      <c r="OAE1023" s="151" t="s">
        <v>399</v>
      </c>
      <c r="OAF1023" s="151" t="s">
        <v>399</v>
      </c>
      <c r="OAG1023" s="151" t="s">
        <v>399</v>
      </c>
      <c r="OAH1023" s="151" t="s">
        <v>399</v>
      </c>
      <c r="OAI1023" s="151" t="s">
        <v>399</v>
      </c>
      <c r="OAJ1023" s="151" t="s">
        <v>399</v>
      </c>
      <c r="OAK1023" s="151" t="s">
        <v>399</v>
      </c>
      <c r="OAL1023" s="151" t="s">
        <v>399</v>
      </c>
      <c r="OAM1023" s="151" t="s">
        <v>399</v>
      </c>
      <c r="OAN1023" s="151" t="s">
        <v>399</v>
      </c>
      <c r="OAO1023" s="151" t="s">
        <v>399</v>
      </c>
      <c r="OAP1023" s="151" t="s">
        <v>399</v>
      </c>
      <c r="OAQ1023" s="151" t="s">
        <v>399</v>
      </c>
      <c r="OAR1023" s="151" t="s">
        <v>399</v>
      </c>
      <c r="OAS1023" s="151" t="s">
        <v>399</v>
      </c>
      <c r="OAT1023" s="151" t="s">
        <v>399</v>
      </c>
      <c r="OAU1023" s="151" t="s">
        <v>399</v>
      </c>
      <c r="OAV1023" s="151" t="s">
        <v>399</v>
      </c>
      <c r="OAW1023" s="151" t="s">
        <v>399</v>
      </c>
      <c r="OAX1023" s="151" t="s">
        <v>399</v>
      </c>
      <c r="OAY1023" s="151" t="s">
        <v>399</v>
      </c>
      <c r="OAZ1023" s="151" t="s">
        <v>399</v>
      </c>
      <c r="OBA1023" s="151" t="s">
        <v>399</v>
      </c>
      <c r="OBB1023" s="151" t="s">
        <v>399</v>
      </c>
      <c r="OBC1023" s="151" t="s">
        <v>399</v>
      </c>
      <c r="OBD1023" s="151" t="s">
        <v>399</v>
      </c>
      <c r="OBE1023" s="151" t="s">
        <v>399</v>
      </c>
      <c r="OBF1023" s="151" t="s">
        <v>399</v>
      </c>
      <c r="OBG1023" s="151" t="s">
        <v>399</v>
      </c>
      <c r="OBH1023" s="151" t="s">
        <v>399</v>
      </c>
      <c r="OBI1023" s="151" t="s">
        <v>399</v>
      </c>
      <c r="OBJ1023" s="151" t="s">
        <v>399</v>
      </c>
      <c r="OBK1023" s="151" t="s">
        <v>399</v>
      </c>
      <c r="OBL1023" s="151" t="s">
        <v>399</v>
      </c>
      <c r="OBM1023" s="151" t="s">
        <v>399</v>
      </c>
      <c r="OBN1023" s="151" t="s">
        <v>399</v>
      </c>
      <c r="OBO1023" s="151" t="s">
        <v>399</v>
      </c>
      <c r="OBP1023" s="151" t="s">
        <v>399</v>
      </c>
      <c r="OBQ1023" s="151" t="s">
        <v>399</v>
      </c>
      <c r="OBR1023" s="151" t="s">
        <v>399</v>
      </c>
      <c r="OBS1023" s="151" t="s">
        <v>399</v>
      </c>
      <c r="OBT1023" s="151" t="s">
        <v>399</v>
      </c>
      <c r="OBU1023" s="151" t="s">
        <v>399</v>
      </c>
      <c r="OBV1023" s="151" t="s">
        <v>399</v>
      </c>
      <c r="OBW1023" s="151" t="s">
        <v>399</v>
      </c>
      <c r="OBX1023" s="151" t="s">
        <v>399</v>
      </c>
      <c r="OBY1023" s="151" t="s">
        <v>399</v>
      </c>
      <c r="OBZ1023" s="151" t="s">
        <v>399</v>
      </c>
      <c r="OCA1023" s="151" t="s">
        <v>399</v>
      </c>
      <c r="OCB1023" s="151" t="s">
        <v>399</v>
      </c>
      <c r="OCC1023" s="151" t="s">
        <v>399</v>
      </c>
      <c r="OCD1023" s="151" t="s">
        <v>399</v>
      </c>
      <c r="OCE1023" s="151" t="s">
        <v>399</v>
      </c>
      <c r="OCF1023" s="151" t="s">
        <v>399</v>
      </c>
      <c r="OCG1023" s="151" t="s">
        <v>399</v>
      </c>
      <c r="OCH1023" s="151" t="s">
        <v>399</v>
      </c>
      <c r="OCI1023" s="151" t="s">
        <v>399</v>
      </c>
      <c r="OCJ1023" s="151" t="s">
        <v>399</v>
      </c>
      <c r="OCK1023" s="151" t="s">
        <v>399</v>
      </c>
      <c r="OCL1023" s="151" t="s">
        <v>399</v>
      </c>
      <c r="OCM1023" s="151" t="s">
        <v>399</v>
      </c>
      <c r="OCN1023" s="151" t="s">
        <v>399</v>
      </c>
      <c r="OCO1023" s="151" t="s">
        <v>399</v>
      </c>
      <c r="OCP1023" s="151" t="s">
        <v>399</v>
      </c>
      <c r="OCQ1023" s="151" t="s">
        <v>399</v>
      </c>
      <c r="OCR1023" s="151" t="s">
        <v>399</v>
      </c>
      <c r="OCS1023" s="151" t="s">
        <v>399</v>
      </c>
      <c r="OCT1023" s="151" t="s">
        <v>399</v>
      </c>
      <c r="OCU1023" s="151" t="s">
        <v>399</v>
      </c>
      <c r="OCV1023" s="151" t="s">
        <v>399</v>
      </c>
      <c r="OCW1023" s="151" t="s">
        <v>399</v>
      </c>
      <c r="OCX1023" s="151" t="s">
        <v>399</v>
      </c>
      <c r="OCY1023" s="151" t="s">
        <v>399</v>
      </c>
      <c r="OCZ1023" s="151" t="s">
        <v>399</v>
      </c>
      <c r="ODA1023" s="151" t="s">
        <v>399</v>
      </c>
      <c r="ODB1023" s="151" t="s">
        <v>399</v>
      </c>
      <c r="ODC1023" s="151" t="s">
        <v>399</v>
      </c>
      <c r="ODD1023" s="151" t="s">
        <v>399</v>
      </c>
      <c r="ODE1023" s="151" t="s">
        <v>399</v>
      </c>
      <c r="ODF1023" s="151" t="s">
        <v>399</v>
      </c>
      <c r="ODG1023" s="151" t="s">
        <v>399</v>
      </c>
      <c r="ODH1023" s="151" t="s">
        <v>399</v>
      </c>
      <c r="ODI1023" s="151" t="s">
        <v>399</v>
      </c>
      <c r="ODJ1023" s="151" t="s">
        <v>399</v>
      </c>
      <c r="ODK1023" s="151" t="s">
        <v>399</v>
      </c>
      <c r="ODL1023" s="151" t="s">
        <v>399</v>
      </c>
      <c r="ODM1023" s="151" t="s">
        <v>399</v>
      </c>
      <c r="ODN1023" s="151" t="s">
        <v>399</v>
      </c>
      <c r="ODO1023" s="151" t="s">
        <v>399</v>
      </c>
      <c r="ODP1023" s="151" t="s">
        <v>399</v>
      </c>
      <c r="ODQ1023" s="151" t="s">
        <v>399</v>
      </c>
      <c r="ODR1023" s="151" t="s">
        <v>399</v>
      </c>
      <c r="ODS1023" s="151" t="s">
        <v>399</v>
      </c>
      <c r="ODT1023" s="151" t="s">
        <v>399</v>
      </c>
      <c r="ODU1023" s="151" t="s">
        <v>399</v>
      </c>
      <c r="ODV1023" s="151" t="s">
        <v>399</v>
      </c>
      <c r="ODW1023" s="151" t="s">
        <v>399</v>
      </c>
      <c r="ODX1023" s="151" t="s">
        <v>399</v>
      </c>
      <c r="ODY1023" s="151" t="s">
        <v>399</v>
      </c>
      <c r="ODZ1023" s="151" t="s">
        <v>399</v>
      </c>
      <c r="OEA1023" s="151" t="s">
        <v>399</v>
      </c>
      <c r="OEB1023" s="151" t="s">
        <v>399</v>
      </c>
      <c r="OEC1023" s="151" t="s">
        <v>399</v>
      </c>
      <c r="OED1023" s="151" t="s">
        <v>399</v>
      </c>
      <c r="OEE1023" s="151" t="s">
        <v>399</v>
      </c>
      <c r="OEF1023" s="151" t="s">
        <v>399</v>
      </c>
      <c r="OEG1023" s="151" t="s">
        <v>399</v>
      </c>
      <c r="OEH1023" s="151" t="s">
        <v>399</v>
      </c>
      <c r="OEI1023" s="151" t="s">
        <v>399</v>
      </c>
      <c r="OEJ1023" s="151" t="s">
        <v>399</v>
      </c>
      <c r="OEK1023" s="151" t="s">
        <v>399</v>
      </c>
      <c r="OEL1023" s="151" t="s">
        <v>399</v>
      </c>
      <c r="OEM1023" s="151" t="s">
        <v>399</v>
      </c>
      <c r="OEN1023" s="151" t="s">
        <v>399</v>
      </c>
      <c r="OEO1023" s="151" t="s">
        <v>399</v>
      </c>
      <c r="OEP1023" s="151" t="s">
        <v>399</v>
      </c>
      <c r="OEQ1023" s="151" t="s">
        <v>399</v>
      </c>
      <c r="OER1023" s="151" t="s">
        <v>399</v>
      </c>
      <c r="OES1023" s="151" t="s">
        <v>399</v>
      </c>
      <c r="OET1023" s="151" t="s">
        <v>399</v>
      </c>
      <c r="OEU1023" s="151" t="s">
        <v>399</v>
      </c>
      <c r="OEV1023" s="151" t="s">
        <v>399</v>
      </c>
      <c r="OEW1023" s="151" t="s">
        <v>399</v>
      </c>
      <c r="OEX1023" s="151" t="s">
        <v>399</v>
      </c>
      <c r="OEY1023" s="151" t="s">
        <v>399</v>
      </c>
      <c r="OEZ1023" s="151" t="s">
        <v>399</v>
      </c>
      <c r="OFA1023" s="151" t="s">
        <v>399</v>
      </c>
      <c r="OFB1023" s="151" t="s">
        <v>399</v>
      </c>
      <c r="OFC1023" s="151" t="s">
        <v>399</v>
      </c>
      <c r="OFD1023" s="151" t="s">
        <v>399</v>
      </c>
      <c r="OFE1023" s="151" t="s">
        <v>399</v>
      </c>
      <c r="OFF1023" s="151" t="s">
        <v>399</v>
      </c>
      <c r="OFG1023" s="151" t="s">
        <v>399</v>
      </c>
      <c r="OFH1023" s="151" t="s">
        <v>399</v>
      </c>
      <c r="OFI1023" s="151" t="s">
        <v>399</v>
      </c>
      <c r="OFJ1023" s="151" t="s">
        <v>399</v>
      </c>
      <c r="OFK1023" s="151" t="s">
        <v>399</v>
      </c>
      <c r="OFL1023" s="151" t="s">
        <v>399</v>
      </c>
      <c r="OFM1023" s="151" t="s">
        <v>399</v>
      </c>
      <c r="OFN1023" s="151" t="s">
        <v>399</v>
      </c>
      <c r="OFO1023" s="151" t="s">
        <v>399</v>
      </c>
      <c r="OFP1023" s="151" t="s">
        <v>399</v>
      </c>
      <c r="OFQ1023" s="151" t="s">
        <v>399</v>
      </c>
      <c r="OFR1023" s="151" t="s">
        <v>399</v>
      </c>
      <c r="OFS1023" s="151" t="s">
        <v>399</v>
      </c>
      <c r="OFT1023" s="151" t="s">
        <v>399</v>
      </c>
      <c r="OFU1023" s="151" t="s">
        <v>399</v>
      </c>
      <c r="OFV1023" s="151" t="s">
        <v>399</v>
      </c>
      <c r="OFW1023" s="151" t="s">
        <v>399</v>
      </c>
      <c r="OFX1023" s="151" t="s">
        <v>399</v>
      </c>
      <c r="OFY1023" s="151" t="s">
        <v>399</v>
      </c>
      <c r="OFZ1023" s="151" t="s">
        <v>399</v>
      </c>
      <c r="OGA1023" s="151" t="s">
        <v>399</v>
      </c>
      <c r="OGB1023" s="151" t="s">
        <v>399</v>
      </c>
      <c r="OGC1023" s="151" t="s">
        <v>399</v>
      </c>
      <c r="OGD1023" s="151" t="s">
        <v>399</v>
      </c>
      <c r="OGE1023" s="151" t="s">
        <v>399</v>
      </c>
      <c r="OGF1023" s="151" t="s">
        <v>399</v>
      </c>
      <c r="OGG1023" s="151" t="s">
        <v>399</v>
      </c>
      <c r="OGH1023" s="151" t="s">
        <v>399</v>
      </c>
      <c r="OGI1023" s="151" t="s">
        <v>399</v>
      </c>
      <c r="OGJ1023" s="151" t="s">
        <v>399</v>
      </c>
      <c r="OGK1023" s="151" t="s">
        <v>399</v>
      </c>
      <c r="OGL1023" s="151" t="s">
        <v>399</v>
      </c>
      <c r="OGM1023" s="151" t="s">
        <v>399</v>
      </c>
      <c r="OGN1023" s="151" t="s">
        <v>399</v>
      </c>
      <c r="OGO1023" s="151" t="s">
        <v>399</v>
      </c>
      <c r="OGP1023" s="151" t="s">
        <v>399</v>
      </c>
      <c r="OGQ1023" s="151" t="s">
        <v>399</v>
      </c>
      <c r="OGR1023" s="151" t="s">
        <v>399</v>
      </c>
      <c r="OGS1023" s="151" t="s">
        <v>399</v>
      </c>
      <c r="OGT1023" s="151" t="s">
        <v>399</v>
      </c>
      <c r="OGU1023" s="151" t="s">
        <v>399</v>
      </c>
      <c r="OGV1023" s="151" t="s">
        <v>399</v>
      </c>
      <c r="OGW1023" s="151" t="s">
        <v>399</v>
      </c>
      <c r="OGX1023" s="151" t="s">
        <v>399</v>
      </c>
      <c r="OGY1023" s="151" t="s">
        <v>399</v>
      </c>
      <c r="OGZ1023" s="151" t="s">
        <v>399</v>
      </c>
      <c r="OHA1023" s="151" t="s">
        <v>399</v>
      </c>
      <c r="OHB1023" s="151" t="s">
        <v>399</v>
      </c>
      <c r="OHC1023" s="151" t="s">
        <v>399</v>
      </c>
      <c r="OHD1023" s="151" t="s">
        <v>399</v>
      </c>
      <c r="OHE1023" s="151" t="s">
        <v>399</v>
      </c>
      <c r="OHF1023" s="151" t="s">
        <v>399</v>
      </c>
      <c r="OHG1023" s="151" t="s">
        <v>399</v>
      </c>
      <c r="OHH1023" s="151" t="s">
        <v>399</v>
      </c>
      <c r="OHI1023" s="151" t="s">
        <v>399</v>
      </c>
      <c r="OHJ1023" s="151" t="s">
        <v>399</v>
      </c>
      <c r="OHK1023" s="151" t="s">
        <v>399</v>
      </c>
      <c r="OHL1023" s="151" t="s">
        <v>399</v>
      </c>
      <c r="OHM1023" s="151" t="s">
        <v>399</v>
      </c>
      <c r="OHN1023" s="151" t="s">
        <v>399</v>
      </c>
      <c r="OHO1023" s="151" t="s">
        <v>399</v>
      </c>
      <c r="OHP1023" s="151" t="s">
        <v>399</v>
      </c>
      <c r="OHQ1023" s="151" t="s">
        <v>399</v>
      </c>
      <c r="OHR1023" s="151" t="s">
        <v>399</v>
      </c>
      <c r="OHS1023" s="151" t="s">
        <v>399</v>
      </c>
      <c r="OHT1023" s="151" t="s">
        <v>399</v>
      </c>
      <c r="OHU1023" s="151" t="s">
        <v>399</v>
      </c>
      <c r="OHV1023" s="151" t="s">
        <v>399</v>
      </c>
      <c r="OHW1023" s="151" t="s">
        <v>399</v>
      </c>
      <c r="OHX1023" s="151" t="s">
        <v>399</v>
      </c>
      <c r="OHY1023" s="151" t="s">
        <v>399</v>
      </c>
      <c r="OHZ1023" s="151" t="s">
        <v>399</v>
      </c>
      <c r="OIA1023" s="151" t="s">
        <v>399</v>
      </c>
      <c r="OIB1023" s="151" t="s">
        <v>399</v>
      </c>
      <c r="OIC1023" s="151" t="s">
        <v>399</v>
      </c>
      <c r="OID1023" s="151" t="s">
        <v>399</v>
      </c>
      <c r="OIE1023" s="151" t="s">
        <v>399</v>
      </c>
      <c r="OIF1023" s="151" t="s">
        <v>399</v>
      </c>
      <c r="OIG1023" s="151" t="s">
        <v>399</v>
      </c>
      <c r="OIH1023" s="151" t="s">
        <v>399</v>
      </c>
      <c r="OII1023" s="151" t="s">
        <v>399</v>
      </c>
      <c r="OIJ1023" s="151" t="s">
        <v>399</v>
      </c>
      <c r="OIK1023" s="151" t="s">
        <v>399</v>
      </c>
      <c r="OIL1023" s="151" t="s">
        <v>399</v>
      </c>
      <c r="OIM1023" s="151" t="s">
        <v>399</v>
      </c>
      <c r="OIN1023" s="151" t="s">
        <v>399</v>
      </c>
      <c r="OIO1023" s="151" t="s">
        <v>399</v>
      </c>
      <c r="OIP1023" s="151" t="s">
        <v>399</v>
      </c>
      <c r="OIQ1023" s="151" t="s">
        <v>399</v>
      </c>
      <c r="OIR1023" s="151" t="s">
        <v>399</v>
      </c>
      <c r="OIS1023" s="151" t="s">
        <v>399</v>
      </c>
      <c r="OIT1023" s="151" t="s">
        <v>399</v>
      </c>
      <c r="OIU1023" s="151" t="s">
        <v>399</v>
      </c>
      <c r="OIV1023" s="151" t="s">
        <v>399</v>
      </c>
      <c r="OIW1023" s="151" t="s">
        <v>399</v>
      </c>
      <c r="OIX1023" s="151" t="s">
        <v>399</v>
      </c>
      <c r="OIY1023" s="151" t="s">
        <v>399</v>
      </c>
      <c r="OIZ1023" s="151" t="s">
        <v>399</v>
      </c>
      <c r="OJA1023" s="151" t="s">
        <v>399</v>
      </c>
      <c r="OJB1023" s="151" t="s">
        <v>399</v>
      </c>
      <c r="OJC1023" s="151" t="s">
        <v>399</v>
      </c>
      <c r="OJD1023" s="151" t="s">
        <v>399</v>
      </c>
      <c r="OJE1023" s="151" t="s">
        <v>399</v>
      </c>
      <c r="OJF1023" s="151" t="s">
        <v>399</v>
      </c>
      <c r="OJG1023" s="151" t="s">
        <v>399</v>
      </c>
      <c r="OJH1023" s="151" t="s">
        <v>399</v>
      </c>
      <c r="OJI1023" s="151" t="s">
        <v>399</v>
      </c>
      <c r="OJJ1023" s="151" t="s">
        <v>399</v>
      </c>
      <c r="OJK1023" s="151" t="s">
        <v>399</v>
      </c>
      <c r="OJL1023" s="151" t="s">
        <v>399</v>
      </c>
      <c r="OJM1023" s="151" t="s">
        <v>399</v>
      </c>
      <c r="OJN1023" s="151" t="s">
        <v>399</v>
      </c>
      <c r="OJO1023" s="151" t="s">
        <v>399</v>
      </c>
      <c r="OJP1023" s="151" t="s">
        <v>399</v>
      </c>
      <c r="OJQ1023" s="151" t="s">
        <v>399</v>
      </c>
      <c r="OJR1023" s="151" t="s">
        <v>399</v>
      </c>
      <c r="OJS1023" s="151" t="s">
        <v>399</v>
      </c>
      <c r="OJT1023" s="151" t="s">
        <v>399</v>
      </c>
      <c r="OJU1023" s="151" t="s">
        <v>399</v>
      </c>
      <c r="OJV1023" s="151" t="s">
        <v>399</v>
      </c>
      <c r="OJW1023" s="151" t="s">
        <v>399</v>
      </c>
      <c r="OJX1023" s="151" t="s">
        <v>399</v>
      </c>
      <c r="OJY1023" s="151" t="s">
        <v>399</v>
      </c>
      <c r="OJZ1023" s="151" t="s">
        <v>399</v>
      </c>
      <c r="OKA1023" s="151" t="s">
        <v>399</v>
      </c>
      <c r="OKB1023" s="151" t="s">
        <v>399</v>
      </c>
      <c r="OKC1023" s="151" t="s">
        <v>399</v>
      </c>
      <c r="OKD1023" s="151" t="s">
        <v>399</v>
      </c>
      <c r="OKE1023" s="151" t="s">
        <v>399</v>
      </c>
      <c r="OKF1023" s="151" t="s">
        <v>399</v>
      </c>
      <c r="OKG1023" s="151" t="s">
        <v>399</v>
      </c>
      <c r="OKH1023" s="151" t="s">
        <v>399</v>
      </c>
      <c r="OKI1023" s="151" t="s">
        <v>399</v>
      </c>
      <c r="OKJ1023" s="151" t="s">
        <v>399</v>
      </c>
      <c r="OKK1023" s="151" t="s">
        <v>399</v>
      </c>
      <c r="OKL1023" s="151" t="s">
        <v>399</v>
      </c>
      <c r="OKM1023" s="151" t="s">
        <v>399</v>
      </c>
      <c r="OKN1023" s="151" t="s">
        <v>399</v>
      </c>
      <c r="OKO1023" s="151" t="s">
        <v>399</v>
      </c>
      <c r="OKP1023" s="151" t="s">
        <v>399</v>
      </c>
      <c r="OKQ1023" s="151" t="s">
        <v>399</v>
      </c>
      <c r="OKR1023" s="151" t="s">
        <v>399</v>
      </c>
      <c r="OKS1023" s="151" t="s">
        <v>399</v>
      </c>
      <c r="OKT1023" s="151" t="s">
        <v>399</v>
      </c>
      <c r="OKU1023" s="151" t="s">
        <v>399</v>
      </c>
      <c r="OKV1023" s="151" t="s">
        <v>399</v>
      </c>
      <c r="OKW1023" s="151" t="s">
        <v>399</v>
      </c>
      <c r="OKX1023" s="151" t="s">
        <v>399</v>
      </c>
      <c r="OKY1023" s="151" t="s">
        <v>399</v>
      </c>
      <c r="OKZ1023" s="151" t="s">
        <v>399</v>
      </c>
      <c r="OLA1023" s="151" t="s">
        <v>399</v>
      </c>
      <c r="OLB1023" s="151" t="s">
        <v>399</v>
      </c>
      <c r="OLC1023" s="151" t="s">
        <v>399</v>
      </c>
      <c r="OLD1023" s="151" t="s">
        <v>399</v>
      </c>
      <c r="OLE1023" s="151" t="s">
        <v>399</v>
      </c>
      <c r="OLF1023" s="151" t="s">
        <v>399</v>
      </c>
      <c r="OLG1023" s="151" t="s">
        <v>399</v>
      </c>
      <c r="OLH1023" s="151" t="s">
        <v>399</v>
      </c>
      <c r="OLI1023" s="151" t="s">
        <v>399</v>
      </c>
      <c r="OLJ1023" s="151" t="s">
        <v>399</v>
      </c>
      <c r="OLK1023" s="151" t="s">
        <v>399</v>
      </c>
      <c r="OLL1023" s="151" t="s">
        <v>399</v>
      </c>
      <c r="OLM1023" s="151" t="s">
        <v>399</v>
      </c>
      <c r="OLN1023" s="151" t="s">
        <v>399</v>
      </c>
      <c r="OLO1023" s="151" t="s">
        <v>399</v>
      </c>
      <c r="OLP1023" s="151" t="s">
        <v>399</v>
      </c>
      <c r="OLQ1023" s="151" t="s">
        <v>399</v>
      </c>
      <c r="OLR1023" s="151" t="s">
        <v>399</v>
      </c>
      <c r="OLS1023" s="151" t="s">
        <v>399</v>
      </c>
      <c r="OLT1023" s="151" t="s">
        <v>399</v>
      </c>
      <c r="OLU1023" s="151" t="s">
        <v>399</v>
      </c>
      <c r="OLV1023" s="151" t="s">
        <v>399</v>
      </c>
      <c r="OLW1023" s="151" t="s">
        <v>399</v>
      </c>
      <c r="OLX1023" s="151" t="s">
        <v>399</v>
      </c>
      <c r="OLY1023" s="151" t="s">
        <v>399</v>
      </c>
      <c r="OLZ1023" s="151" t="s">
        <v>399</v>
      </c>
      <c r="OMA1023" s="151" t="s">
        <v>399</v>
      </c>
      <c r="OMB1023" s="151" t="s">
        <v>399</v>
      </c>
      <c r="OMC1023" s="151" t="s">
        <v>399</v>
      </c>
      <c r="OMD1023" s="151" t="s">
        <v>399</v>
      </c>
      <c r="OME1023" s="151" t="s">
        <v>399</v>
      </c>
      <c r="OMF1023" s="151" t="s">
        <v>399</v>
      </c>
      <c r="OMG1023" s="151" t="s">
        <v>399</v>
      </c>
      <c r="OMH1023" s="151" t="s">
        <v>399</v>
      </c>
      <c r="OMI1023" s="151" t="s">
        <v>399</v>
      </c>
      <c r="OMJ1023" s="151" t="s">
        <v>399</v>
      </c>
      <c r="OMK1023" s="151" t="s">
        <v>399</v>
      </c>
      <c r="OML1023" s="151" t="s">
        <v>399</v>
      </c>
      <c r="OMM1023" s="151" t="s">
        <v>399</v>
      </c>
      <c r="OMN1023" s="151" t="s">
        <v>399</v>
      </c>
      <c r="OMO1023" s="151" t="s">
        <v>399</v>
      </c>
      <c r="OMP1023" s="151" t="s">
        <v>399</v>
      </c>
      <c r="OMQ1023" s="151" t="s">
        <v>399</v>
      </c>
      <c r="OMR1023" s="151" t="s">
        <v>399</v>
      </c>
      <c r="OMS1023" s="151" t="s">
        <v>399</v>
      </c>
      <c r="OMT1023" s="151" t="s">
        <v>399</v>
      </c>
      <c r="OMU1023" s="151" t="s">
        <v>399</v>
      </c>
      <c r="OMV1023" s="151" t="s">
        <v>399</v>
      </c>
      <c r="OMW1023" s="151" t="s">
        <v>399</v>
      </c>
      <c r="OMX1023" s="151" t="s">
        <v>399</v>
      </c>
      <c r="OMY1023" s="151" t="s">
        <v>399</v>
      </c>
      <c r="OMZ1023" s="151" t="s">
        <v>399</v>
      </c>
      <c r="ONA1023" s="151" t="s">
        <v>399</v>
      </c>
      <c r="ONB1023" s="151" t="s">
        <v>399</v>
      </c>
      <c r="ONC1023" s="151" t="s">
        <v>399</v>
      </c>
      <c r="OND1023" s="151" t="s">
        <v>399</v>
      </c>
      <c r="ONE1023" s="151" t="s">
        <v>399</v>
      </c>
      <c r="ONF1023" s="151" t="s">
        <v>399</v>
      </c>
      <c r="ONG1023" s="151" t="s">
        <v>399</v>
      </c>
      <c r="ONH1023" s="151" t="s">
        <v>399</v>
      </c>
      <c r="ONI1023" s="151" t="s">
        <v>399</v>
      </c>
      <c r="ONJ1023" s="151" t="s">
        <v>399</v>
      </c>
      <c r="ONK1023" s="151" t="s">
        <v>399</v>
      </c>
      <c r="ONL1023" s="151" t="s">
        <v>399</v>
      </c>
      <c r="ONM1023" s="151" t="s">
        <v>399</v>
      </c>
      <c r="ONN1023" s="151" t="s">
        <v>399</v>
      </c>
      <c r="ONO1023" s="151" t="s">
        <v>399</v>
      </c>
      <c r="ONP1023" s="151" t="s">
        <v>399</v>
      </c>
      <c r="ONQ1023" s="151" t="s">
        <v>399</v>
      </c>
      <c r="ONR1023" s="151" t="s">
        <v>399</v>
      </c>
      <c r="ONS1023" s="151" t="s">
        <v>399</v>
      </c>
      <c r="ONT1023" s="151" t="s">
        <v>399</v>
      </c>
      <c r="ONU1023" s="151" t="s">
        <v>399</v>
      </c>
      <c r="ONV1023" s="151" t="s">
        <v>399</v>
      </c>
      <c r="ONW1023" s="151" t="s">
        <v>399</v>
      </c>
      <c r="ONX1023" s="151" t="s">
        <v>399</v>
      </c>
      <c r="ONY1023" s="151" t="s">
        <v>399</v>
      </c>
      <c r="ONZ1023" s="151" t="s">
        <v>399</v>
      </c>
      <c r="OOA1023" s="151" t="s">
        <v>399</v>
      </c>
      <c r="OOB1023" s="151" t="s">
        <v>399</v>
      </c>
      <c r="OOC1023" s="151" t="s">
        <v>399</v>
      </c>
      <c r="OOD1023" s="151" t="s">
        <v>399</v>
      </c>
      <c r="OOE1023" s="151" t="s">
        <v>399</v>
      </c>
      <c r="OOF1023" s="151" t="s">
        <v>399</v>
      </c>
      <c r="OOG1023" s="151" t="s">
        <v>399</v>
      </c>
      <c r="OOH1023" s="151" t="s">
        <v>399</v>
      </c>
      <c r="OOI1023" s="151" t="s">
        <v>399</v>
      </c>
      <c r="OOJ1023" s="151" t="s">
        <v>399</v>
      </c>
      <c r="OOK1023" s="151" t="s">
        <v>399</v>
      </c>
      <c r="OOL1023" s="151" t="s">
        <v>399</v>
      </c>
      <c r="OOM1023" s="151" t="s">
        <v>399</v>
      </c>
      <c r="OON1023" s="151" t="s">
        <v>399</v>
      </c>
      <c r="OOO1023" s="151" t="s">
        <v>399</v>
      </c>
      <c r="OOP1023" s="151" t="s">
        <v>399</v>
      </c>
      <c r="OOQ1023" s="151" t="s">
        <v>399</v>
      </c>
      <c r="OOR1023" s="151" t="s">
        <v>399</v>
      </c>
      <c r="OOS1023" s="151" t="s">
        <v>399</v>
      </c>
      <c r="OOT1023" s="151" t="s">
        <v>399</v>
      </c>
      <c r="OOU1023" s="151" t="s">
        <v>399</v>
      </c>
      <c r="OOV1023" s="151" t="s">
        <v>399</v>
      </c>
      <c r="OOW1023" s="151" t="s">
        <v>399</v>
      </c>
      <c r="OOX1023" s="151" t="s">
        <v>399</v>
      </c>
      <c r="OOY1023" s="151" t="s">
        <v>399</v>
      </c>
      <c r="OOZ1023" s="151" t="s">
        <v>399</v>
      </c>
      <c r="OPA1023" s="151" t="s">
        <v>399</v>
      </c>
      <c r="OPB1023" s="151" t="s">
        <v>399</v>
      </c>
      <c r="OPC1023" s="151" t="s">
        <v>399</v>
      </c>
      <c r="OPD1023" s="151" t="s">
        <v>399</v>
      </c>
      <c r="OPE1023" s="151" t="s">
        <v>399</v>
      </c>
      <c r="OPF1023" s="151" t="s">
        <v>399</v>
      </c>
      <c r="OPG1023" s="151" t="s">
        <v>399</v>
      </c>
      <c r="OPH1023" s="151" t="s">
        <v>399</v>
      </c>
      <c r="OPI1023" s="151" t="s">
        <v>399</v>
      </c>
      <c r="OPJ1023" s="151" t="s">
        <v>399</v>
      </c>
      <c r="OPK1023" s="151" t="s">
        <v>399</v>
      </c>
      <c r="OPL1023" s="151" t="s">
        <v>399</v>
      </c>
      <c r="OPM1023" s="151" t="s">
        <v>399</v>
      </c>
      <c r="OPN1023" s="151" t="s">
        <v>399</v>
      </c>
      <c r="OPO1023" s="151" t="s">
        <v>399</v>
      </c>
      <c r="OPP1023" s="151" t="s">
        <v>399</v>
      </c>
      <c r="OPQ1023" s="151" t="s">
        <v>399</v>
      </c>
      <c r="OPR1023" s="151" t="s">
        <v>399</v>
      </c>
      <c r="OPS1023" s="151" t="s">
        <v>399</v>
      </c>
      <c r="OPT1023" s="151" t="s">
        <v>399</v>
      </c>
      <c r="OPU1023" s="151" t="s">
        <v>399</v>
      </c>
      <c r="OPV1023" s="151" t="s">
        <v>399</v>
      </c>
      <c r="OPW1023" s="151" t="s">
        <v>399</v>
      </c>
      <c r="OPX1023" s="151" t="s">
        <v>399</v>
      </c>
      <c r="OPY1023" s="151" t="s">
        <v>399</v>
      </c>
      <c r="OPZ1023" s="151" t="s">
        <v>399</v>
      </c>
      <c r="OQA1023" s="151" t="s">
        <v>399</v>
      </c>
      <c r="OQB1023" s="151" t="s">
        <v>399</v>
      </c>
      <c r="OQC1023" s="151" t="s">
        <v>399</v>
      </c>
      <c r="OQD1023" s="151" t="s">
        <v>399</v>
      </c>
      <c r="OQE1023" s="151" t="s">
        <v>399</v>
      </c>
      <c r="OQF1023" s="151" t="s">
        <v>399</v>
      </c>
      <c r="OQG1023" s="151" t="s">
        <v>399</v>
      </c>
      <c r="OQH1023" s="151" t="s">
        <v>399</v>
      </c>
      <c r="OQI1023" s="151" t="s">
        <v>399</v>
      </c>
      <c r="OQJ1023" s="151" t="s">
        <v>399</v>
      </c>
      <c r="OQK1023" s="151" t="s">
        <v>399</v>
      </c>
      <c r="OQL1023" s="151" t="s">
        <v>399</v>
      </c>
      <c r="OQM1023" s="151" t="s">
        <v>399</v>
      </c>
      <c r="OQN1023" s="151" t="s">
        <v>399</v>
      </c>
      <c r="OQO1023" s="151" t="s">
        <v>399</v>
      </c>
      <c r="OQP1023" s="151" t="s">
        <v>399</v>
      </c>
      <c r="OQQ1023" s="151" t="s">
        <v>399</v>
      </c>
      <c r="OQR1023" s="151" t="s">
        <v>399</v>
      </c>
      <c r="OQS1023" s="151" t="s">
        <v>399</v>
      </c>
      <c r="OQT1023" s="151" t="s">
        <v>399</v>
      </c>
      <c r="OQU1023" s="151" t="s">
        <v>399</v>
      </c>
      <c r="OQV1023" s="151" t="s">
        <v>399</v>
      </c>
      <c r="OQW1023" s="151" t="s">
        <v>399</v>
      </c>
      <c r="OQX1023" s="151" t="s">
        <v>399</v>
      </c>
      <c r="OQY1023" s="151" t="s">
        <v>399</v>
      </c>
      <c r="OQZ1023" s="151" t="s">
        <v>399</v>
      </c>
      <c r="ORA1023" s="151" t="s">
        <v>399</v>
      </c>
      <c r="ORB1023" s="151" t="s">
        <v>399</v>
      </c>
      <c r="ORC1023" s="151" t="s">
        <v>399</v>
      </c>
      <c r="ORD1023" s="151" t="s">
        <v>399</v>
      </c>
      <c r="ORE1023" s="151" t="s">
        <v>399</v>
      </c>
      <c r="ORF1023" s="151" t="s">
        <v>399</v>
      </c>
      <c r="ORG1023" s="151" t="s">
        <v>399</v>
      </c>
      <c r="ORH1023" s="151" t="s">
        <v>399</v>
      </c>
      <c r="ORI1023" s="151" t="s">
        <v>399</v>
      </c>
      <c r="ORJ1023" s="151" t="s">
        <v>399</v>
      </c>
      <c r="ORK1023" s="151" t="s">
        <v>399</v>
      </c>
      <c r="ORL1023" s="151" t="s">
        <v>399</v>
      </c>
      <c r="ORM1023" s="151" t="s">
        <v>399</v>
      </c>
      <c r="ORN1023" s="151" t="s">
        <v>399</v>
      </c>
      <c r="ORO1023" s="151" t="s">
        <v>399</v>
      </c>
      <c r="ORP1023" s="151" t="s">
        <v>399</v>
      </c>
      <c r="ORQ1023" s="151" t="s">
        <v>399</v>
      </c>
      <c r="ORR1023" s="151" t="s">
        <v>399</v>
      </c>
      <c r="ORS1023" s="151" t="s">
        <v>399</v>
      </c>
      <c r="ORT1023" s="151" t="s">
        <v>399</v>
      </c>
      <c r="ORU1023" s="151" t="s">
        <v>399</v>
      </c>
      <c r="ORV1023" s="151" t="s">
        <v>399</v>
      </c>
      <c r="ORW1023" s="151" t="s">
        <v>399</v>
      </c>
      <c r="ORX1023" s="151" t="s">
        <v>399</v>
      </c>
      <c r="ORY1023" s="151" t="s">
        <v>399</v>
      </c>
      <c r="ORZ1023" s="151" t="s">
        <v>399</v>
      </c>
      <c r="OSA1023" s="151" t="s">
        <v>399</v>
      </c>
      <c r="OSB1023" s="151" t="s">
        <v>399</v>
      </c>
      <c r="OSC1023" s="151" t="s">
        <v>399</v>
      </c>
      <c r="OSD1023" s="151" t="s">
        <v>399</v>
      </c>
      <c r="OSE1023" s="151" t="s">
        <v>399</v>
      </c>
      <c r="OSF1023" s="151" t="s">
        <v>399</v>
      </c>
      <c r="OSG1023" s="151" t="s">
        <v>399</v>
      </c>
      <c r="OSH1023" s="151" t="s">
        <v>399</v>
      </c>
      <c r="OSI1023" s="151" t="s">
        <v>399</v>
      </c>
      <c r="OSJ1023" s="151" t="s">
        <v>399</v>
      </c>
      <c r="OSK1023" s="151" t="s">
        <v>399</v>
      </c>
      <c r="OSL1023" s="151" t="s">
        <v>399</v>
      </c>
      <c r="OSM1023" s="151" t="s">
        <v>399</v>
      </c>
      <c r="OSN1023" s="151" t="s">
        <v>399</v>
      </c>
      <c r="OSO1023" s="151" t="s">
        <v>399</v>
      </c>
      <c r="OSP1023" s="151" t="s">
        <v>399</v>
      </c>
      <c r="OSQ1023" s="151" t="s">
        <v>399</v>
      </c>
      <c r="OSR1023" s="151" t="s">
        <v>399</v>
      </c>
      <c r="OSS1023" s="151" t="s">
        <v>399</v>
      </c>
      <c r="OST1023" s="151" t="s">
        <v>399</v>
      </c>
      <c r="OSU1023" s="151" t="s">
        <v>399</v>
      </c>
      <c r="OSV1023" s="151" t="s">
        <v>399</v>
      </c>
      <c r="OSW1023" s="151" t="s">
        <v>399</v>
      </c>
      <c r="OSX1023" s="151" t="s">
        <v>399</v>
      </c>
      <c r="OSY1023" s="151" t="s">
        <v>399</v>
      </c>
      <c r="OSZ1023" s="151" t="s">
        <v>399</v>
      </c>
      <c r="OTA1023" s="151" t="s">
        <v>399</v>
      </c>
      <c r="OTB1023" s="151" t="s">
        <v>399</v>
      </c>
      <c r="OTC1023" s="151" t="s">
        <v>399</v>
      </c>
      <c r="OTD1023" s="151" t="s">
        <v>399</v>
      </c>
      <c r="OTE1023" s="151" t="s">
        <v>399</v>
      </c>
      <c r="OTF1023" s="151" t="s">
        <v>399</v>
      </c>
      <c r="OTG1023" s="151" t="s">
        <v>399</v>
      </c>
      <c r="OTH1023" s="151" t="s">
        <v>399</v>
      </c>
      <c r="OTI1023" s="151" t="s">
        <v>399</v>
      </c>
      <c r="OTJ1023" s="151" t="s">
        <v>399</v>
      </c>
      <c r="OTK1023" s="151" t="s">
        <v>399</v>
      </c>
      <c r="OTL1023" s="151" t="s">
        <v>399</v>
      </c>
      <c r="OTM1023" s="151" t="s">
        <v>399</v>
      </c>
      <c r="OTN1023" s="151" t="s">
        <v>399</v>
      </c>
      <c r="OTO1023" s="151" t="s">
        <v>399</v>
      </c>
      <c r="OTP1023" s="151" t="s">
        <v>399</v>
      </c>
      <c r="OTQ1023" s="151" t="s">
        <v>399</v>
      </c>
      <c r="OTR1023" s="151" t="s">
        <v>399</v>
      </c>
      <c r="OTS1023" s="151" t="s">
        <v>399</v>
      </c>
      <c r="OTT1023" s="151" t="s">
        <v>399</v>
      </c>
      <c r="OTU1023" s="151" t="s">
        <v>399</v>
      </c>
      <c r="OTV1023" s="151" t="s">
        <v>399</v>
      </c>
      <c r="OTW1023" s="151" t="s">
        <v>399</v>
      </c>
      <c r="OTX1023" s="151" t="s">
        <v>399</v>
      </c>
      <c r="OTY1023" s="151" t="s">
        <v>399</v>
      </c>
      <c r="OTZ1023" s="151" t="s">
        <v>399</v>
      </c>
      <c r="OUA1023" s="151" t="s">
        <v>399</v>
      </c>
      <c r="OUB1023" s="151" t="s">
        <v>399</v>
      </c>
      <c r="OUC1023" s="151" t="s">
        <v>399</v>
      </c>
      <c r="OUD1023" s="151" t="s">
        <v>399</v>
      </c>
      <c r="OUE1023" s="151" t="s">
        <v>399</v>
      </c>
      <c r="OUF1023" s="151" t="s">
        <v>399</v>
      </c>
      <c r="OUG1023" s="151" t="s">
        <v>399</v>
      </c>
      <c r="OUH1023" s="151" t="s">
        <v>399</v>
      </c>
      <c r="OUI1023" s="151" t="s">
        <v>399</v>
      </c>
      <c r="OUJ1023" s="151" t="s">
        <v>399</v>
      </c>
      <c r="OUK1023" s="151" t="s">
        <v>399</v>
      </c>
      <c r="OUL1023" s="151" t="s">
        <v>399</v>
      </c>
      <c r="OUM1023" s="151" t="s">
        <v>399</v>
      </c>
      <c r="OUN1023" s="151" t="s">
        <v>399</v>
      </c>
      <c r="OUO1023" s="151" t="s">
        <v>399</v>
      </c>
      <c r="OUP1023" s="151" t="s">
        <v>399</v>
      </c>
      <c r="OUQ1023" s="151" t="s">
        <v>399</v>
      </c>
      <c r="OUR1023" s="151" t="s">
        <v>399</v>
      </c>
      <c r="OUS1023" s="151" t="s">
        <v>399</v>
      </c>
      <c r="OUT1023" s="151" t="s">
        <v>399</v>
      </c>
      <c r="OUU1023" s="151" t="s">
        <v>399</v>
      </c>
      <c r="OUV1023" s="151" t="s">
        <v>399</v>
      </c>
      <c r="OUW1023" s="151" t="s">
        <v>399</v>
      </c>
      <c r="OUX1023" s="151" t="s">
        <v>399</v>
      </c>
      <c r="OUY1023" s="151" t="s">
        <v>399</v>
      </c>
      <c r="OUZ1023" s="151" t="s">
        <v>399</v>
      </c>
      <c r="OVA1023" s="151" t="s">
        <v>399</v>
      </c>
      <c r="OVB1023" s="151" t="s">
        <v>399</v>
      </c>
      <c r="OVC1023" s="151" t="s">
        <v>399</v>
      </c>
      <c r="OVD1023" s="151" t="s">
        <v>399</v>
      </c>
      <c r="OVE1023" s="151" t="s">
        <v>399</v>
      </c>
      <c r="OVF1023" s="151" t="s">
        <v>399</v>
      </c>
      <c r="OVG1023" s="151" t="s">
        <v>399</v>
      </c>
      <c r="OVH1023" s="151" t="s">
        <v>399</v>
      </c>
      <c r="OVI1023" s="151" t="s">
        <v>399</v>
      </c>
      <c r="OVJ1023" s="151" t="s">
        <v>399</v>
      </c>
      <c r="OVK1023" s="151" t="s">
        <v>399</v>
      </c>
      <c r="OVL1023" s="151" t="s">
        <v>399</v>
      </c>
      <c r="OVM1023" s="151" t="s">
        <v>399</v>
      </c>
      <c r="OVN1023" s="151" t="s">
        <v>399</v>
      </c>
      <c r="OVO1023" s="151" t="s">
        <v>399</v>
      </c>
      <c r="OVP1023" s="151" t="s">
        <v>399</v>
      </c>
      <c r="OVQ1023" s="151" t="s">
        <v>399</v>
      </c>
      <c r="OVR1023" s="151" t="s">
        <v>399</v>
      </c>
      <c r="OVS1023" s="151" t="s">
        <v>399</v>
      </c>
      <c r="OVT1023" s="151" t="s">
        <v>399</v>
      </c>
      <c r="OVU1023" s="151" t="s">
        <v>399</v>
      </c>
      <c r="OVV1023" s="151" t="s">
        <v>399</v>
      </c>
      <c r="OVW1023" s="151" t="s">
        <v>399</v>
      </c>
      <c r="OVX1023" s="151" t="s">
        <v>399</v>
      </c>
      <c r="OVY1023" s="151" t="s">
        <v>399</v>
      </c>
      <c r="OVZ1023" s="151" t="s">
        <v>399</v>
      </c>
      <c r="OWA1023" s="151" t="s">
        <v>399</v>
      </c>
      <c r="OWB1023" s="151" t="s">
        <v>399</v>
      </c>
      <c r="OWC1023" s="151" t="s">
        <v>399</v>
      </c>
      <c r="OWD1023" s="151" t="s">
        <v>399</v>
      </c>
      <c r="OWE1023" s="151" t="s">
        <v>399</v>
      </c>
      <c r="OWF1023" s="151" t="s">
        <v>399</v>
      </c>
      <c r="OWG1023" s="151" t="s">
        <v>399</v>
      </c>
      <c r="OWH1023" s="151" t="s">
        <v>399</v>
      </c>
      <c r="OWI1023" s="151" t="s">
        <v>399</v>
      </c>
      <c r="OWJ1023" s="151" t="s">
        <v>399</v>
      </c>
      <c r="OWK1023" s="151" t="s">
        <v>399</v>
      </c>
      <c r="OWL1023" s="151" t="s">
        <v>399</v>
      </c>
      <c r="OWM1023" s="151" t="s">
        <v>399</v>
      </c>
      <c r="OWN1023" s="151" t="s">
        <v>399</v>
      </c>
      <c r="OWO1023" s="151" t="s">
        <v>399</v>
      </c>
      <c r="OWP1023" s="151" t="s">
        <v>399</v>
      </c>
      <c r="OWQ1023" s="151" t="s">
        <v>399</v>
      </c>
      <c r="OWR1023" s="151" t="s">
        <v>399</v>
      </c>
      <c r="OWS1023" s="151" t="s">
        <v>399</v>
      </c>
      <c r="OWT1023" s="151" t="s">
        <v>399</v>
      </c>
      <c r="OWU1023" s="151" t="s">
        <v>399</v>
      </c>
      <c r="OWV1023" s="151" t="s">
        <v>399</v>
      </c>
      <c r="OWW1023" s="151" t="s">
        <v>399</v>
      </c>
      <c r="OWX1023" s="151" t="s">
        <v>399</v>
      </c>
      <c r="OWY1023" s="151" t="s">
        <v>399</v>
      </c>
      <c r="OWZ1023" s="151" t="s">
        <v>399</v>
      </c>
      <c r="OXA1023" s="151" t="s">
        <v>399</v>
      </c>
      <c r="OXB1023" s="151" t="s">
        <v>399</v>
      </c>
      <c r="OXC1023" s="151" t="s">
        <v>399</v>
      </c>
      <c r="OXD1023" s="151" t="s">
        <v>399</v>
      </c>
      <c r="OXE1023" s="151" t="s">
        <v>399</v>
      </c>
      <c r="OXF1023" s="151" t="s">
        <v>399</v>
      </c>
      <c r="OXG1023" s="151" t="s">
        <v>399</v>
      </c>
      <c r="OXH1023" s="151" t="s">
        <v>399</v>
      </c>
      <c r="OXI1023" s="151" t="s">
        <v>399</v>
      </c>
      <c r="OXJ1023" s="151" t="s">
        <v>399</v>
      </c>
      <c r="OXK1023" s="151" t="s">
        <v>399</v>
      </c>
      <c r="OXL1023" s="151" t="s">
        <v>399</v>
      </c>
      <c r="OXM1023" s="151" t="s">
        <v>399</v>
      </c>
      <c r="OXN1023" s="151" t="s">
        <v>399</v>
      </c>
      <c r="OXO1023" s="151" t="s">
        <v>399</v>
      </c>
      <c r="OXP1023" s="151" t="s">
        <v>399</v>
      </c>
      <c r="OXQ1023" s="151" t="s">
        <v>399</v>
      </c>
      <c r="OXR1023" s="151" t="s">
        <v>399</v>
      </c>
      <c r="OXS1023" s="151" t="s">
        <v>399</v>
      </c>
      <c r="OXT1023" s="151" t="s">
        <v>399</v>
      </c>
      <c r="OXU1023" s="151" t="s">
        <v>399</v>
      </c>
      <c r="OXV1023" s="151" t="s">
        <v>399</v>
      </c>
      <c r="OXW1023" s="151" t="s">
        <v>399</v>
      </c>
      <c r="OXX1023" s="151" t="s">
        <v>399</v>
      </c>
      <c r="OXY1023" s="151" t="s">
        <v>399</v>
      </c>
      <c r="OXZ1023" s="151" t="s">
        <v>399</v>
      </c>
      <c r="OYA1023" s="151" t="s">
        <v>399</v>
      </c>
      <c r="OYB1023" s="151" t="s">
        <v>399</v>
      </c>
      <c r="OYC1023" s="151" t="s">
        <v>399</v>
      </c>
      <c r="OYD1023" s="151" t="s">
        <v>399</v>
      </c>
      <c r="OYE1023" s="151" t="s">
        <v>399</v>
      </c>
      <c r="OYF1023" s="151" t="s">
        <v>399</v>
      </c>
      <c r="OYG1023" s="151" t="s">
        <v>399</v>
      </c>
      <c r="OYH1023" s="151" t="s">
        <v>399</v>
      </c>
      <c r="OYI1023" s="151" t="s">
        <v>399</v>
      </c>
      <c r="OYJ1023" s="151" t="s">
        <v>399</v>
      </c>
      <c r="OYK1023" s="151" t="s">
        <v>399</v>
      </c>
      <c r="OYL1023" s="151" t="s">
        <v>399</v>
      </c>
      <c r="OYM1023" s="151" t="s">
        <v>399</v>
      </c>
      <c r="OYN1023" s="151" t="s">
        <v>399</v>
      </c>
      <c r="OYO1023" s="151" t="s">
        <v>399</v>
      </c>
      <c r="OYP1023" s="151" t="s">
        <v>399</v>
      </c>
      <c r="OYQ1023" s="151" t="s">
        <v>399</v>
      </c>
      <c r="OYR1023" s="151" t="s">
        <v>399</v>
      </c>
      <c r="OYS1023" s="151" t="s">
        <v>399</v>
      </c>
      <c r="OYT1023" s="151" t="s">
        <v>399</v>
      </c>
      <c r="OYU1023" s="151" t="s">
        <v>399</v>
      </c>
      <c r="OYV1023" s="151" t="s">
        <v>399</v>
      </c>
      <c r="OYW1023" s="151" t="s">
        <v>399</v>
      </c>
      <c r="OYX1023" s="151" t="s">
        <v>399</v>
      </c>
      <c r="OYY1023" s="151" t="s">
        <v>399</v>
      </c>
      <c r="OYZ1023" s="151" t="s">
        <v>399</v>
      </c>
      <c r="OZA1023" s="151" t="s">
        <v>399</v>
      </c>
      <c r="OZB1023" s="151" t="s">
        <v>399</v>
      </c>
      <c r="OZC1023" s="151" t="s">
        <v>399</v>
      </c>
      <c r="OZD1023" s="151" t="s">
        <v>399</v>
      </c>
      <c r="OZE1023" s="151" t="s">
        <v>399</v>
      </c>
      <c r="OZF1023" s="151" t="s">
        <v>399</v>
      </c>
      <c r="OZG1023" s="151" t="s">
        <v>399</v>
      </c>
      <c r="OZH1023" s="151" t="s">
        <v>399</v>
      </c>
      <c r="OZI1023" s="151" t="s">
        <v>399</v>
      </c>
      <c r="OZJ1023" s="151" t="s">
        <v>399</v>
      </c>
      <c r="OZK1023" s="151" t="s">
        <v>399</v>
      </c>
      <c r="OZL1023" s="151" t="s">
        <v>399</v>
      </c>
      <c r="OZM1023" s="151" t="s">
        <v>399</v>
      </c>
      <c r="OZN1023" s="151" t="s">
        <v>399</v>
      </c>
      <c r="OZO1023" s="151" t="s">
        <v>399</v>
      </c>
      <c r="OZP1023" s="151" t="s">
        <v>399</v>
      </c>
      <c r="OZQ1023" s="151" t="s">
        <v>399</v>
      </c>
      <c r="OZR1023" s="151" t="s">
        <v>399</v>
      </c>
      <c r="OZS1023" s="151" t="s">
        <v>399</v>
      </c>
      <c r="OZT1023" s="151" t="s">
        <v>399</v>
      </c>
      <c r="OZU1023" s="151" t="s">
        <v>399</v>
      </c>
      <c r="OZV1023" s="151" t="s">
        <v>399</v>
      </c>
      <c r="OZW1023" s="151" t="s">
        <v>399</v>
      </c>
      <c r="OZX1023" s="151" t="s">
        <v>399</v>
      </c>
      <c r="OZY1023" s="151" t="s">
        <v>399</v>
      </c>
      <c r="OZZ1023" s="151" t="s">
        <v>399</v>
      </c>
      <c r="PAA1023" s="151" t="s">
        <v>399</v>
      </c>
      <c r="PAB1023" s="151" t="s">
        <v>399</v>
      </c>
      <c r="PAC1023" s="151" t="s">
        <v>399</v>
      </c>
      <c r="PAD1023" s="151" t="s">
        <v>399</v>
      </c>
      <c r="PAE1023" s="151" t="s">
        <v>399</v>
      </c>
      <c r="PAF1023" s="151" t="s">
        <v>399</v>
      </c>
      <c r="PAG1023" s="151" t="s">
        <v>399</v>
      </c>
      <c r="PAH1023" s="151" t="s">
        <v>399</v>
      </c>
      <c r="PAI1023" s="151" t="s">
        <v>399</v>
      </c>
      <c r="PAJ1023" s="151" t="s">
        <v>399</v>
      </c>
      <c r="PAK1023" s="151" t="s">
        <v>399</v>
      </c>
      <c r="PAL1023" s="151" t="s">
        <v>399</v>
      </c>
      <c r="PAM1023" s="151" t="s">
        <v>399</v>
      </c>
      <c r="PAN1023" s="151" t="s">
        <v>399</v>
      </c>
      <c r="PAO1023" s="151" t="s">
        <v>399</v>
      </c>
      <c r="PAP1023" s="151" t="s">
        <v>399</v>
      </c>
      <c r="PAQ1023" s="151" t="s">
        <v>399</v>
      </c>
      <c r="PAR1023" s="151" t="s">
        <v>399</v>
      </c>
      <c r="PAS1023" s="151" t="s">
        <v>399</v>
      </c>
      <c r="PAT1023" s="151" t="s">
        <v>399</v>
      </c>
      <c r="PAU1023" s="151" t="s">
        <v>399</v>
      </c>
      <c r="PAV1023" s="151" t="s">
        <v>399</v>
      </c>
      <c r="PAW1023" s="151" t="s">
        <v>399</v>
      </c>
      <c r="PAX1023" s="151" t="s">
        <v>399</v>
      </c>
      <c r="PAY1023" s="151" t="s">
        <v>399</v>
      </c>
      <c r="PAZ1023" s="151" t="s">
        <v>399</v>
      </c>
      <c r="PBA1023" s="151" t="s">
        <v>399</v>
      </c>
      <c r="PBB1023" s="151" t="s">
        <v>399</v>
      </c>
      <c r="PBC1023" s="151" t="s">
        <v>399</v>
      </c>
      <c r="PBD1023" s="151" t="s">
        <v>399</v>
      </c>
      <c r="PBE1023" s="151" t="s">
        <v>399</v>
      </c>
      <c r="PBF1023" s="151" t="s">
        <v>399</v>
      </c>
      <c r="PBG1023" s="151" t="s">
        <v>399</v>
      </c>
      <c r="PBH1023" s="151" t="s">
        <v>399</v>
      </c>
      <c r="PBI1023" s="151" t="s">
        <v>399</v>
      </c>
      <c r="PBJ1023" s="151" t="s">
        <v>399</v>
      </c>
      <c r="PBK1023" s="151" t="s">
        <v>399</v>
      </c>
      <c r="PBL1023" s="151" t="s">
        <v>399</v>
      </c>
      <c r="PBM1023" s="151" t="s">
        <v>399</v>
      </c>
      <c r="PBN1023" s="151" t="s">
        <v>399</v>
      </c>
      <c r="PBO1023" s="151" t="s">
        <v>399</v>
      </c>
      <c r="PBP1023" s="151" t="s">
        <v>399</v>
      </c>
      <c r="PBQ1023" s="151" t="s">
        <v>399</v>
      </c>
      <c r="PBR1023" s="151" t="s">
        <v>399</v>
      </c>
      <c r="PBS1023" s="151" t="s">
        <v>399</v>
      </c>
      <c r="PBT1023" s="151" t="s">
        <v>399</v>
      </c>
      <c r="PBU1023" s="151" t="s">
        <v>399</v>
      </c>
      <c r="PBV1023" s="151" t="s">
        <v>399</v>
      </c>
      <c r="PBW1023" s="151" t="s">
        <v>399</v>
      </c>
      <c r="PBX1023" s="151" t="s">
        <v>399</v>
      </c>
      <c r="PBY1023" s="151" t="s">
        <v>399</v>
      </c>
      <c r="PBZ1023" s="151" t="s">
        <v>399</v>
      </c>
      <c r="PCA1023" s="151" t="s">
        <v>399</v>
      </c>
      <c r="PCB1023" s="151" t="s">
        <v>399</v>
      </c>
      <c r="PCC1023" s="151" t="s">
        <v>399</v>
      </c>
      <c r="PCD1023" s="151" t="s">
        <v>399</v>
      </c>
      <c r="PCE1023" s="151" t="s">
        <v>399</v>
      </c>
      <c r="PCF1023" s="151" t="s">
        <v>399</v>
      </c>
      <c r="PCG1023" s="151" t="s">
        <v>399</v>
      </c>
      <c r="PCH1023" s="151" t="s">
        <v>399</v>
      </c>
      <c r="PCI1023" s="151" t="s">
        <v>399</v>
      </c>
      <c r="PCJ1023" s="151" t="s">
        <v>399</v>
      </c>
      <c r="PCK1023" s="151" t="s">
        <v>399</v>
      </c>
      <c r="PCL1023" s="151" t="s">
        <v>399</v>
      </c>
      <c r="PCM1023" s="151" t="s">
        <v>399</v>
      </c>
      <c r="PCN1023" s="151" t="s">
        <v>399</v>
      </c>
      <c r="PCO1023" s="151" t="s">
        <v>399</v>
      </c>
      <c r="PCP1023" s="151" t="s">
        <v>399</v>
      </c>
      <c r="PCQ1023" s="151" t="s">
        <v>399</v>
      </c>
      <c r="PCR1023" s="151" t="s">
        <v>399</v>
      </c>
      <c r="PCS1023" s="151" t="s">
        <v>399</v>
      </c>
      <c r="PCT1023" s="151" t="s">
        <v>399</v>
      </c>
      <c r="PCU1023" s="151" t="s">
        <v>399</v>
      </c>
      <c r="PCV1023" s="151" t="s">
        <v>399</v>
      </c>
      <c r="PCW1023" s="151" t="s">
        <v>399</v>
      </c>
      <c r="PCX1023" s="151" t="s">
        <v>399</v>
      </c>
      <c r="PCY1023" s="151" t="s">
        <v>399</v>
      </c>
      <c r="PCZ1023" s="151" t="s">
        <v>399</v>
      </c>
      <c r="PDA1023" s="151" t="s">
        <v>399</v>
      </c>
      <c r="PDB1023" s="151" t="s">
        <v>399</v>
      </c>
      <c r="PDC1023" s="151" t="s">
        <v>399</v>
      </c>
      <c r="PDD1023" s="151" t="s">
        <v>399</v>
      </c>
      <c r="PDE1023" s="151" t="s">
        <v>399</v>
      </c>
      <c r="PDF1023" s="151" t="s">
        <v>399</v>
      </c>
      <c r="PDG1023" s="151" t="s">
        <v>399</v>
      </c>
      <c r="PDH1023" s="151" t="s">
        <v>399</v>
      </c>
      <c r="PDI1023" s="151" t="s">
        <v>399</v>
      </c>
      <c r="PDJ1023" s="151" t="s">
        <v>399</v>
      </c>
      <c r="PDK1023" s="151" t="s">
        <v>399</v>
      </c>
      <c r="PDL1023" s="151" t="s">
        <v>399</v>
      </c>
      <c r="PDM1023" s="151" t="s">
        <v>399</v>
      </c>
      <c r="PDN1023" s="151" t="s">
        <v>399</v>
      </c>
      <c r="PDO1023" s="151" t="s">
        <v>399</v>
      </c>
      <c r="PDP1023" s="151" t="s">
        <v>399</v>
      </c>
      <c r="PDQ1023" s="151" t="s">
        <v>399</v>
      </c>
      <c r="PDR1023" s="151" t="s">
        <v>399</v>
      </c>
      <c r="PDS1023" s="151" t="s">
        <v>399</v>
      </c>
      <c r="PDT1023" s="151" t="s">
        <v>399</v>
      </c>
      <c r="PDU1023" s="151" t="s">
        <v>399</v>
      </c>
      <c r="PDV1023" s="151" t="s">
        <v>399</v>
      </c>
      <c r="PDW1023" s="151" t="s">
        <v>399</v>
      </c>
      <c r="PDX1023" s="151" t="s">
        <v>399</v>
      </c>
      <c r="PDY1023" s="151" t="s">
        <v>399</v>
      </c>
      <c r="PDZ1023" s="151" t="s">
        <v>399</v>
      </c>
      <c r="PEA1023" s="151" t="s">
        <v>399</v>
      </c>
      <c r="PEB1023" s="151" t="s">
        <v>399</v>
      </c>
      <c r="PEC1023" s="151" t="s">
        <v>399</v>
      </c>
      <c r="PED1023" s="151" t="s">
        <v>399</v>
      </c>
      <c r="PEE1023" s="151" t="s">
        <v>399</v>
      </c>
      <c r="PEF1023" s="151" t="s">
        <v>399</v>
      </c>
      <c r="PEG1023" s="151" t="s">
        <v>399</v>
      </c>
      <c r="PEH1023" s="151" t="s">
        <v>399</v>
      </c>
      <c r="PEI1023" s="151" t="s">
        <v>399</v>
      </c>
      <c r="PEJ1023" s="151" t="s">
        <v>399</v>
      </c>
      <c r="PEK1023" s="151" t="s">
        <v>399</v>
      </c>
      <c r="PEL1023" s="151" t="s">
        <v>399</v>
      </c>
      <c r="PEM1023" s="151" t="s">
        <v>399</v>
      </c>
      <c r="PEN1023" s="151" t="s">
        <v>399</v>
      </c>
      <c r="PEO1023" s="151" t="s">
        <v>399</v>
      </c>
      <c r="PEP1023" s="151" t="s">
        <v>399</v>
      </c>
      <c r="PEQ1023" s="151" t="s">
        <v>399</v>
      </c>
      <c r="PER1023" s="151" t="s">
        <v>399</v>
      </c>
      <c r="PES1023" s="151" t="s">
        <v>399</v>
      </c>
      <c r="PET1023" s="151" t="s">
        <v>399</v>
      </c>
      <c r="PEU1023" s="151" t="s">
        <v>399</v>
      </c>
      <c r="PEV1023" s="151" t="s">
        <v>399</v>
      </c>
      <c r="PEW1023" s="151" t="s">
        <v>399</v>
      </c>
      <c r="PEX1023" s="151" t="s">
        <v>399</v>
      </c>
      <c r="PEY1023" s="151" t="s">
        <v>399</v>
      </c>
      <c r="PEZ1023" s="151" t="s">
        <v>399</v>
      </c>
      <c r="PFA1023" s="151" t="s">
        <v>399</v>
      </c>
      <c r="PFB1023" s="151" t="s">
        <v>399</v>
      </c>
      <c r="PFC1023" s="151" t="s">
        <v>399</v>
      </c>
      <c r="PFD1023" s="151" t="s">
        <v>399</v>
      </c>
      <c r="PFE1023" s="151" t="s">
        <v>399</v>
      </c>
      <c r="PFF1023" s="151" t="s">
        <v>399</v>
      </c>
      <c r="PFG1023" s="151" t="s">
        <v>399</v>
      </c>
      <c r="PFH1023" s="151" t="s">
        <v>399</v>
      </c>
      <c r="PFI1023" s="151" t="s">
        <v>399</v>
      </c>
      <c r="PFJ1023" s="151" t="s">
        <v>399</v>
      </c>
      <c r="PFK1023" s="151" t="s">
        <v>399</v>
      </c>
      <c r="PFL1023" s="151" t="s">
        <v>399</v>
      </c>
      <c r="PFM1023" s="151" t="s">
        <v>399</v>
      </c>
      <c r="PFN1023" s="151" t="s">
        <v>399</v>
      </c>
      <c r="PFO1023" s="151" t="s">
        <v>399</v>
      </c>
      <c r="PFP1023" s="151" t="s">
        <v>399</v>
      </c>
      <c r="PFQ1023" s="151" t="s">
        <v>399</v>
      </c>
      <c r="PFR1023" s="151" t="s">
        <v>399</v>
      </c>
      <c r="PFS1023" s="151" t="s">
        <v>399</v>
      </c>
      <c r="PFT1023" s="151" t="s">
        <v>399</v>
      </c>
      <c r="PFU1023" s="151" t="s">
        <v>399</v>
      </c>
      <c r="PFV1023" s="151" t="s">
        <v>399</v>
      </c>
      <c r="PFW1023" s="151" t="s">
        <v>399</v>
      </c>
      <c r="PFX1023" s="151" t="s">
        <v>399</v>
      </c>
      <c r="PFY1023" s="151" t="s">
        <v>399</v>
      </c>
      <c r="PFZ1023" s="151" t="s">
        <v>399</v>
      </c>
      <c r="PGA1023" s="151" t="s">
        <v>399</v>
      </c>
      <c r="PGB1023" s="151" t="s">
        <v>399</v>
      </c>
      <c r="PGC1023" s="151" t="s">
        <v>399</v>
      </c>
      <c r="PGD1023" s="151" t="s">
        <v>399</v>
      </c>
      <c r="PGE1023" s="151" t="s">
        <v>399</v>
      </c>
      <c r="PGF1023" s="151" t="s">
        <v>399</v>
      </c>
      <c r="PGG1023" s="151" t="s">
        <v>399</v>
      </c>
      <c r="PGH1023" s="151" t="s">
        <v>399</v>
      </c>
      <c r="PGI1023" s="151" t="s">
        <v>399</v>
      </c>
      <c r="PGJ1023" s="151" t="s">
        <v>399</v>
      </c>
      <c r="PGK1023" s="151" t="s">
        <v>399</v>
      </c>
      <c r="PGL1023" s="151" t="s">
        <v>399</v>
      </c>
      <c r="PGM1023" s="151" t="s">
        <v>399</v>
      </c>
      <c r="PGN1023" s="151" t="s">
        <v>399</v>
      </c>
      <c r="PGO1023" s="151" t="s">
        <v>399</v>
      </c>
      <c r="PGP1023" s="151" t="s">
        <v>399</v>
      </c>
      <c r="PGQ1023" s="151" t="s">
        <v>399</v>
      </c>
      <c r="PGR1023" s="151" t="s">
        <v>399</v>
      </c>
      <c r="PGS1023" s="151" t="s">
        <v>399</v>
      </c>
      <c r="PGT1023" s="151" t="s">
        <v>399</v>
      </c>
      <c r="PGU1023" s="151" t="s">
        <v>399</v>
      </c>
      <c r="PGV1023" s="151" t="s">
        <v>399</v>
      </c>
      <c r="PGW1023" s="151" t="s">
        <v>399</v>
      </c>
      <c r="PGX1023" s="151" t="s">
        <v>399</v>
      </c>
      <c r="PGY1023" s="151" t="s">
        <v>399</v>
      </c>
      <c r="PGZ1023" s="151" t="s">
        <v>399</v>
      </c>
      <c r="PHA1023" s="151" t="s">
        <v>399</v>
      </c>
      <c r="PHB1023" s="151" t="s">
        <v>399</v>
      </c>
      <c r="PHC1023" s="151" t="s">
        <v>399</v>
      </c>
      <c r="PHD1023" s="151" t="s">
        <v>399</v>
      </c>
      <c r="PHE1023" s="151" t="s">
        <v>399</v>
      </c>
      <c r="PHF1023" s="151" t="s">
        <v>399</v>
      </c>
      <c r="PHG1023" s="151" t="s">
        <v>399</v>
      </c>
      <c r="PHH1023" s="151" t="s">
        <v>399</v>
      </c>
      <c r="PHI1023" s="151" t="s">
        <v>399</v>
      </c>
      <c r="PHJ1023" s="151" t="s">
        <v>399</v>
      </c>
      <c r="PHK1023" s="151" t="s">
        <v>399</v>
      </c>
      <c r="PHL1023" s="151" t="s">
        <v>399</v>
      </c>
      <c r="PHM1023" s="151" t="s">
        <v>399</v>
      </c>
      <c r="PHN1023" s="151" t="s">
        <v>399</v>
      </c>
      <c r="PHO1023" s="151" t="s">
        <v>399</v>
      </c>
      <c r="PHP1023" s="151" t="s">
        <v>399</v>
      </c>
      <c r="PHQ1023" s="151" t="s">
        <v>399</v>
      </c>
      <c r="PHR1023" s="151" t="s">
        <v>399</v>
      </c>
      <c r="PHS1023" s="151" t="s">
        <v>399</v>
      </c>
      <c r="PHT1023" s="151" t="s">
        <v>399</v>
      </c>
      <c r="PHU1023" s="151" t="s">
        <v>399</v>
      </c>
      <c r="PHV1023" s="151" t="s">
        <v>399</v>
      </c>
      <c r="PHW1023" s="151" t="s">
        <v>399</v>
      </c>
      <c r="PHX1023" s="151" t="s">
        <v>399</v>
      </c>
      <c r="PHY1023" s="151" t="s">
        <v>399</v>
      </c>
      <c r="PHZ1023" s="151" t="s">
        <v>399</v>
      </c>
      <c r="PIA1023" s="151" t="s">
        <v>399</v>
      </c>
      <c r="PIB1023" s="151" t="s">
        <v>399</v>
      </c>
      <c r="PIC1023" s="151" t="s">
        <v>399</v>
      </c>
      <c r="PID1023" s="151" t="s">
        <v>399</v>
      </c>
      <c r="PIE1023" s="151" t="s">
        <v>399</v>
      </c>
      <c r="PIF1023" s="151" t="s">
        <v>399</v>
      </c>
      <c r="PIG1023" s="151" t="s">
        <v>399</v>
      </c>
      <c r="PIH1023" s="151" t="s">
        <v>399</v>
      </c>
      <c r="PII1023" s="151" t="s">
        <v>399</v>
      </c>
      <c r="PIJ1023" s="151" t="s">
        <v>399</v>
      </c>
      <c r="PIK1023" s="151" t="s">
        <v>399</v>
      </c>
      <c r="PIL1023" s="151" t="s">
        <v>399</v>
      </c>
      <c r="PIM1023" s="151" t="s">
        <v>399</v>
      </c>
      <c r="PIN1023" s="151" t="s">
        <v>399</v>
      </c>
      <c r="PIO1023" s="151" t="s">
        <v>399</v>
      </c>
      <c r="PIP1023" s="151" t="s">
        <v>399</v>
      </c>
      <c r="PIQ1023" s="151" t="s">
        <v>399</v>
      </c>
      <c r="PIR1023" s="151" t="s">
        <v>399</v>
      </c>
      <c r="PIS1023" s="151" t="s">
        <v>399</v>
      </c>
      <c r="PIT1023" s="151" t="s">
        <v>399</v>
      </c>
      <c r="PIU1023" s="151" t="s">
        <v>399</v>
      </c>
      <c r="PIV1023" s="151" t="s">
        <v>399</v>
      </c>
      <c r="PIW1023" s="151" t="s">
        <v>399</v>
      </c>
      <c r="PIX1023" s="151" t="s">
        <v>399</v>
      </c>
      <c r="PIY1023" s="151" t="s">
        <v>399</v>
      </c>
      <c r="PIZ1023" s="151" t="s">
        <v>399</v>
      </c>
      <c r="PJA1023" s="151" t="s">
        <v>399</v>
      </c>
      <c r="PJB1023" s="151" t="s">
        <v>399</v>
      </c>
      <c r="PJC1023" s="151" t="s">
        <v>399</v>
      </c>
      <c r="PJD1023" s="151" t="s">
        <v>399</v>
      </c>
      <c r="PJE1023" s="151" t="s">
        <v>399</v>
      </c>
      <c r="PJF1023" s="151" t="s">
        <v>399</v>
      </c>
      <c r="PJG1023" s="151" t="s">
        <v>399</v>
      </c>
      <c r="PJH1023" s="151" t="s">
        <v>399</v>
      </c>
      <c r="PJI1023" s="151" t="s">
        <v>399</v>
      </c>
      <c r="PJJ1023" s="151" t="s">
        <v>399</v>
      </c>
      <c r="PJK1023" s="151" t="s">
        <v>399</v>
      </c>
      <c r="PJL1023" s="151" t="s">
        <v>399</v>
      </c>
      <c r="PJM1023" s="151" t="s">
        <v>399</v>
      </c>
      <c r="PJN1023" s="151" t="s">
        <v>399</v>
      </c>
      <c r="PJO1023" s="151" t="s">
        <v>399</v>
      </c>
      <c r="PJP1023" s="151" t="s">
        <v>399</v>
      </c>
      <c r="PJQ1023" s="151" t="s">
        <v>399</v>
      </c>
      <c r="PJR1023" s="151" t="s">
        <v>399</v>
      </c>
      <c r="PJS1023" s="151" t="s">
        <v>399</v>
      </c>
      <c r="PJT1023" s="151" t="s">
        <v>399</v>
      </c>
      <c r="PJU1023" s="151" t="s">
        <v>399</v>
      </c>
      <c r="PJV1023" s="151" t="s">
        <v>399</v>
      </c>
      <c r="PJW1023" s="151" t="s">
        <v>399</v>
      </c>
      <c r="PJX1023" s="151" t="s">
        <v>399</v>
      </c>
      <c r="PJY1023" s="151" t="s">
        <v>399</v>
      </c>
      <c r="PJZ1023" s="151" t="s">
        <v>399</v>
      </c>
      <c r="PKA1023" s="151" t="s">
        <v>399</v>
      </c>
      <c r="PKB1023" s="151" t="s">
        <v>399</v>
      </c>
      <c r="PKC1023" s="151" t="s">
        <v>399</v>
      </c>
      <c r="PKD1023" s="151" t="s">
        <v>399</v>
      </c>
      <c r="PKE1023" s="151" t="s">
        <v>399</v>
      </c>
      <c r="PKF1023" s="151" t="s">
        <v>399</v>
      </c>
      <c r="PKG1023" s="151" t="s">
        <v>399</v>
      </c>
      <c r="PKH1023" s="151" t="s">
        <v>399</v>
      </c>
      <c r="PKI1023" s="151" t="s">
        <v>399</v>
      </c>
      <c r="PKJ1023" s="151" t="s">
        <v>399</v>
      </c>
      <c r="PKK1023" s="151" t="s">
        <v>399</v>
      </c>
      <c r="PKL1023" s="151" t="s">
        <v>399</v>
      </c>
      <c r="PKM1023" s="151" t="s">
        <v>399</v>
      </c>
      <c r="PKN1023" s="151" t="s">
        <v>399</v>
      </c>
      <c r="PKO1023" s="151" t="s">
        <v>399</v>
      </c>
      <c r="PKP1023" s="151" t="s">
        <v>399</v>
      </c>
      <c r="PKQ1023" s="151" t="s">
        <v>399</v>
      </c>
      <c r="PKR1023" s="151" t="s">
        <v>399</v>
      </c>
      <c r="PKS1023" s="151" t="s">
        <v>399</v>
      </c>
      <c r="PKT1023" s="151" t="s">
        <v>399</v>
      </c>
      <c r="PKU1023" s="151" t="s">
        <v>399</v>
      </c>
      <c r="PKV1023" s="151" t="s">
        <v>399</v>
      </c>
      <c r="PKW1023" s="151" t="s">
        <v>399</v>
      </c>
      <c r="PKX1023" s="151" t="s">
        <v>399</v>
      </c>
      <c r="PKY1023" s="151" t="s">
        <v>399</v>
      </c>
      <c r="PKZ1023" s="151" t="s">
        <v>399</v>
      </c>
      <c r="PLA1023" s="151" t="s">
        <v>399</v>
      </c>
      <c r="PLB1023" s="151" t="s">
        <v>399</v>
      </c>
      <c r="PLC1023" s="151" t="s">
        <v>399</v>
      </c>
      <c r="PLD1023" s="151" t="s">
        <v>399</v>
      </c>
      <c r="PLE1023" s="151" t="s">
        <v>399</v>
      </c>
      <c r="PLF1023" s="151" t="s">
        <v>399</v>
      </c>
      <c r="PLG1023" s="151" t="s">
        <v>399</v>
      </c>
      <c r="PLH1023" s="151" t="s">
        <v>399</v>
      </c>
      <c r="PLI1023" s="151" t="s">
        <v>399</v>
      </c>
      <c r="PLJ1023" s="151" t="s">
        <v>399</v>
      </c>
      <c r="PLK1023" s="151" t="s">
        <v>399</v>
      </c>
      <c r="PLL1023" s="151" t="s">
        <v>399</v>
      </c>
      <c r="PLM1023" s="151" t="s">
        <v>399</v>
      </c>
      <c r="PLN1023" s="151" t="s">
        <v>399</v>
      </c>
      <c r="PLO1023" s="151" t="s">
        <v>399</v>
      </c>
      <c r="PLP1023" s="151" t="s">
        <v>399</v>
      </c>
      <c r="PLQ1023" s="151" t="s">
        <v>399</v>
      </c>
      <c r="PLR1023" s="151" t="s">
        <v>399</v>
      </c>
      <c r="PLS1023" s="151" t="s">
        <v>399</v>
      </c>
      <c r="PLT1023" s="151" t="s">
        <v>399</v>
      </c>
      <c r="PLU1023" s="151" t="s">
        <v>399</v>
      </c>
      <c r="PLV1023" s="151" t="s">
        <v>399</v>
      </c>
      <c r="PLW1023" s="151" t="s">
        <v>399</v>
      </c>
      <c r="PLX1023" s="151" t="s">
        <v>399</v>
      </c>
      <c r="PLY1023" s="151" t="s">
        <v>399</v>
      </c>
      <c r="PLZ1023" s="151" t="s">
        <v>399</v>
      </c>
      <c r="PMA1023" s="151" t="s">
        <v>399</v>
      </c>
      <c r="PMB1023" s="151" t="s">
        <v>399</v>
      </c>
      <c r="PMC1023" s="151" t="s">
        <v>399</v>
      </c>
      <c r="PMD1023" s="151" t="s">
        <v>399</v>
      </c>
      <c r="PME1023" s="151" t="s">
        <v>399</v>
      </c>
      <c r="PMF1023" s="151" t="s">
        <v>399</v>
      </c>
      <c r="PMG1023" s="151" t="s">
        <v>399</v>
      </c>
      <c r="PMH1023" s="151" t="s">
        <v>399</v>
      </c>
      <c r="PMI1023" s="151" t="s">
        <v>399</v>
      </c>
      <c r="PMJ1023" s="151" t="s">
        <v>399</v>
      </c>
      <c r="PMK1023" s="151" t="s">
        <v>399</v>
      </c>
      <c r="PML1023" s="151" t="s">
        <v>399</v>
      </c>
      <c r="PMM1023" s="151" t="s">
        <v>399</v>
      </c>
      <c r="PMN1023" s="151" t="s">
        <v>399</v>
      </c>
      <c r="PMO1023" s="151" t="s">
        <v>399</v>
      </c>
      <c r="PMP1023" s="151" t="s">
        <v>399</v>
      </c>
      <c r="PMQ1023" s="151" t="s">
        <v>399</v>
      </c>
      <c r="PMR1023" s="151" t="s">
        <v>399</v>
      </c>
      <c r="PMS1023" s="151" t="s">
        <v>399</v>
      </c>
      <c r="PMT1023" s="151" t="s">
        <v>399</v>
      </c>
      <c r="PMU1023" s="151" t="s">
        <v>399</v>
      </c>
      <c r="PMV1023" s="151" t="s">
        <v>399</v>
      </c>
      <c r="PMW1023" s="151" t="s">
        <v>399</v>
      </c>
      <c r="PMX1023" s="151" t="s">
        <v>399</v>
      </c>
      <c r="PMY1023" s="151" t="s">
        <v>399</v>
      </c>
      <c r="PMZ1023" s="151" t="s">
        <v>399</v>
      </c>
      <c r="PNA1023" s="151" t="s">
        <v>399</v>
      </c>
      <c r="PNB1023" s="151" t="s">
        <v>399</v>
      </c>
      <c r="PNC1023" s="151" t="s">
        <v>399</v>
      </c>
      <c r="PND1023" s="151" t="s">
        <v>399</v>
      </c>
      <c r="PNE1023" s="151" t="s">
        <v>399</v>
      </c>
      <c r="PNF1023" s="151" t="s">
        <v>399</v>
      </c>
      <c r="PNG1023" s="151" t="s">
        <v>399</v>
      </c>
      <c r="PNH1023" s="151" t="s">
        <v>399</v>
      </c>
      <c r="PNI1023" s="151" t="s">
        <v>399</v>
      </c>
      <c r="PNJ1023" s="151" t="s">
        <v>399</v>
      </c>
      <c r="PNK1023" s="151" t="s">
        <v>399</v>
      </c>
      <c r="PNL1023" s="151" t="s">
        <v>399</v>
      </c>
      <c r="PNM1023" s="151" t="s">
        <v>399</v>
      </c>
      <c r="PNN1023" s="151" t="s">
        <v>399</v>
      </c>
      <c r="PNO1023" s="151" t="s">
        <v>399</v>
      </c>
      <c r="PNP1023" s="151" t="s">
        <v>399</v>
      </c>
      <c r="PNQ1023" s="151" t="s">
        <v>399</v>
      </c>
      <c r="PNR1023" s="151" t="s">
        <v>399</v>
      </c>
      <c r="PNS1023" s="151" t="s">
        <v>399</v>
      </c>
      <c r="PNT1023" s="151" t="s">
        <v>399</v>
      </c>
      <c r="PNU1023" s="151" t="s">
        <v>399</v>
      </c>
      <c r="PNV1023" s="151" t="s">
        <v>399</v>
      </c>
      <c r="PNW1023" s="151" t="s">
        <v>399</v>
      </c>
      <c r="PNX1023" s="151" t="s">
        <v>399</v>
      </c>
      <c r="PNY1023" s="151" t="s">
        <v>399</v>
      </c>
      <c r="PNZ1023" s="151" t="s">
        <v>399</v>
      </c>
      <c r="POA1023" s="151" t="s">
        <v>399</v>
      </c>
      <c r="POB1023" s="151" t="s">
        <v>399</v>
      </c>
      <c r="POC1023" s="151" t="s">
        <v>399</v>
      </c>
      <c r="POD1023" s="151" t="s">
        <v>399</v>
      </c>
      <c r="POE1023" s="151" t="s">
        <v>399</v>
      </c>
      <c r="POF1023" s="151" t="s">
        <v>399</v>
      </c>
      <c r="POG1023" s="151" t="s">
        <v>399</v>
      </c>
      <c r="POH1023" s="151" t="s">
        <v>399</v>
      </c>
      <c r="POI1023" s="151" t="s">
        <v>399</v>
      </c>
      <c r="POJ1023" s="151" t="s">
        <v>399</v>
      </c>
      <c r="POK1023" s="151" t="s">
        <v>399</v>
      </c>
      <c r="POL1023" s="151" t="s">
        <v>399</v>
      </c>
      <c r="POM1023" s="151" t="s">
        <v>399</v>
      </c>
      <c r="PON1023" s="151" t="s">
        <v>399</v>
      </c>
      <c r="POO1023" s="151" t="s">
        <v>399</v>
      </c>
      <c r="POP1023" s="151" t="s">
        <v>399</v>
      </c>
      <c r="POQ1023" s="151" t="s">
        <v>399</v>
      </c>
      <c r="POR1023" s="151" t="s">
        <v>399</v>
      </c>
      <c r="POS1023" s="151" t="s">
        <v>399</v>
      </c>
      <c r="POT1023" s="151" t="s">
        <v>399</v>
      </c>
      <c r="POU1023" s="151" t="s">
        <v>399</v>
      </c>
      <c r="POV1023" s="151" t="s">
        <v>399</v>
      </c>
      <c r="POW1023" s="151" t="s">
        <v>399</v>
      </c>
      <c r="POX1023" s="151" t="s">
        <v>399</v>
      </c>
      <c r="POY1023" s="151" t="s">
        <v>399</v>
      </c>
      <c r="POZ1023" s="151" t="s">
        <v>399</v>
      </c>
      <c r="PPA1023" s="151" t="s">
        <v>399</v>
      </c>
      <c r="PPB1023" s="151" t="s">
        <v>399</v>
      </c>
      <c r="PPC1023" s="151" t="s">
        <v>399</v>
      </c>
      <c r="PPD1023" s="151" t="s">
        <v>399</v>
      </c>
      <c r="PPE1023" s="151" t="s">
        <v>399</v>
      </c>
      <c r="PPF1023" s="151" t="s">
        <v>399</v>
      </c>
      <c r="PPG1023" s="151" t="s">
        <v>399</v>
      </c>
      <c r="PPH1023" s="151" t="s">
        <v>399</v>
      </c>
      <c r="PPI1023" s="151" t="s">
        <v>399</v>
      </c>
      <c r="PPJ1023" s="151" t="s">
        <v>399</v>
      </c>
      <c r="PPK1023" s="151" t="s">
        <v>399</v>
      </c>
      <c r="PPL1023" s="151" t="s">
        <v>399</v>
      </c>
      <c r="PPM1023" s="151" t="s">
        <v>399</v>
      </c>
      <c r="PPN1023" s="151" t="s">
        <v>399</v>
      </c>
      <c r="PPO1023" s="151" t="s">
        <v>399</v>
      </c>
      <c r="PPP1023" s="151" t="s">
        <v>399</v>
      </c>
      <c r="PPQ1023" s="151" t="s">
        <v>399</v>
      </c>
      <c r="PPR1023" s="151" t="s">
        <v>399</v>
      </c>
      <c r="PPS1023" s="151" t="s">
        <v>399</v>
      </c>
      <c r="PPT1023" s="151" t="s">
        <v>399</v>
      </c>
      <c r="PPU1023" s="151" t="s">
        <v>399</v>
      </c>
      <c r="PPV1023" s="151" t="s">
        <v>399</v>
      </c>
      <c r="PPW1023" s="151" t="s">
        <v>399</v>
      </c>
      <c r="PPX1023" s="151" t="s">
        <v>399</v>
      </c>
      <c r="PPY1023" s="151" t="s">
        <v>399</v>
      </c>
      <c r="PPZ1023" s="151" t="s">
        <v>399</v>
      </c>
      <c r="PQA1023" s="151" t="s">
        <v>399</v>
      </c>
      <c r="PQB1023" s="151" t="s">
        <v>399</v>
      </c>
      <c r="PQC1023" s="151" t="s">
        <v>399</v>
      </c>
      <c r="PQD1023" s="151" t="s">
        <v>399</v>
      </c>
      <c r="PQE1023" s="151" t="s">
        <v>399</v>
      </c>
      <c r="PQF1023" s="151" t="s">
        <v>399</v>
      </c>
      <c r="PQG1023" s="151" t="s">
        <v>399</v>
      </c>
      <c r="PQH1023" s="151" t="s">
        <v>399</v>
      </c>
      <c r="PQI1023" s="151" t="s">
        <v>399</v>
      </c>
      <c r="PQJ1023" s="151" t="s">
        <v>399</v>
      </c>
      <c r="PQK1023" s="151" t="s">
        <v>399</v>
      </c>
      <c r="PQL1023" s="151" t="s">
        <v>399</v>
      </c>
      <c r="PQM1023" s="151" t="s">
        <v>399</v>
      </c>
      <c r="PQN1023" s="151" t="s">
        <v>399</v>
      </c>
      <c r="PQO1023" s="151" t="s">
        <v>399</v>
      </c>
      <c r="PQP1023" s="151" t="s">
        <v>399</v>
      </c>
      <c r="PQQ1023" s="151" t="s">
        <v>399</v>
      </c>
      <c r="PQR1023" s="151" t="s">
        <v>399</v>
      </c>
      <c r="PQS1023" s="151" t="s">
        <v>399</v>
      </c>
      <c r="PQT1023" s="151" t="s">
        <v>399</v>
      </c>
      <c r="PQU1023" s="151" t="s">
        <v>399</v>
      </c>
      <c r="PQV1023" s="151" t="s">
        <v>399</v>
      </c>
      <c r="PQW1023" s="151" t="s">
        <v>399</v>
      </c>
      <c r="PQX1023" s="151" t="s">
        <v>399</v>
      </c>
      <c r="PQY1023" s="151" t="s">
        <v>399</v>
      </c>
      <c r="PQZ1023" s="151" t="s">
        <v>399</v>
      </c>
      <c r="PRA1023" s="151" t="s">
        <v>399</v>
      </c>
      <c r="PRB1023" s="151" t="s">
        <v>399</v>
      </c>
      <c r="PRC1023" s="151" t="s">
        <v>399</v>
      </c>
      <c r="PRD1023" s="151" t="s">
        <v>399</v>
      </c>
      <c r="PRE1023" s="151" t="s">
        <v>399</v>
      </c>
      <c r="PRF1023" s="151" t="s">
        <v>399</v>
      </c>
      <c r="PRG1023" s="151" t="s">
        <v>399</v>
      </c>
      <c r="PRH1023" s="151" t="s">
        <v>399</v>
      </c>
      <c r="PRI1023" s="151" t="s">
        <v>399</v>
      </c>
      <c r="PRJ1023" s="151" t="s">
        <v>399</v>
      </c>
      <c r="PRK1023" s="151" t="s">
        <v>399</v>
      </c>
      <c r="PRL1023" s="151" t="s">
        <v>399</v>
      </c>
      <c r="PRM1023" s="151" t="s">
        <v>399</v>
      </c>
      <c r="PRN1023" s="151" t="s">
        <v>399</v>
      </c>
      <c r="PRO1023" s="151" t="s">
        <v>399</v>
      </c>
      <c r="PRP1023" s="151" t="s">
        <v>399</v>
      </c>
      <c r="PRQ1023" s="151" t="s">
        <v>399</v>
      </c>
      <c r="PRR1023" s="151" t="s">
        <v>399</v>
      </c>
      <c r="PRS1023" s="151" t="s">
        <v>399</v>
      </c>
      <c r="PRT1023" s="151" t="s">
        <v>399</v>
      </c>
      <c r="PRU1023" s="151" t="s">
        <v>399</v>
      </c>
      <c r="PRV1023" s="151" t="s">
        <v>399</v>
      </c>
      <c r="PRW1023" s="151" t="s">
        <v>399</v>
      </c>
      <c r="PRX1023" s="151" t="s">
        <v>399</v>
      </c>
      <c r="PRY1023" s="151" t="s">
        <v>399</v>
      </c>
      <c r="PRZ1023" s="151" t="s">
        <v>399</v>
      </c>
      <c r="PSA1023" s="151" t="s">
        <v>399</v>
      </c>
      <c r="PSB1023" s="151" t="s">
        <v>399</v>
      </c>
      <c r="PSC1023" s="151" t="s">
        <v>399</v>
      </c>
      <c r="PSD1023" s="151" t="s">
        <v>399</v>
      </c>
      <c r="PSE1023" s="151" t="s">
        <v>399</v>
      </c>
      <c r="PSF1023" s="151" t="s">
        <v>399</v>
      </c>
      <c r="PSG1023" s="151" t="s">
        <v>399</v>
      </c>
      <c r="PSH1023" s="151" t="s">
        <v>399</v>
      </c>
      <c r="PSI1023" s="151" t="s">
        <v>399</v>
      </c>
      <c r="PSJ1023" s="151" t="s">
        <v>399</v>
      </c>
      <c r="PSK1023" s="151" t="s">
        <v>399</v>
      </c>
      <c r="PSL1023" s="151" t="s">
        <v>399</v>
      </c>
      <c r="PSM1023" s="151" t="s">
        <v>399</v>
      </c>
      <c r="PSN1023" s="151" t="s">
        <v>399</v>
      </c>
      <c r="PSO1023" s="151" t="s">
        <v>399</v>
      </c>
      <c r="PSP1023" s="151" t="s">
        <v>399</v>
      </c>
      <c r="PSQ1023" s="151" t="s">
        <v>399</v>
      </c>
      <c r="PSR1023" s="151" t="s">
        <v>399</v>
      </c>
      <c r="PSS1023" s="151" t="s">
        <v>399</v>
      </c>
      <c r="PST1023" s="151" t="s">
        <v>399</v>
      </c>
      <c r="PSU1023" s="151" t="s">
        <v>399</v>
      </c>
      <c r="PSV1023" s="151" t="s">
        <v>399</v>
      </c>
      <c r="PSW1023" s="151" t="s">
        <v>399</v>
      </c>
      <c r="PSX1023" s="151" t="s">
        <v>399</v>
      </c>
      <c r="PSY1023" s="151" t="s">
        <v>399</v>
      </c>
      <c r="PSZ1023" s="151" t="s">
        <v>399</v>
      </c>
      <c r="PTA1023" s="151" t="s">
        <v>399</v>
      </c>
      <c r="PTB1023" s="151" t="s">
        <v>399</v>
      </c>
      <c r="PTC1023" s="151" t="s">
        <v>399</v>
      </c>
      <c r="PTD1023" s="151" t="s">
        <v>399</v>
      </c>
      <c r="PTE1023" s="151" t="s">
        <v>399</v>
      </c>
      <c r="PTF1023" s="151" t="s">
        <v>399</v>
      </c>
      <c r="PTG1023" s="151" t="s">
        <v>399</v>
      </c>
      <c r="PTH1023" s="151" t="s">
        <v>399</v>
      </c>
      <c r="PTI1023" s="151" t="s">
        <v>399</v>
      </c>
      <c r="PTJ1023" s="151" t="s">
        <v>399</v>
      </c>
      <c r="PTK1023" s="151" t="s">
        <v>399</v>
      </c>
      <c r="PTL1023" s="151" t="s">
        <v>399</v>
      </c>
      <c r="PTM1023" s="151" t="s">
        <v>399</v>
      </c>
      <c r="PTN1023" s="151" t="s">
        <v>399</v>
      </c>
      <c r="PTO1023" s="151" t="s">
        <v>399</v>
      </c>
      <c r="PTP1023" s="151" t="s">
        <v>399</v>
      </c>
      <c r="PTQ1023" s="151" t="s">
        <v>399</v>
      </c>
      <c r="PTR1023" s="151" t="s">
        <v>399</v>
      </c>
      <c r="PTS1023" s="151" t="s">
        <v>399</v>
      </c>
      <c r="PTT1023" s="151" t="s">
        <v>399</v>
      </c>
      <c r="PTU1023" s="151" t="s">
        <v>399</v>
      </c>
      <c r="PTV1023" s="151" t="s">
        <v>399</v>
      </c>
      <c r="PTW1023" s="151" t="s">
        <v>399</v>
      </c>
      <c r="PTX1023" s="151" t="s">
        <v>399</v>
      </c>
      <c r="PTY1023" s="151" t="s">
        <v>399</v>
      </c>
      <c r="PTZ1023" s="151" t="s">
        <v>399</v>
      </c>
      <c r="PUA1023" s="151" t="s">
        <v>399</v>
      </c>
      <c r="PUB1023" s="151" t="s">
        <v>399</v>
      </c>
      <c r="PUC1023" s="151" t="s">
        <v>399</v>
      </c>
      <c r="PUD1023" s="151" t="s">
        <v>399</v>
      </c>
      <c r="PUE1023" s="151" t="s">
        <v>399</v>
      </c>
      <c r="PUF1023" s="151" t="s">
        <v>399</v>
      </c>
      <c r="PUG1023" s="151" t="s">
        <v>399</v>
      </c>
      <c r="PUH1023" s="151" t="s">
        <v>399</v>
      </c>
      <c r="PUI1023" s="151" t="s">
        <v>399</v>
      </c>
      <c r="PUJ1023" s="151" t="s">
        <v>399</v>
      </c>
      <c r="PUK1023" s="151" t="s">
        <v>399</v>
      </c>
      <c r="PUL1023" s="151" t="s">
        <v>399</v>
      </c>
      <c r="PUM1023" s="151" t="s">
        <v>399</v>
      </c>
      <c r="PUN1023" s="151" t="s">
        <v>399</v>
      </c>
      <c r="PUO1023" s="151" t="s">
        <v>399</v>
      </c>
      <c r="PUP1023" s="151" t="s">
        <v>399</v>
      </c>
      <c r="PUQ1023" s="151" t="s">
        <v>399</v>
      </c>
      <c r="PUR1023" s="151" t="s">
        <v>399</v>
      </c>
      <c r="PUS1023" s="151" t="s">
        <v>399</v>
      </c>
      <c r="PUT1023" s="151" t="s">
        <v>399</v>
      </c>
      <c r="PUU1023" s="151" t="s">
        <v>399</v>
      </c>
      <c r="PUV1023" s="151" t="s">
        <v>399</v>
      </c>
      <c r="PUW1023" s="151" t="s">
        <v>399</v>
      </c>
      <c r="PUX1023" s="151" t="s">
        <v>399</v>
      </c>
      <c r="PUY1023" s="151" t="s">
        <v>399</v>
      </c>
      <c r="PUZ1023" s="151" t="s">
        <v>399</v>
      </c>
      <c r="PVA1023" s="151" t="s">
        <v>399</v>
      </c>
      <c r="PVB1023" s="151" t="s">
        <v>399</v>
      </c>
      <c r="PVC1023" s="151" t="s">
        <v>399</v>
      </c>
      <c r="PVD1023" s="151" t="s">
        <v>399</v>
      </c>
      <c r="PVE1023" s="151" t="s">
        <v>399</v>
      </c>
      <c r="PVF1023" s="151" t="s">
        <v>399</v>
      </c>
      <c r="PVG1023" s="151" t="s">
        <v>399</v>
      </c>
      <c r="PVH1023" s="151" t="s">
        <v>399</v>
      </c>
      <c r="PVI1023" s="151" t="s">
        <v>399</v>
      </c>
      <c r="PVJ1023" s="151" t="s">
        <v>399</v>
      </c>
      <c r="PVK1023" s="151" t="s">
        <v>399</v>
      </c>
      <c r="PVL1023" s="151" t="s">
        <v>399</v>
      </c>
      <c r="PVM1023" s="151" t="s">
        <v>399</v>
      </c>
      <c r="PVN1023" s="151" t="s">
        <v>399</v>
      </c>
      <c r="PVO1023" s="151" t="s">
        <v>399</v>
      </c>
      <c r="PVP1023" s="151" t="s">
        <v>399</v>
      </c>
      <c r="PVQ1023" s="151" t="s">
        <v>399</v>
      </c>
      <c r="PVR1023" s="151" t="s">
        <v>399</v>
      </c>
      <c r="PVS1023" s="151" t="s">
        <v>399</v>
      </c>
      <c r="PVT1023" s="151" t="s">
        <v>399</v>
      </c>
      <c r="PVU1023" s="151" t="s">
        <v>399</v>
      </c>
      <c r="PVV1023" s="151" t="s">
        <v>399</v>
      </c>
      <c r="PVW1023" s="151" t="s">
        <v>399</v>
      </c>
      <c r="PVX1023" s="151" t="s">
        <v>399</v>
      </c>
      <c r="PVY1023" s="151" t="s">
        <v>399</v>
      </c>
      <c r="PVZ1023" s="151" t="s">
        <v>399</v>
      </c>
      <c r="PWA1023" s="151" t="s">
        <v>399</v>
      </c>
      <c r="PWB1023" s="151" t="s">
        <v>399</v>
      </c>
      <c r="PWC1023" s="151" t="s">
        <v>399</v>
      </c>
      <c r="PWD1023" s="151" t="s">
        <v>399</v>
      </c>
      <c r="PWE1023" s="151" t="s">
        <v>399</v>
      </c>
      <c r="PWF1023" s="151" t="s">
        <v>399</v>
      </c>
      <c r="PWG1023" s="151" t="s">
        <v>399</v>
      </c>
      <c r="PWH1023" s="151" t="s">
        <v>399</v>
      </c>
      <c r="PWI1023" s="151" t="s">
        <v>399</v>
      </c>
      <c r="PWJ1023" s="151" t="s">
        <v>399</v>
      </c>
      <c r="PWK1023" s="151" t="s">
        <v>399</v>
      </c>
      <c r="PWL1023" s="151" t="s">
        <v>399</v>
      </c>
      <c r="PWM1023" s="151" t="s">
        <v>399</v>
      </c>
      <c r="PWN1023" s="151" t="s">
        <v>399</v>
      </c>
      <c r="PWO1023" s="151" t="s">
        <v>399</v>
      </c>
      <c r="PWP1023" s="151" t="s">
        <v>399</v>
      </c>
      <c r="PWQ1023" s="151" t="s">
        <v>399</v>
      </c>
      <c r="PWR1023" s="151" t="s">
        <v>399</v>
      </c>
      <c r="PWS1023" s="151" t="s">
        <v>399</v>
      </c>
      <c r="PWT1023" s="151" t="s">
        <v>399</v>
      </c>
      <c r="PWU1023" s="151" t="s">
        <v>399</v>
      </c>
      <c r="PWV1023" s="151" t="s">
        <v>399</v>
      </c>
      <c r="PWW1023" s="151" t="s">
        <v>399</v>
      </c>
      <c r="PWX1023" s="151" t="s">
        <v>399</v>
      </c>
      <c r="PWY1023" s="151" t="s">
        <v>399</v>
      </c>
      <c r="PWZ1023" s="151" t="s">
        <v>399</v>
      </c>
      <c r="PXA1023" s="151" t="s">
        <v>399</v>
      </c>
      <c r="PXB1023" s="151" t="s">
        <v>399</v>
      </c>
      <c r="PXC1023" s="151" t="s">
        <v>399</v>
      </c>
      <c r="PXD1023" s="151" t="s">
        <v>399</v>
      </c>
      <c r="PXE1023" s="151" t="s">
        <v>399</v>
      </c>
      <c r="PXF1023" s="151" t="s">
        <v>399</v>
      </c>
      <c r="PXG1023" s="151" t="s">
        <v>399</v>
      </c>
      <c r="PXH1023" s="151" t="s">
        <v>399</v>
      </c>
      <c r="PXI1023" s="151" t="s">
        <v>399</v>
      </c>
      <c r="PXJ1023" s="151" t="s">
        <v>399</v>
      </c>
      <c r="PXK1023" s="151" t="s">
        <v>399</v>
      </c>
      <c r="PXL1023" s="151" t="s">
        <v>399</v>
      </c>
      <c r="PXM1023" s="151" t="s">
        <v>399</v>
      </c>
      <c r="PXN1023" s="151" t="s">
        <v>399</v>
      </c>
      <c r="PXO1023" s="151" t="s">
        <v>399</v>
      </c>
      <c r="PXP1023" s="151" t="s">
        <v>399</v>
      </c>
      <c r="PXQ1023" s="151" t="s">
        <v>399</v>
      </c>
      <c r="PXR1023" s="151" t="s">
        <v>399</v>
      </c>
      <c r="PXS1023" s="151" t="s">
        <v>399</v>
      </c>
      <c r="PXT1023" s="151" t="s">
        <v>399</v>
      </c>
      <c r="PXU1023" s="151" t="s">
        <v>399</v>
      </c>
      <c r="PXV1023" s="151" t="s">
        <v>399</v>
      </c>
      <c r="PXW1023" s="151" t="s">
        <v>399</v>
      </c>
      <c r="PXX1023" s="151" t="s">
        <v>399</v>
      </c>
      <c r="PXY1023" s="151" t="s">
        <v>399</v>
      </c>
      <c r="PXZ1023" s="151" t="s">
        <v>399</v>
      </c>
      <c r="PYA1023" s="151" t="s">
        <v>399</v>
      </c>
      <c r="PYB1023" s="151" t="s">
        <v>399</v>
      </c>
      <c r="PYC1023" s="151" t="s">
        <v>399</v>
      </c>
      <c r="PYD1023" s="151" t="s">
        <v>399</v>
      </c>
      <c r="PYE1023" s="151" t="s">
        <v>399</v>
      </c>
      <c r="PYF1023" s="151" t="s">
        <v>399</v>
      </c>
      <c r="PYG1023" s="151" t="s">
        <v>399</v>
      </c>
      <c r="PYH1023" s="151" t="s">
        <v>399</v>
      </c>
      <c r="PYI1023" s="151" t="s">
        <v>399</v>
      </c>
      <c r="PYJ1023" s="151" t="s">
        <v>399</v>
      </c>
      <c r="PYK1023" s="151" t="s">
        <v>399</v>
      </c>
      <c r="PYL1023" s="151" t="s">
        <v>399</v>
      </c>
      <c r="PYM1023" s="151" t="s">
        <v>399</v>
      </c>
      <c r="PYN1023" s="151" t="s">
        <v>399</v>
      </c>
      <c r="PYO1023" s="151" t="s">
        <v>399</v>
      </c>
      <c r="PYP1023" s="151" t="s">
        <v>399</v>
      </c>
      <c r="PYQ1023" s="151" t="s">
        <v>399</v>
      </c>
      <c r="PYR1023" s="151" t="s">
        <v>399</v>
      </c>
      <c r="PYS1023" s="151" t="s">
        <v>399</v>
      </c>
      <c r="PYT1023" s="151" t="s">
        <v>399</v>
      </c>
      <c r="PYU1023" s="151" t="s">
        <v>399</v>
      </c>
      <c r="PYV1023" s="151" t="s">
        <v>399</v>
      </c>
      <c r="PYW1023" s="151" t="s">
        <v>399</v>
      </c>
      <c r="PYX1023" s="151" t="s">
        <v>399</v>
      </c>
      <c r="PYY1023" s="151" t="s">
        <v>399</v>
      </c>
      <c r="PYZ1023" s="151" t="s">
        <v>399</v>
      </c>
      <c r="PZA1023" s="151" t="s">
        <v>399</v>
      </c>
      <c r="PZB1023" s="151" t="s">
        <v>399</v>
      </c>
      <c r="PZC1023" s="151" t="s">
        <v>399</v>
      </c>
      <c r="PZD1023" s="151" t="s">
        <v>399</v>
      </c>
      <c r="PZE1023" s="151" t="s">
        <v>399</v>
      </c>
      <c r="PZF1023" s="151" t="s">
        <v>399</v>
      </c>
      <c r="PZG1023" s="151" t="s">
        <v>399</v>
      </c>
      <c r="PZH1023" s="151" t="s">
        <v>399</v>
      </c>
      <c r="PZI1023" s="151" t="s">
        <v>399</v>
      </c>
      <c r="PZJ1023" s="151" t="s">
        <v>399</v>
      </c>
      <c r="PZK1023" s="151" t="s">
        <v>399</v>
      </c>
      <c r="PZL1023" s="151" t="s">
        <v>399</v>
      </c>
      <c r="PZM1023" s="151" t="s">
        <v>399</v>
      </c>
      <c r="PZN1023" s="151" t="s">
        <v>399</v>
      </c>
      <c r="PZO1023" s="151" t="s">
        <v>399</v>
      </c>
      <c r="PZP1023" s="151" t="s">
        <v>399</v>
      </c>
      <c r="PZQ1023" s="151" t="s">
        <v>399</v>
      </c>
      <c r="PZR1023" s="151" t="s">
        <v>399</v>
      </c>
      <c r="PZS1023" s="151" t="s">
        <v>399</v>
      </c>
      <c r="PZT1023" s="151" t="s">
        <v>399</v>
      </c>
      <c r="PZU1023" s="151" t="s">
        <v>399</v>
      </c>
      <c r="PZV1023" s="151" t="s">
        <v>399</v>
      </c>
      <c r="PZW1023" s="151" t="s">
        <v>399</v>
      </c>
      <c r="PZX1023" s="151" t="s">
        <v>399</v>
      </c>
      <c r="PZY1023" s="151" t="s">
        <v>399</v>
      </c>
      <c r="PZZ1023" s="151" t="s">
        <v>399</v>
      </c>
      <c r="QAA1023" s="151" t="s">
        <v>399</v>
      </c>
      <c r="QAB1023" s="151" t="s">
        <v>399</v>
      </c>
      <c r="QAC1023" s="151" t="s">
        <v>399</v>
      </c>
      <c r="QAD1023" s="151" t="s">
        <v>399</v>
      </c>
      <c r="QAE1023" s="151" t="s">
        <v>399</v>
      </c>
      <c r="QAF1023" s="151" t="s">
        <v>399</v>
      </c>
      <c r="QAG1023" s="151" t="s">
        <v>399</v>
      </c>
      <c r="QAH1023" s="151" t="s">
        <v>399</v>
      </c>
      <c r="QAI1023" s="151" t="s">
        <v>399</v>
      </c>
      <c r="QAJ1023" s="151" t="s">
        <v>399</v>
      </c>
      <c r="QAK1023" s="151" t="s">
        <v>399</v>
      </c>
      <c r="QAL1023" s="151" t="s">
        <v>399</v>
      </c>
      <c r="QAM1023" s="151" t="s">
        <v>399</v>
      </c>
      <c r="QAN1023" s="151" t="s">
        <v>399</v>
      </c>
      <c r="QAO1023" s="151" t="s">
        <v>399</v>
      </c>
      <c r="QAP1023" s="151" t="s">
        <v>399</v>
      </c>
      <c r="QAQ1023" s="151" t="s">
        <v>399</v>
      </c>
      <c r="QAR1023" s="151" t="s">
        <v>399</v>
      </c>
      <c r="QAS1023" s="151" t="s">
        <v>399</v>
      </c>
      <c r="QAT1023" s="151" t="s">
        <v>399</v>
      </c>
      <c r="QAU1023" s="151" t="s">
        <v>399</v>
      </c>
      <c r="QAV1023" s="151" t="s">
        <v>399</v>
      </c>
      <c r="QAW1023" s="151" t="s">
        <v>399</v>
      </c>
      <c r="QAX1023" s="151" t="s">
        <v>399</v>
      </c>
      <c r="QAY1023" s="151" t="s">
        <v>399</v>
      </c>
      <c r="QAZ1023" s="151" t="s">
        <v>399</v>
      </c>
      <c r="QBA1023" s="151" t="s">
        <v>399</v>
      </c>
      <c r="QBB1023" s="151" t="s">
        <v>399</v>
      </c>
      <c r="QBC1023" s="151" t="s">
        <v>399</v>
      </c>
      <c r="QBD1023" s="151" t="s">
        <v>399</v>
      </c>
      <c r="QBE1023" s="151" t="s">
        <v>399</v>
      </c>
      <c r="QBF1023" s="151" t="s">
        <v>399</v>
      </c>
      <c r="QBG1023" s="151" t="s">
        <v>399</v>
      </c>
      <c r="QBH1023" s="151" t="s">
        <v>399</v>
      </c>
      <c r="QBI1023" s="151" t="s">
        <v>399</v>
      </c>
      <c r="QBJ1023" s="151" t="s">
        <v>399</v>
      </c>
      <c r="QBK1023" s="151" t="s">
        <v>399</v>
      </c>
      <c r="QBL1023" s="151" t="s">
        <v>399</v>
      </c>
      <c r="QBM1023" s="151" t="s">
        <v>399</v>
      </c>
      <c r="QBN1023" s="151" t="s">
        <v>399</v>
      </c>
      <c r="QBO1023" s="151" t="s">
        <v>399</v>
      </c>
      <c r="QBP1023" s="151" t="s">
        <v>399</v>
      </c>
      <c r="QBQ1023" s="151" t="s">
        <v>399</v>
      </c>
      <c r="QBR1023" s="151" t="s">
        <v>399</v>
      </c>
      <c r="QBS1023" s="151" t="s">
        <v>399</v>
      </c>
      <c r="QBT1023" s="151" t="s">
        <v>399</v>
      </c>
      <c r="QBU1023" s="151" t="s">
        <v>399</v>
      </c>
      <c r="QBV1023" s="151" t="s">
        <v>399</v>
      </c>
      <c r="QBW1023" s="151" t="s">
        <v>399</v>
      </c>
      <c r="QBX1023" s="151" t="s">
        <v>399</v>
      </c>
      <c r="QBY1023" s="151" t="s">
        <v>399</v>
      </c>
      <c r="QBZ1023" s="151" t="s">
        <v>399</v>
      </c>
      <c r="QCA1023" s="151" t="s">
        <v>399</v>
      </c>
      <c r="QCB1023" s="151" t="s">
        <v>399</v>
      </c>
      <c r="QCC1023" s="151" t="s">
        <v>399</v>
      </c>
      <c r="QCD1023" s="151" t="s">
        <v>399</v>
      </c>
      <c r="QCE1023" s="151" t="s">
        <v>399</v>
      </c>
      <c r="QCF1023" s="151" t="s">
        <v>399</v>
      </c>
      <c r="QCG1023" s="151" t="s">
        <v>399</v>
      </c>
      <c r="QCH1023" s="151" t="s">
        <v>399</v>
      </c>
      <c r="QCI1023" s="151" t="s">
        <v>399</v>
      </c>
      <c r="QCJ1023" s="151" t="s">
        <v>399</v>
      </c>
      <c r="QCK1023" s="151" t="s">
        <v>399</v>
      </c>
      <c r="QCL1023" s="151" t="s">
        <v>399</v>
      </c>
      <c r="QCM1023" s="151" t="s">
        <v>399</v>
      </c>
      <c r="QCN1023" s="151" t="s">
        <v>399</v>
      </c>
      <c r="QCO1023" s="151" t="s">
        <v>399</v>
      </c>
      <c r="QCP1023" s="151" t="s">
        <v>399</v>
      </c>
      <c r="QCQ1023" s="151" t="s">
        <v>399</v>
      </c>
      <c r="QCR1023" s="151" t="s">
        <v>399</v>
      </c>
      <c r="QCS1023" s="151" t="s">
        <v>399</v>
      </c>
      <c r="QCT1023" s="151" t="s">
        <v>399</v>
      </c>
      <c r="QCU1023" s="151" t="s">
        <v>399</v>
      </c>
      <c r="QCV1023" s="151" t="s">
        <v>399</v>
      </c>
      <c r="QCW1023" s="151" t="s">
        <v>399</v>
      </c>
      <c r="QCX1023" s="151" t="s">
        <v>399</v>
      </c>
      <c r="QCY1023" s="151" t="s">
        <v>399</v>
      </c>
      <c r="QCZ1023" s="151" t="s">
        <v>399</v>
      </c>
      <c r="QDA1023" s="151" t="s">
        <v>399</v>
      </c>
      <c r="QDB1023" s="151" t="s">
        <v>399</v>
      </c>
      <c r="QDC1023" s="151" t="s">
        <v>399</v>
      </c>
      <c r="QDD1023" s="151" t="s">
        <v>399</v>
      </c>
      <c r="QDE1023" s="151" t="s">
        <v>399</v>
      </c>
      <c r="QDF1023" s="151" t="s">
        <v>399</v>
      </c>
      <c r="QDG1023" s="151" t="s">
        <v>399</v>
      </c>
      <c r="QDH1023" s="151" t="s">
        <v>399</v>
      </c>
      <c r="QDI1023" s="151" t="s">
        <v>399</v>
      </c>
      <c r="QDJ1023" s="151" t="s">
        <v>399</v>
      </c>
      <c r="QDK1023" s="151" t="s">
        <v>399</v>
      </c>
      <c r="QDL1023" s="151" t="s">
        <v>399</v>
      </c>
      <c r="QDM1023" s="151" t="s">
        <v>399</v>
      </c>
      <c r="QDN1023" s="151" t="s">
        <v>399</v>
      </c>
      <c r="QDO1023" s="151" t="s">
        <v>399</v>
      </c>
      <c r="QDP1023" s="151" t="s">
        <v>399</v>
      </c>
      <c r="QDQ1023" s="151" t="s">
        <v>399</v>
      </c>
      <c r="QDR1023" s="151" t="s">
        <v>399</v>
      </c>
      <c r="QDS1023" s="151" t="s">
        <v>399</v>
      </c>
      <c r="QDT1023" s="151" t="s">
        <v>399</v>
      </c>
      <c r="QDU1023" s="151" t="s">
        <v>399</v>
      </c>
      <c r="QDV1023" s="151" t="s">
        <v>399</v>
      </c>
      <c r="QDW1023" s="151" t="s">
        <v>399</v>
      </c>
      <c r="QDX1023" s="151" t="s">
        <v>399</v>
      </c>
      <c r="QDY1023" s="151" t="s">
        <v>399</v>
      </c>
      <c r="QDZ1023" s="151" t="s">
        <v>399</v>
      </c>
      <c r="QEA1023" s="151" t="s">
        <v>399</v>
      </c>
      <c r="QEB1023" s="151" t="s">
        <v>399</v>
      </c>
      <c r="QEC1023" s="151" t="s">
        <v>399</v>
      </c>
      <c r="QED1023" s="151" t="s">
        <v>399</v>
      </c>
      <c r="QEE1023" s="151" t="s">
        <v>399</v>
      </c>
      <c r="QEF1023" s="151" t="s">
        <v>399</v>
      </c>
      <c r="QEG1023" s="151" t="s">
        <v>399</v>
      </c>
      <c r="QEH1023" s="151" t="s">
        <v>399</v>
      </c>
      <c r="QEI1023" s="151" t="s">
        <v>399</v>
      </c>
      <c r="QEJ1023" s="151" t="s">
        <v>399</v>
      </c>
      <c r="QEK1023" s="151" t="s">
        <v>399</v>
      </c>
      <c r="QEL1023" s="151" t="s">
        <v>399</v>
      </c>
      <c r="QEM1023" s="151" t="s">
        <v>399</v>
      </c>
      <c r="QEN1023" s="151" t="s">
        <v>399</v>
      </c>
      <c r="QEO1023" s="151" t="s">
        <v>399</v>
      </c>
      <c r="QEP1023" s="151" t="s">
        <v>399</v>
      </c>
      <c r="QEQ1023" s="151" t="s">
        <v>399</v>
      </c>
      <c r="QER1023" s="151" t="s">
        <v>399</v>
      </c>
      <c r="QES1023" s="151" t="s">
        <v>399</v>
      </c>
      <c r="QET1023" s="151" t="s">
        <v>399</v>
      </c>
      <c r="QEU1023" s="151" t="s">
        <v>399</v>
      </c>
      <c r="QEV1023" s="151" t="s">
        <v>399</v>
      </c>
      <c r="QEW1023" s="151" t="s">
        <v>399</v>
      </c>
      <c r="QEX1023" s="151" t="s">
        <v>399</v>
      </c>
      <c r="QEY1023" s="151" t="s">
        <v>399</v>
      </c>
      <c r="QEZ1023" s="151" t="s">
        <v>399</v>
      </c>
      <c r="QFA1023" s="151" t="s">
        <v>399</v>
      </c>
      <c r="QFB1023" s="151" t="s">
        <v>399</v>
      </c>
      <c r="QFC1023" s="151" t="s">
        <v>399</v>
      </c>
      <c r="QFD1023" s="151" t="s">
        <v>399</v>
      </c>
      <c r="QFE1023" s="151" t="s">
        <v>399</v>
      </c>
      <c r="QFF1023" s="151" t="s">
        <v>399</v>
      </c>
      <c r="QFG1023" s="151" t="s">
        <v>399</v>
      </c>
      <c r="QFH1023" s="151" t="s">
        <v>399</v>
      </c>
      <c r="QFI1023" s="151" t="s">
        <v>399</v>
      </c>
      <c r="QFJ1023" s="151" t="s">
        <v>399</v>
      </c>
      <c r="QFK1023" s="151" t="s">
        <v>399</v>
      </c>
      <c r="QFL1023" s="151" t="s">
        <v>399</v>
      </c>
      <c r="QFM1023" s="151" t="s">
        <v>399</v>
      </c>
      <c r="QFN1023" s="151" t="s">
        <v>399</v>
      </c>
      <c r="QFO1023" s="151" t="s">
        <v>399</v>
      </c>
      <c r="QFP1023" s="151" t="s">
        <v>399</v>
      </c>
      <c r="QFQ1023" s="151" t="s">
        <v>399</v>
      </c>
      <c r="QFR1023" s="151" t="s">
        <v>399</v>
      </c>
      <c r="QFS1023" s="151" t="s">
        <v>399</v>
      </c>
      <c r="QFT1023" s="151" t="s">
        <v>399</v>
      </c>
      <c r="QFU1023" s="151" t="s">
        <v>399</v>
      </c>
      <c r="QFV1023" s="151" t="s">
        <v>399</v>
      </c>
      <c r="QFW1023" s="151" t="s">
        <v>399</v>
      </c>
      <c r="QFX1023" s="151" t="s">
        <v>399</v>
      </c>
      <c r="QFY1023" s="151" t="s">
        <v>399</v>
      </c>
      <c r="QFZ1023" s="151" t="s">
        <v>399</v>
      </c>
      <c r="QGA1023" s="151" t="s">
        <v>399</v>
      </c>
      <c r="QGB1023" s="151" t="s">
        <v>399</v>
      </c>
      <c r="QGC1023" s="151" t="s">
        <v>399</v>
      </c>
      <c r="QGD1023" s="151" t="s">
        <v>399</v>
      </c>
      <c r="QGE1023" s="151" t="s">
        <v>399</v>
      </c>
      <c r="QGF1023" s="151" t="s">
        <v>399</v>
      </c>
      <c r="QGG1023" s="151" t="s">
        <v>399</v>
      </c>
      <c r="QGH1023" s="151" t="s">
        <v>399</v>
      </c>
      <c r="QGI1023" s="151" t="s">
        <v>399</v>
      </c>
      <c r="QGJ1023" s="151" t="s">
        <v>399</v>
      </c>
      <c r="QGK1023" s="151" t="s">
        <v>399</v>
      </c>
      <c r="QGL1023" s="151" t="s">
        <v>399</v>
      </c>
      <c r="QGM1023" s="151" t="s">
        <v>399</v>
      </c>
      <c r="QGN1023" s="151" t="s">
        <v>399</v>
      </c>
      <c r="QGO1023" s="151" t="s">
        <v>399</v>
      </c>
      <c r="QGP1023" s="151" t="s">
        <v>399</v>
      </c>
      <c r="QGQ1023" s="151" t="s">
        <v>399</v>
      </c>
      <c r="QGR1023" s="151" t="s">
        <v>399</v>
      </c>
      <c r="QGS1023" s="151" t="s">
        <v>399</v>
      </c>
      <c r="QGT1023" s="151" t="s">
        <v>399</v>
      </c>
      <c r="QGU1023" s="151" t="s">
        <v>399</v>
      </c>
      <c r="QGV1023" s="151" t="s">
        <v>399</v>
      </c>
      <c r="QGW1023" s="151" t="s">
        <v>399</v>
      </c>
      <c r="QGX1023" s="151" t="s">
        <v>399</v>
      </c>
      <c r="QGY1023" s="151" t="s">
        <v>399</v>
      </c>
      <c r="QGZ1023" s="151" t="s">
        <v>399</v>
      </c>
      <c r="QHA1023" s="151" t="s">
        <v>399</v>
      </c>
      <c r="QHB1023" s="151" t="s">
        <v>399</v>
      </c>
      <c r="QHC1023" s="151" t="s">
        <v>399</v>
      </c>
      <c r="QHD1023" s="151" t="s">
        <v>399</v>
      </c>
      <c r="QHE1023" s="151" t="s">
        <v>399</v>
      </c>
      <c r="QHF1023" s="151" t="s">
        <v>399</v>
      </c>
      <c r="QHG1023" s="151" t="s">
        <v>399</v>
      </c>
      <c r="QHH1023" s="151" t="s">
        <v>399</v>
      </c>
      <c r="QHI1023" s="151" t="s">
        <v>399</v>
      </c>
      <c r="QHJ1023" s="151" t="s">
        <v>399</v>
      </c>
      <c r="QHK1023" s="151" t="s">
        <v>399</v>
      </c>
      <c r="QHL1023" s="151" t="s">
        <v>399</v>
      </c>
      <c r="QHM1023" s="151" t="s">
        <v>399</v>
      </c>
      <c r="QHN1023" s="151" t="s">
        <v>399</v>
      </c>
      <c r="QHO1023" s="151" t="s">
        <v>399</v>
      </c>
      <c r="QHP1023" s="151" t="s">
        <v>399</v>
      </c>
      <c r="QHQ1023" s="151" t="s">
        <v>399</v>
      </c>
      <c r="QHR1023" s="151" t="s">
        <v>399</v>
      </c>
      <c r="QHS1023" s="151" t="s">
        <v>399</v>
      </c>
      <c r="QHT1023" s="151" t="s">
        <v>399</v>
      </c>
      <c r="QHU1023" s="151" t="s">
        <v>399</v>
      </c>
      <c r="QHV1023" s="151" t="s">
        <v>399</v>
      </c>
      <c r="QHW1023" s="151" t="s">
        <v>399</v>
      </c>
      <c r="QHX1023" s="151" t="s">
        <v>399</v>
      </c>
      <c r="QHY1023" s="151" t="s">
        <v>399</v>
      </c>
      <c r="QHZ1023" s="151" t="s">
        <v>399</v>
      </c>
      <c r="QIA1023" s="151" t="s">
        <v>399</v>
      </c>
      <c r="QIB1023" s="151" t="s">
        <v>399</v>
      </c>
      <c r="QIC1023" s="151" t="s">
        <v>399</v>
      </c>
      <c r="QID1023" s="151" t="s">
        <v>399</v>
      </c>
      <c r="QIE1023" s="151" t="s">
        <v>399</v>
      </c>
      <c r="QIF1023" s="151" t="s">
        <v>399</v>
      </c>
      <c r="QIG1023" s="151" t="s">
        <v>399</v>
      </c>
      <c r="QIH1023" s="151" t="s">
        <v>399</v>
      </c>
      <c r="QII1023" s="151" t="s">
        <v>399</v>
      </c>
      <c r="QIJ1023" s="151" t="s">
        <v>399</v>
      </c>
      <c r="QIK1023" s="151" t="s">
        <v>399</v>
      </c>
      <c r="QIL1023" s="151" t="s">
        <v>399</v>
      </c>
      <c r="QIM1023" s="151" t="s">
        <v>399</v>
      </c>
      <c r="QIN1023" s="151" t="s">
        <v>399</v>
      </c>
      <c r="QIO1023" s="151" t="s">
        <v>399</v>
      </c>
      <c r="QIP1023" s="151" t="s">
        <v>399</v>
      </c>
      <c r="QIQ1023" s="151" t="s">
        <v>399</v>
      </c>
      <c r="QIR1023" s="151" t="s">
        <v>399</v>
      </c>
      <c r="QIS1023" s="151" t="s">
        <v>399</v>
      </c>
      <c r="QIT1023" s="151" t="s">
        <v>399</v>
      </c>
      <c r="QIU1023" s="151" t="s">
        <v>399</v>
      </c>
      <c r="QIV1023" s="151" t="s">
        <v>399</v>
      </c>
      <c r="QIW1023" s="151" t="s">
        <v>399</v>
      </c>
      <c r="QIX1023" s="151" t="s">
        <v>399</v>
      </c>
      <c r="QIY1023" s="151" t="s">
        <v>399</v>
      </c>
      <c r="QIZ1023" s="151" t="s">
        <v>399</v>
      </c>
      <c r="QJA1023" s="151" t="s">
        <v>399</v>
      </c>
      <c r="QJB1023" s="151" t="s">
        <v>399</v>
      </c>
      <c r="QJC1023" s="151" t="s">
        <v>399</v>
      </c>
      <c r="QJD1023" s="151" t="s">
        <v>399</v>
      </c>
      <c r="QJE1023" s="151" t="s">
        <v>399</v>
      </c>
      <c r="QJF1023" s="151" t="s">
        <v>399</v>
      </c>
      <c r="QJG1023" s="151" t="s">
        <v>399</v>
      </c>
      <c r="QJH1023" s="151" t="s">
        <v>399</v>
      </c>
      <c r="QJI1023" s="151" t="s">
        <v>399</v>
      </c>
      <c r="QJJ1023" s="151" t="s">
        <v>399</v>
      </c>
      <c r="QJK1023" s="151" t="s">
        <v>399</v>
      </c>
      <c r="QJL1023" s="151" t="s">
        <v>399</v>
      </c>
      <c r="QJM1023" s="151" t="s">
        <v>399</v>
      </c>
      <c r="QJN1023" s="151" t="s">
        <v>399</v>
      </c>
      <c r="QJO1023" s="151" t="s">
        <v>399</v>
      </c>
      <c r="QJP1023" s="151" t="s">
        <v>399</v>
      </c>
      <c r="QJQ1023" s="151" t="s">
        <v>399</v>
      </c>
      <c r="QJR1023" s="151" t="s">
        <v>399</v>
      </c>
      <c r="QJS1023" s="151" t="s">
        <v>399</v>
      </c>
      <c r="QJT1023" s="151" t="s">
        <v>399</v>
      </c>
      <c r="QJU1023" s="151" t="s">
        <v>399</v>
      </c>
      <c r="QJV1023" s="151" t="s">
        <v>399</v>
      </c>
      <c r="QJW1023" s="151" t="s">
        <v>399</v>
      </c>
      <c r="QJX1023" s="151" t="s">
        <v>399</v>
      </c>
      <c r="QJY1023" s="151" t="s">
        <v>399</v>
      </c>
      <c r="QJZ1023" s="151" t="s">
        <v>399</v>
      </c>
      <c r="QKA1023" s="151" t="s">
        <v>399</v>
      </c>
      <c r="QKB1023" s="151" t="s">
        <v>399</v>
      </c>
      <c r="QKC1023" s="151" t="s">
        <v>399</v>
      </c>
      <c r="QKD1023" s="151" t="s">
        <v>399</v>
      </c>
      <c r="QKE1023" s="151" t="s">
        <v>399</v>
      </c>
      <c r="QKF1023" s="151" t="s">
        <v>399</v>
      </c>
      <c r="QKG1023" s="151" t="s">
        <v>399</v>
      </c>
      <c r="QKH1023" s="151" t="s">
        <v>399</v>
      </c>
      <c r="QKI1023" s="151" t="s">
        <v>399</v>
      </c>
      <c r="QKJ1023" s="151" t="s">
        <v>399</v>
      </c>
      <c r="QKK1023" s="151" t="s">
        <v>399</v>
      </c>
      <c r="QKL1023" s="151" t="s">
        <v>399</v>
      </c>
      <c r="QKM1023" s="151" t="s">
        <v>399</v>
      </c>
      <c r="QKN1023" s="151" t="s">
        <v>399</v>
      </c>
      <c r="QKO1023" s="151" t="s">
        <v>399</v>
      </c>
      <c r="QKP1023" s="151" t="s">
        <v>399</v>
      </c>
      <c r="QKQ1023" s="151" t="s">
        <v>399</v>
      </c>
      <c r="QKR1023" s="151" t="s">
        <v>399</v>
      </c>
      <c r="QKS1023" s="151" t="s">
        <v>399</v>
      </c>
      <c r="QKT1023" s="151" t="s">
        <v>399</v>
      </c>
      <c r="QKU1023" s="151" t="s">
        <v>399</v>
      </c>
      <c r="QKV1023" s="151" t="s">
        <v>399</v>
      </c>
      <c r="QKW1023" s="151" t="s">
        <v>399</v>
      </c>
      <c r="QKX1023" s="151" t="s">
        <v>399</v>
      </c>
      <c r="QKY1023" s="151" t="s">
        <v>399</v>
      </c>
      <c r="QKZ1023" s="151" t="s">
        <v>399</v>
      </c>
      <c r="QLA1023" s="151" t="s">
        <v>399</v>
      </c>
      <c r="QLB1023" s="151" t="s">
        <v>399</v>
      </c>
      <c r="QLC1023" s="151" t="s">
        <v>399</v>
      </c>
      <c r="QLD1023" s="151" t="s">
        <v>399</v>
      </c>
      <c r="QLE1023" s="151" t="s">
        <v>399</v>
      </c>
      <c r="QLF1023" s="151" t="s">
        <v>399</v>
      </c>
      <c r="QLG1023" s="151" t="s">
        <v>399</v>
      </c>
      <c r="QLH1023" s="151" t="s">
        <v>399</v>
      </c>
      <c r="QLI1023" s="151" t="s">
        <v>399</v>
      </c>
      <c r="QLJ1023" s="151" t="s">
        <v>399</v>
      </c>
      <c r="QLK1023" s="151" t="s">
        <v>399</v>
      </c>
      <c r="QLL1023" s="151" t="s">
        <v>399</v>
      </c>
      <c r="QLM1023" s="151" t="s">
        <v>399</v>
      </c>
      <c r="QLN1023" s="151" t="s">
        <v>399</v>
      </c>
      <c r="QLO1023" s="151" t="s">
        <v>399</v>
      </c>
      <c r="QLP1023" s="151" t="s">
        <v>399</v>
      </c>
      <c r="QLQ1023" s="151" t="s">
        <v>399</v>
      </c>
      <c r="QLR1023" s="151" t="s">
        <v>399</v>
      </c>
      <c r="QLS1023" s="151" t="s">
        <v>399</v>
      </c>
      <c r="QLT1023" s="151" t="s">
        <v>399</v>
      </c>
      <c r="QLU1023" s="151" t="s">
        <v>399</v>
      </c>
      <c r="QLV1023" s="151" t="s">
        <v>399</v>
      </c>
      <c r="QLW1023" s="151" t="s">
        <v>399</v>
      </c>
      <c r="QLX1023" s="151" t="s">
        <v>399</v>
      </c>
      <c r="QLY1023" s="151" t="s">
        <v>399</v>
      </c>
      <c r="QLZ1023" s="151" t="s">
        <v>399</v>
      </c>
      <c r="QMA1023" s="151" t="s">
        <v>399</v>
      </c>
      <c r="QMB1023" s="151" t="s">
        <v>399</v>
      </c>
      <c r="QMC1023" s="151" t="s">
        <v>399</v>
      </c>
      <c r="QMD1023" s="151" t="s">
        <v>399</v>
      </c>
      <c r="QME1023" s="151" t="s">
        <v>399</v>
      </c>
      <c r="QMF1023" s="151" t="s">
        <v>399</v>
      </c>
      <c r="QMG1023" s="151" t="s">
        <v>399</v>
      </c>
      <c r="QMH1023" s="151" t="s">
        <v>399</v>
      </c>
      <c r="QMI1023" s="151" t="s">
        <v>399</v>
      </c>
      <c r="QMJ1023" s="151" t="s">
        <v>399</v>
      </c>
      <c r="QMK1023" s="151" t="s">
        <v>399</v>
      </c>
      <c r="QML1023" s="151" t="s">
        <v>399</v>
      </c>
      <c r="QMM1023" s="151" t="s">
        <v>399</v>
      </c>
      <c r="QMN1023" s="151" t="s">
        <v>399</v>
      </c>
      <c r="QMO1023" s="151" t="s">
        <v>399</v>
      </c>
      <c r="QMP1023" s="151" t="s">
        <v>399</v>
      </c>
      <c r="QMQ1023" s="151" t="s">
        <v>399</v>
      </c>
      <c r="QMR1023" s="151" t="s">
        <v>399</v>
      </c>
      <c r="QMS1023" s="151" t="s">
        <v>399</v>
      </c>
      <c r="QMT1023" s="151" t="s">
        <v>399</v>
      </c>
      <c r="QMU1023" s="151" t="s">
        <v>399</v>
      </c>
      <c r="QMV1023" s="151" t="s">
        <v>399</v>
      </c>
      <c r="QMW1023" s="151" t="s">
        <v>399</v>
      </c>
      <c r="QMX1023" s="151" t="s">
        <v>399</v>
      </c>
      <c r="QMY1023" s="151" t="s">
        <v>399</v>
      </c>
      <c r="QMZ1023" s="151" t="s">
        <v>399</v>
      </c>
      <c r="QNA1023" s="151" t="s">
        <v>399</v>
      </c>
      <c r="QNB1023" s="151" t="s">
        <v>399</v>
      </c>
      <c r="QNC1023" s="151" t="s">
        <v>399</v>
      </c>
      <c r="QND1023" s="151" t="s">
        <v>399</v>
      </c>
      <c r="QNE1023" s="151" t="s">
        <v>399</v>
      </c>
      <c r="QNF1023" s="151" t="s">
        <v>399</v>
      </c>
      <c r="QNG1023" s="151" t="s">
        <v>399</v>
      </c>
      <c r="QNH1023" s="151" t="s">
        <v>399</v>
      </c>
      <c r="QNI1023" s="151" t="s">
        <v>399</v>
      </c>
      <c r="QNJ1023" s="151" t="s">
        <v>399</v>
      </c>
      <c r="QNK1023" s="151" t="s">
        <v>399</v>
      </c>
      <c r="QNL1023" s="151" t="s">
        <v>399</v>
      </c>
      <c r="QNM1023" s="151" t="s">
        <v>399</v>
      </c>
      <c r="QNN1023" s="151" t="s">
        <v>399</v>
      </c>
      <c r="QNO1023" s="151" t="s">
        <v>399</v>
      </c>
      <c r="QNP1023" s="151" t="s">
        <v>399</v>
      </c>
      <c r="QNQ1023" s="151" t="s">
        <v>399</v>
      </c>
      <c r="QNR1023" s="151" t="s">
        <v>399</v>
      </c>
      <c r="QNS1023" s="151" t="s">
        <v>399</v>
      </c>
      <c r="QNT1023" s="151" t="s">
        <v>399</v>
      </c>
      <c r="QNU1023" s="151" t="s">
        <v>399</v>
      </c>
      <c r="QNV1023" s="151" t="s">
        <v>399</v>
      </c>
      <c r="QNW1023" s="151" t="s">
        <v>399</v>
      </c>
      <c r="QNX1023" s="151" t="s">
        <v>399</v>
      </c>
      <c r="QNY1023" s="151" t="s">
        <v>399</v>
      </c>
      <c r="QNZ1023" s="151" t="s">
        <v>399</v>
      </c>
      <c r="QOA1023" s="151" t="s">
        <v>399</v>
      </c>
      <c r="QOB1023" s="151" t="s">
        <v>399</v>
      </c>
      <c r="QOC1023" s="151" t="s">
        <v>399</v>
      </c>
      <c r="QOD1023" s="151" t="s">
        <v>399</v>
      </c>
      <c r="QOE1023" s="151" t="s">
        <v>399</v>
      </c>
      <c r="QOF1023" s="151" t="s">
        <v>399</v>
      </c>
      <c r="QOG1023" s="151" t="s">
        <v>399</v>
      </c>
      <c r="QOH1023" s="151" t="s">
        <v>399</v>
      </c>
      <c r="QOI1023" s="151" t="s">
        <v>399</v>
      </c>
      <c r="QOJ1023" s="151" t="s">
        <v>399</v>
      </c>
      <c r="QOK1023" s="151" t="s">
        <v>399</v>
      </c>
      <c r="QOL1023" s="151" t="s">
        <v>399</v>
      </c>
      <c r="QOM1023" s="151" t="s">
        <v>399</v>
      </c>
      <c r="QON1023" s="151" t="s">
        <v>399</v>
      </c>
      <c r="QOO1023" s="151" t="s">
        <v>399</v>
      </c>
      <c r="QOP1023" s="151" t="s">
        <v>399</v>
      </c>
      <c r="QOQ1023" s="151" t="s">
        <v>399</v>
      </c>
      <c r="QOR1023" s="151" t="s">
        <v>399</v>
      </c>
      <c r="QOS1023" s="151" t="s">
        <v>399</v>
      </c>
      <c r="QOT1023" s="151" t="s">
        <v>399</v>
      </c>
      <c r="QOU1023" s="151" t="s">
        <v>399</v>
      </c>
      <c r="QOV1023" s="151" t="s">
        <v>399</v>
      </c>
      <c r="QOW1023" s="151" t="s">
        <v>399</v>
      </c>
      <c r="QOX1023" s="151" t="s">
        <v>399</v>
      </c>
      <c r="QOY1023" s="151" t="s">
        <v>399</v>
      </c>
      <c r="QOZ1023" s="151" t="s">
        <v>399</v>
      </c>
      <c r="QPA1023" s="151" t="s">
        <v>399</v>
      </c>
      <c r="QPB1023" s="151" t="s">
        <v>399</v>
      </c>
      <c r="QPC1023" s="151" t="s">
        <v>399</v>
      </c>
      <c r="QPD1023" s="151" t="s">
        <v>399</v>
      </c>
      <c r="QPE1023" s="151" t="s">
        <v>399</v>
      </c>
      <c r="QPF1023" s="151" t="s">
        <v>399</v>
      </c>
      <c r="QPG1023" s="151" t="s">
        <v>399</v>
      </c>
      <c r="QPH1023" s="151" t="s">
        <v>399</v>
      </c>
      <c r="QPI1023" s="151" t="s">
        <v>399</v>
      </c>
      <c r="QPJ1023" s="151" t="s">
        <v>399</v>
      </c>
      <c r="QPK1023" s="151" t="s">
        <v>399</v>
      </c>
      <c r="QPL1023" s="151" t="s">
        <v>399</v>
      </c>
      <c r="QPM1023" s="151" t="s">
        <v>399</v>
      </c>
      <c r="QPN1023" s="151" t="s">
        <v>399</v>
      </c>
      <c r="QPO1023" s="151" t="s">
        <v>399</v>
      </c>
      <c r="QPP1023" s="151" t="s">
        <v>399</v>
      </c>
      <c r="QPQ1023" s="151" t="s">
        <v>399</v>
      </c>
      <c r="QPR1023" s="151" t="s">
        <v>399</v>
      </c>
      <c r="QPS1023" s="151" t="s">
        <v>399</v>
      </c>
      <c r="QPT1023" s="151" t="s">
        <v>399</v>
      </c>
      <c r="QPU1023" s="151" t="s">
        <v>399</v>
      </c>
      <c r="QPV1023" s="151" t="s">
        <v>399</v>
      </c>
      <c r="QPW1023" s="151" t="s">
        <v>399</v>
      </c>
      <c r="QPX1023" s="151" t="s">
        <v>399</v>
      </c>
      <c r="QPY1023" s="151" t="s">
        <v>399</v>
      </c>
      <c r="QPZ1023" s="151" t="s">
        <v>399</v>
      </c>
      <c r="QQA1023" s="151" t="s">
        <v>399</v>
      </c>
      <c r="QQB1023" s="151" t="s">
        <v>399</v>
      </c>
      <c r="QQC1023" s="151" t="s">
        <v>399</v>
      </c>
      <c r="QQD1023" s="151" t="s">
        <v>399</v>
      </c>
      <c r="QQE1023" s="151" t="s">
        <v>399</v>
      </c>
      <c r="QQF1023" s="151" t="s">
        <v>399</v>
      </c>
      <c r="QQG1023" s="151" t="s">
        <v>399</v>
      </c>
      <c r="QQH1023" s="151" t="s">
        <v>399</v>
      </c>
      <c r="QQI1023" s="151" t="s">
        <v>399</v>
      </c>
      <c r="QQJ1023" s="151" t="s">
        <v>399</v>
      </c>
      <c r="QQK1023" s="151" t="s">
        <v>399</v>
      </c>
      <c r="QQL1023" s="151" t="s">
        <v>399</v>
      </c>
      <c r="QQM1023" s="151" t="s">
        <v>399</v>
      </c>
      <c r="QQN1023" s="151" t="s">
        <v>399</v>
      </c>
      <c r="QQO1023" s="151" t="s">
        <v>399</v>
      </c>
      <c r="QQP1023" s="151" t="s">
        <v>399</v>
      </c>
      <c r="QQQ1023" s="151" t="s">
        <v>399</v>
      </c>
      <c r="QQR1023" s="151" t="s">
        <v>399</v>
      </c>
      <c r="QQS1023" s="151" t="s">
        <v>399</v>
      </c>
      <c r="QQT1023" s="151" t="s">
        <v>399</v>
      </c>
      <c r="QQU1023" s="151" t="s">
        <v>399</v>
      </c>
      <c r="QQV1023" s="151" t="s">
        <v>399</v>
      </c>
      <c r="QQW1023" s="151" t="s">
        <v>399</v>
      </c>
      <c r="QQX1023" s="151" t="s">
        <v>399</v>
      </c>
      <c r="QQY1023" s="151" t="s">
        <v>399</v>
      </c>
      <c r="QQZ1023" s="151" t="s">
        <v>399</v>
      </c>
      <c r="QRA1023" s="151" t="s">
        <v>399</v>
      </c>
      <c r="QRB1023" s="151" t="s">
        <v>399</v>
      </c>
      <c r="QRC1023" s="151" t="s">
        <v>399</v>
      </c>
      <c r="QRD1023" s="151" t="s">
        <v>399</v>
      </c>
      <c r="QRE1023" s="151" t="s">
        <v>399</v>
      </c>
      <c r="QRF1023" s="151" t="s">
        <v>399</v>
      </c>
      <c r="QRG1023" s="151" t="s">
        <v>399</v>
      </c>
      <c r="QRH1023" s="151" t="s">
        <v>399</v>
      </c>
      <c r="QRI1023" s="151" t="s">
        <v>399</v>
      </c>
      <c r="QRJ1023" s="151" t="s">
        <v>399</v>
      </c>
      <c r="QRK1023" s="151" t="s">
        <v>399</v>
      </c>
      <c r="QRL1023" s="151" t="s">
        <v>399</v>
      </c>
      <c r="QRM1023" s="151" t="s">
        <v>399</v>
      </c>
      <c r="QRN1023" s="151" t="s">
        <v>399</v>
      </c>
      <c r="QRO1023" s="151" t="s">
        <v>399</v>
      </c>
      <c r="QRP1023" s="151" t="s">
        <v>399</v>
      </c>
      <c r="QRQ1023" s="151" t="s">
        <v>399</v>
      </c>
      <c r="QRR1023" s="151" t="s">
        <v>399</v>
      </c>
      <c r="QRS1023" s="151" t="s">
        <v>399</v>
      </c>
      <c r="QRT1023" s="151" t="s">
        <v>399</v>
      </c>
      <c r="QRU1023" s="151" t="s">
        <v>399</v>
      </c>
      <c r="QRV1023" s="151" t="s">
        <v>399</v>
      </c>
      <c r="QRW1023" s="151" t="s">
        <v>399</v>
      </c>
      <c r="QRX1023" s="151" t="s">
        <v>399</v>
      </c>
      <c r="QRY1023" s="151" t="s">
        <v>399</v>
      </c>
      <c r="QRZ1023" s="151" t="s">
        <v>399</v>
      </c>
      <c r="QSA1023" s="151" t="s">
        <v>399</v>
      </c>
      <c r="QSB1023" s="151" t="s">
        <v>399</v>
      </c>
      <c r="QSC1023" s="151" t="s">
        <v>399</v>
      </c>
      <c r="QSD1023" s="151" t="s">
        <v>399</v>
      </c>
      <c r="QSE1023" s="151" t="s">
        <v>399</v>
      </c>
      <c r="QSF1023" s="151" t="s">
        <v>399</v>
      </c>
      <c r="QSG1023" s="151" t="s">
        <v>399</v>
      </c>
      <c r="QSH1023" s="151" t="s">
        <v>399</v>
      </c>
      <c r="QSI1023" s="151" t="s">
        <v>399</v>
      </c>
      <c r="QSJ1023" s="151" t="s">
        <v>399</v>
      </c>
      <c r="QSK1023" s="151" t="s">
        <v>399</v>
      </c>
      <c r="QSL1023" s="151" t="s">
        <v>399</v>
      </c>
      <c r="QSM1023" s="151" t="s">
        <v>399</v>
      </c>
      <c r="QSN1023" s="151" t="s">
        <v>399</v>
      </c>
      <c r="QSO1023" s="151" t="s">
        <v>399</v>
      </c>
      <c r="QSP1023" s="151" t="s">
        <v>399</v>
      </c>
      <c r="QSQ1023" s="151" t="s">
        <v>399</v>
      </c>
      <c r="QSR1023" s="151" t="s">
        <v>399</v>
      </c>
      <c r="QSS1023" s="151" t="s">
        <v>399</v>
      </c>
      <c r="QST1023" s="151" t="s">
        <v>399</v>
      </c>
      <c r="QSU1023" s="151" t="s">
        <v>399</v>
      </c>
      <c r="QSV1023" s="151" t="s">
        <v>399</v>
      </c>
      <c r="QSW1023" s="151" t="s">
        <v>399</v>
      </c>
      <c r="QSX1023" s="151" t="s">
        <v>399</v>
      </c>
      <c r="QSY1023" s="151" t="s">
        <v>399</v>
      </c>
      <c r="QSZ1023" s="151" t="s">
        <v>399</v>
      </c>
      <c r="QTA1023" s="151" t="s">
        <v>399</v>
      </c>
      <c r="QTB1023" s="151" t="s">
        <v>399</v>
      </c>
      <c r="QTC1023" s="151" t="s">
        <v>399</v>
      </c>
      <c r="QTD1023" s="151" t="s">
        <v>399</v>
      </c>
      <c r="QTE1023" s="151" t="s">
        <v>399</v>
      </c>
      <c r="QTF1023" s="151" t="s">
        <v>399</v>
      </c>
      <c r="QTG1023" s="151" t="s">
        <v>399</v>
      </c>
      <c r="QTH1023" s="151" t="s">
        <v>399</v>
      </c>
      <c r="QTI1023" s="151" t="s">
        <v>399</v>
      </c>
      <c r="QTJ1023" s="151" t="s">
        <v>399</v>
      </c>
      <c r="QTK1023" s="151" t="s">
        <v>399</v>
      </c>
      <c r="QTL1023" s="151" t="s">
        <v>399</v>
      </c>
      <c r="QTM1023" s="151" t="s">
        <v>399</v>
      </c>
      <c r="QTN1023" s="151" t="s">
        <v>399</v>
      </c>
      <c r="QTO1023" s="151" t="s">
        <v>399</v>
      </c>
      <c r="QTP1023" s="151" t="s">
        <v>399</v>
      </c>
      <c r="QTQ1023" s="151" t="s">
        <v>399</v>
      </c>
      <c r="QTR1023" s="151" t="s">
        <v>399</v>
      </c>
      <c r="QTS1023" s="151" t="s">
        <v>399</v>
      </c>
      <c r="QTT1023" s="151" t="s">
        <v>399</v>
      </c>
      <c r="QTU1023" s="151" t="s">
        <v>399</v>
      </c>
      <c r="QTV1023" s="151" t="s">
        <v>399</v>
      </c>
      <c r="QTW1023" s="151" t="s">
        <v>399</v>
      </c>
      <c r="QTX1023" s="151" t="s">
        <v>399</v>
      </c>
      <c r="QTY1023" s="151" t="s">
        <v>399</v>
      </c>
      <c r="QTZ1023" s="151" t="s">
        <v>399</v>
      </c>
      <c r="QUA1023" s="151" t="s">
        <v>399</v>
      </c>
      <c r="QUB1023" s="151" t="s">
        <v>399</v>
      </c>
      <c r="QUC1023" s="151" t="s">
        <v>399</v>
      </c>
      <c r="QUD1023" s="151" t="s">
        <v>399</v>
      </c>
      <c r="QUE1023" s="151" t="s">
        <v>399</v>
      </c>
      <c r="QUF1023" s="151" t="s">
        <v>399</v>
      </c>
      <c r="QUG1023" s="151" t="s">
        <v>399</v>
      </c>
      <c r="QUH1023" s="151" t="s">
        <v>399</v>
      </c>
      <c r="QUI1023" s="151" t="s">
        <v>399</v>
      </c>
      <c r="QUJ1023" s="151" t="s">
        <v>399</v>
      </c>
      <c r="QUK1023" s="151" t="s">
        <v>399</v>
      </c>
      <c r="QUL1023" s="151" t="s">
        <v>399</v>
      </c>
      <c r="QUM1023" s="151" t="s">
        <v>399</v>
      </c>
      <c r="QUN1023" s="151" t="s">
        <v>399</v>
      </c>
      <c r="QUO1023" s="151" t="s">
        <v>399</v>
      </c>
      <c r="QUP1023" s="151" t="s">
        <v>399</v>
      </c>
      <c r="QUQ1023" s="151" t="s">
        <v>399</v>
      </c>
      <c r="QUR1023" s="151" t="s">
        <v>399</v>
      </c>
      <c r="QUS1023" s="151" t="s">
        <v>399</v>
      </c>
      <c r="QUT1023" s="151" t="s">
        <v>399</v>
      </c>
      <c r="QUU1023" s="151" t="s">
        <v>399</v>
      </c>
      <c r="QUV1023" s="151" t="s">
        <v>399</v>
      </c>
      <c r="QUW1023" s="151" t="s">
        <v>399</v>
      </c>
      <c r="QUX1023" s="151" t="s">
        <v>399</v>
      </c>
      <c r="QUY1023" s="151" t="s">
        <v>399</v>
      </c>
      <c r="QUZ1023" s="151" t="s">
        <v>399</v>
      </c>
      <c r="QVA1023" s="151" t="s">
        <v>399</v>
      </c>
      <c r="QVB1023" s="151" t="s">
        <v>399</v>
      </c>
      <c r="QVC1023" s="151" t="s">
        <v>399</v>
      </c>
      <c r="QVD1023" s="151" t="s">
        <v>399</v>
      </c>
      <c r="QVE1023" s="151" t="s">
        <v>399</v>
      </c>
      <c r="QVF1023" s="151" t="s">
        <v>399</v>
      </c>
      <c r="QVG1023" s="151" t="s">
        <v>399</v>
      </c>
      <c r="QVH1023" s="151" t="s">
        <v>399</v>
      </c>
      <c r="QVI1023" s="151" t="s">
        <v>399</v>
      </c>
      <c r="QVJ1023" s="151" t="s">
        <v>399</v>
      </c>
      <c r="QVK1023" s="151" t="s">
        <v>399</v>
      </c>
      <c r="QVL1023" s="151" t="s">
        <v>399</v>
      </c>
      <c r="QVM1023" s="151" t="s">
        <v>399</v>
      </c>
      <c r="QVN1023" s="151" t="s">
        <v>399</v>
      </c>
      <c r="QVO1023" s="151" t="s">
        <v>399</v>
      </c>
      <c r="QVP1023" s="151" t="s">
        <v>399</v>
      </c>
      <c r="QVQ1023" s="151" t="s">
        <v>399</v>
      </c>
      <c r="QVR1023" s="151" t="s">
        <v>399</v>
      </c>
      <c r="QVS1023" s="151" t="s">
        <v>399</v>
      </c>
      <c r="QVT1023" s="151" t="s">
        <v>399</v>
      </c>
      <c r="QVU1023" s="151" t="s">
        <v>399</v>
      </c>
      <c r="QVV1023" s="151" t="s">
        <v>399</v>
      </c>
      <c r="QVW1023" s="151" t="s">
        <v>399</v>
      </c>
      <c r="QVX1023" s="151" t="s">
        <v>399</v>
      </c>
      <c r="QVY1023" s="151" t="s">
        <v>399</v>
      </c>
      <c r="QVZ1023" s="151" t="s">
        <v>399</v>
      </c>
      <c r="QWA1023" s="151" t="s">
        <v>399</v>
      </c>
      <c r="QWB1023" s="151" t="s">
        <v>399</v>
      </c>
      <c r="QWC1023" s="151" t="s">
        <v>399</v>
      </c>
      <c r="QWD1023" s="151" t="s">
        <v>399</v>
      </c>
      <c r="QWE1023" s="151" t="s">
        <v>399</v>
      </c>
      <c r="QWF1023" s="151" t="s">
        <v>399</v>
      </c>
      <c r="QWG1023" s="151" t="s">
        <v>399</v>
      </c>
      <c r="QWH1023" s="151" t="s">
        <v>399</v>
      </c>
      <c r="QWI1023" s="151" t="s">
        <v>399</v>
      </c>
      <c r="QWJ1023" s="151" t="s">
        <v>399</v>
      </c>
      <c r="QWK1023" s="151" t="s">
        <v>399</v>
      </c>
      <c r="QWL1023" s="151" t="s">
        <v>399</v>
      </c>
      <c r="QWM1023" s="151" t="s">
        <v>399</v>
      </c>
      <c r="QWN1023" s="151" t="s">
        <v>399</v>
      </c>
      <c r="QWO1023" s="151" t="s">
        <v>399</v>
      </c>
      <c r="QWP1023" s="151" t="s">
        <v>399</v>
      </c>
      <c r="QWQ1023" s="151" t="s">
        <v>399</v>
      </c>
      <c r="QWR1023" s="151" t="s">
        <v>399</v>
      </c>
      <c r="QWS1023" s="151" t="s">
        <v>399</v>
      </c>
      <c r="QWT1023" s="151" t="s">
        <v>399</v>
      </c>
      <c r="QWU1023" s="151" t="s">
        <v>399</v>
      </c>
      <c r="QWV1023" s="151" t="s">
        <v>399</v>
      </c>
      <c r="QWW1023" s="151" t="s">
        <v>399</v>
      </c>
      <c r="QWX1023" s="151" t="s">
        <v>399</v>
      </c>
      <c r="QWY1023" s="151" t="s">
        <v>399</v>
      </c>
      <c r="QWZ1023" s="151" t="s">
        <v>399</v>
      </c>
      <c r="QXA1023" s="151" t="s">
        <v>399</v>
      </c>
      <c r="QXB1023" s="151" t="s">
        <v>399</v>
      </c>
      <c r="QXC1023" s="151" t="s">
        <v>399</v>
      </c>
      <c r="QXD1023" s="151" t="s">
        <v>399</v>
      </c>
      <c r="QXE1023" s="151" t="s">
        <v>399</v>
      </c>
      <c r="QXF1023" s="151" t="s">
        <v>399</v>
      </c>
      <c r="QXG1023" s="151" t="s">
        <v>399</v>
      </c>
      <c r="QXH1023" s="151" t="s">
        <v>399</v>
      </c>
      <c r="QXI1023" s="151" t="s">
        <v>399</v>
      </c>
      <c r="QXJ1023" s="151" t="s">
        <v>399</v>
      </c>
      <c r="QXK1023" s="151" t="s">
        <v>399</v>
      </c>
      <c r="QXL1023" s="151" t="s">
        <v>399</v>
      </c>
      <c r="QXM1023" s="151" t="s">
        <v>399</v>
      </c>
      <c r="QXN1023" s="151" t="s">
        <v>399</v>
      </c>
      <c r="QXO1023" s="151" t="s">
        <v>399</v>
      </c>
      <c r="QXP1023" s="151" t="s">
        <v>399</v>
      </c>
      <c r="QXQ1023" s="151" t="s">
        <v>399</v>
      </c>
      <c r="QXR1023" s="151" t="s">
        <v>399</v>
      </c>
      <c r="QXS1023" s="151" t="s">
        <v>399</v>
      </c>
      <c r="QXT1023" s="151" t="s">
        <v>399</v>
      </c>
      <c r="QXU1023" s="151" t="s">
        <v>399</v>
      </c>
      <c r="QXV1023" s="151" t="s">
        <v>399</v>
      </c>
      <c r="QXW1023" s="151" t="s">
        <v>399</v>
      </c>
      <c r="QXX1023" s="151" t="s">
        <v>399</v>
      </c>
      <c r="QXY1023" s="151" t="s">
        <v>399</v>
      </c>
      <c r="QXZ1023" s="151" t="s">
        <v>399</v>
      </c>
      <c r="QYA1023" s="151" t="s">
        <v>399</v>
      </c>
      <c r="QYB1023" s="151" t="s">
        <v>399</v>
      </c>
      <c r="QYC1023" s="151" t="s">
        <v>399</v>
      </c>
      <c r="QYD1023" s="151" t="s">
        <v>399</v>
      </c>
      <c r="QYE1023" s="151" t="s">
        <v>399</v>
      </c>
      <c r="QYF1023" s="151" t="s">
        <v>399</v>
      </c>
      <c r="QYG1023" s="151" t="s">
        <v>399</v>
      </c>
      <c r="QYH1023" s="151" t="s">
        <v>399</v>
      </c>
      <c r="QYI1023" s="151" t="s">
        <v>399</v>
      </c>
      <c r="QYJ1023" s="151" t="s">
        <v>399</v>
      </c>
      <c r="QYK1023" s="151" t="s">
        <v>399</v>
      </c>
      <c r="QYL1023" s="151" t="s">
        <v>399</v>
      </c>
      <c r="QYM1023" s="151" t="s">
        <v>399</v>
      </c>
      <c r="QYN1023" s="151" t="s">
        <v>399</v>
      </c>
      <c r="QYO1023" s="151" t="s">
        <v>399</v>
      </c>
      <c r="QYP1023" s="151" t="s">
        <v>399</v>
      </c>
      <c r="QYQ1023" s="151" t="s">
        <v>399</v>
      </c>
      <c r="QYR1023" s="151" t="s">
        <v>399</v>
      </c>
      <c r="QYS1023" s="151" t="s">
        <v>399</v>
      </c>
      <c r="QYT1023" s="151" t="s">
        <v>399</v>
      </c>
      <c r="QYU1023" s="151" t="s">
        <v>399</v>
      </c>
      <c r="QYV1023" s="151" t="s">
        <v>399</v>
      </c>
      <c r="QYW1023" s="151" t="s">
        <v>399</v>
      </c>
      <c r="QYX1023" s="151" t="s">
        <v>399</v>
      </c>
      <c r="QYY1023" s="151" t="s">
        <v>399</v>
      </c>
      <c r="QYZ1023" s="151" t="s">
        <v>399</v>
      </c>
      <c r="QZA1023" s="151" t="s">
        <v>399</v>
      </c>
      <c r="QZB1023" s="151" t="s">
        <v>399</v>
      </c>
      <c r="QZC1023" s="151" t="s">
        <v>399</v>
      </c>
      <c r="QZD1023" s="151" t="s">
        <v>399</v>
      </c>
      <c r="QZE1023" s="151" t="s">
        <v>399</v>
      </c>
      <c r="QZF1023" s="151" t="s">
        <v>399</v>
      </c>
      <c r="QZG1023" s="151" t="s">
        <v>399</v>
      </c>
      <c r="QZH1023" s="151" t="s">
        <v>399</v>
      </c>
      <c r="QZI1023" s="151" t="s">
        <v>399</v>
      </c>
      <c r="QZJ1023" s="151" t="s">
        <v>399</v>
      </c>
      <c r="QZK1023" s="151" t="s">
        <v>399</v>
      </c>
      <c r="QZL1023" s="151" t="s">
        <v>399</v>
      </c>
      <c r="QZM1023" s="151" t="s">
        <v>399</v>
      </c>
      <c r="QZN1023" s="151" t="s">
        <v>399</v>
      </c>
      <c r="QZO1023" s="151" t="s">
        <v>399</v>
      </c>
      <c r="QZP1023" s="151" t="s">
        <v>399</v>
      </c>
      <c r="QZQ1023" s="151" t="s">
        <v>399</v>
      </c>
      <c r="QZR1023" s="151" t="s">
        <v>399</v>
      </c>
      <c r="QZS1023" s="151" t="s">
        <v>399</v>
      </c>
      <c r="QZT1023" s="151" t="s">
        <v>399</v>
      </c>
      <c r="QZU1023" s="151" t="s">
        <v>399</v>
      </c>
      <c r="QZV1023" s="151" t="s">
        <v>399</v>
      </c>
      <c r="QZW1023" s="151" t="s">
        <v>399</v>
      </c>
      <c r="QZX1023" s="151" t="s">
        <v>399</v>
      </c>
      <c r="QZY1023" s="151" t="s">
        <v>399</v>
      </c>
      <c r="QZZ1023" s="151" t="s">
        <v>399</v>
      </c>
      <c r="RAA1023" s="151" t="s">
        <v>399</v>
      </c>
      <c r="RAB1023" s="151" t="s">
        <v>399</v>
      </c>
      <c r="RAC1023" s="151" t="s">
        <v>399</v>
      </c>
      <c r="RAD1023" s="151" t="s">
        <v>399</v>
      </c>
      <c r="RAE1023" s="151" t="s">
        <v>399</v>
      </c>
      <c r="RAF1023" s="151" t="s">
        <v>399</v>
      </c>
      <c r="RAG1023" s="151" t="s">
        <v>399</v>
      </c>
      <c r="RAH1023" s="151" t="s">
        <v>399</v>
      </c>
      <c r="RAI1023" s="151" t="s">
        <v>399</v>
      </c>
      <c r="RAJ1023" s="151" t="s">
        <v>399</v>
      </c>
      <c r="RAK1023" s="151" t="s">
        <v>399</v>
      </c>
      <c r="RAL1023" s="151" t="s">
        <v>399</v>
      </c>
      <c r="RAM1023" s="151" t="s">
        <v>399</v>
      </c>
      <c r="RAN1023" s="151" t="s">
        <v>399</v>
      </c>
      <c r="RAO1023" s="151" t="s">
        <v>399</v>
      </c>
      <c r="RAP1023" s="151" t="s">
        <v>399</v>
      </c>
      <c r="RAQ1023" s="151" t="s">
        <v>399</v>
      </c>
      <c r="RAR1023" s="151" t="s">
        <v>399</v>
      </c>
      <c r="RAS1023" s="151" t="s">
        <v>399</v>
      </c>
      <c r="RAT1023" s="151" t="s">
        <v>399</v>
      </c>
      <c r="RAU1023" s="151" t="s">
        <v>399</v>
      </c>
      <c r="RAV1023" s="151" t="s">
        <v>399</v>
      </c>
      <c r="RAW1023" s="151" t="s">
        <v>399</v>
      </c>
      <c r="RAX1023" s="151" t="s">
        <v>399</v>
      </c>
      <c r="RAY1023" s="151" t="s">
        <v>399</v>
      </c>
      <c r="RAZ1023" s="151" t="s">
        <v>399</v>
      </c>
      <c r="RBA1023" s="151" t="s">
        <v>399</v>
      </c>
      <c r="RBB1023" s="151" t="s">
        <v>399</v>
      </c>
      <c r="RBC1023" s="151" t="s">
        <v>399</v>
      </c>
      <c r="RBD1023" s="151" t="s">
        <v>399</v>
      </c>
      <c r="RBE1023" s="151" t="s">
        <v>399</v>
      </c>
      <c r="RBF1023" s="151" t="s">
        <v>399</v>
      </c>
      <c r="RBG1023" s="151" t="s">
        <v>399</v>
      </c>
      <c r="RBH1023" s="151" t="s">
        <v>399</v>
      </c>
      <c r="RBI1023" s="151" t="s">
        <v>399</v>
      </c>
      <c r="RBJ1023" s="151" t="s">
        <v>399</v>
      </c>
      <c r="RBK1023" s="151" t="s">
        <v>399</v>
      </c>
      <c r="RBL1023" s="151" t="s">
        <v>399</v>
      </c>
      <c r="RBM1023" s="151" t="s">
        <v>399</v>
      </c>
      <c r="RBN1023" s="151" t="s">
        <v>399</v>
      </c>
      <c r="RBO1023" s="151" t="s">
        <v>399</v>
      </c>
      <c r="RBP1023" s="151" t="s">
        <v>399</v>
      </c>
      <c r="RBQ1023" s="151" t="s">
        <v>399</v>
      </c>
      <c r="RBR1023" s="151" t="s">
        <v>399</v>
      </c>
      <c r="RBS1023" s="151" t="s">
        <v>399</v>
      </c>
      <c r="RBT1023" s="151" t="s">
        <v>399</v>
      </c>
      <c r="RBU1023" s="151" t="s">
        <v>399</v>
      </c>
      <c r="RBV1023" s="151" t="s">
        <v>399</v>
      </c>
      <c r="RBW1023" s="151" t="s">
        <v>399</v>
      </c>
      <c r="RBX1023" s="151" t="s">
        <v>399</v>
      </c>
      <c r="RBY1023" s="151" t="s">
        <v>399</v>
      </c>
      <c r="RBZ1023" s="151" t="s">
        <v>399</v>
      </c>
      <c r="RCA1023" s="151" t="s">
        <v>399</v>
      </c>
      <c r="RCB1023" s="151" t="s">
        <v>399</v>
      </c>
      <c r="RCC1023" s="151" t="s">
        <v>399</v>
      </c>
      <c r="RCD1023" s="151" t="s">
        <v>399</v>
      </c>
      <c r="RCE1023" s="151" t="s">
        <v>399</v>
      </c>
      <c r="RCF1023" s="151" t="s">
        <v>399</v>
      </c>
      <c r="RCG1023" s="151" t="s">
        <v>399</v>
      </c>
      <c r="RCH1023" s="151" t="s">
        <v>399</v>
      </c>
      <c r="RCI1023" s="151" t="s">
        <v>399</v>
      </c>
      <c r="RCJ1023" s="151" t="s">
        <v>399</v>
      </c>
      <c r="RCK1023" s="151" t="s">
        <v>399</v>
      </c>
      <c r="RCL1023" s="151" t="s">
        <v>399</v>
      </c>
      <c r="RCM1023" s="151" t="s">
        <v>399</v>
      </c>
      <c r="RCN1023" s="151" t="s">
        <v>399</v>
      </c>
      <c r="RCO1023" s="151" t="s">
        <v>399</v>
      </c>
      <c r="RCP1023" s="151" t="s">
        <v>399</v>
      </c>
      <c r="RCQ1023" s="151" t="s">
        <v>399</v>
      </c>
      <c r="RCR1023" s="151" t="s">
        <v>399</v>
      </c>
      <c r="RCS1023" s="151" t="s">
        <v>399</v>
      </c>
      <c r="RCT1023" s="151" t="s">
        <v>399</v>
      </c>
      <c r="RCU1023" s="151" t="s">
        <v>399</v>
      </c>
      <c r="RCV1023" s="151" t="s">
        <v>399</v>
      </c>
      <c r="RCW1023" s="151" t="s">
        <v>399</v>
      </c>
      <c r="RCX1023" s="151" t="s">
        <v>399</v>
      </c>
      <c r="RCY1023" s="151" t="s">
        <v>399</v>
      </c>
      <c r="RCZ1023" s="151" t="s">
        <v>399</v>
      </c>
      <c r="RDA1023" s="151" t="s">
        <v>399</v>
      </c>
      <c r="RDB1023" s="151" t="s">
        <v>399</v>
      </c>
      <c r="RDC1023" s="151" t="s">
        <v>399</v>
      </c>
      <c r="RDD1023" s="151" t="s">
        <v>399</v>
      </c>
      <c r="RDE1023" s="151" t="s">
        <v>399</v>
      </c>
      <c r="RDF1023" s="151" t="s">
        <v>399</v>
      </c>
      <c r="RDG1023" s="151" t="s">
        <v>399</v>
      </c>
      <c r="RDH1023" s="151" t="s">
        <v>399</v>
      </c>
      <c r="RDI1023" s="151" t="s">
        <v>399</v>
      </c>
      <c r="RDJ1023" s="151" t="s">
        <v>399</v>
      </c>
      <c r="RDK1023" s="151" t="s">
        <v>399</v>
      </c>
      <c r="RDL1023" s="151" t="s">
        <v>399</v>
      </c>
      <c r="RDM1023" s="151" t="s">
        <v>399</v>
      </c>
      <c r="RDN1023" s="151" t="s">
        <v>399</v>
      </c>
      <c r="RDO1023" s="151" t="s">
        <v>399</v>
      </c>
      <c r="RDP1023" s="151" t="s">
        <v>399</v>
      </c>
      <c r="RDQ1023" s="151" t="s">
        <v>399</v>
      </c>
      <c r="RDR1023" s="151" t="s">
        <v>399</v>
      </c>
      <c r="RDS1023" s="151" t="s">
        <v>399</v>
      </c>
      <c r="RDT1023" s="151" t="s">
        <v>399</v>
      </c>
      <c r="RDU1023" s="151" t="s">
        <v>399</v>
      </c>
      <c r="RDV1023" s="151" t="s">
        <v>399</v>
      </c>
      <c r="RDW1023" s="151" t="s">
        <v>399</v>
      </c>
      <c r="RDX1023" s="151" t="s">
        <v>399</v>
      </c>
      <c r="RDY1023" s="151" t="s">
        <v>399</v>
      </c>
      <c r="RDZ1023" s="151" t="s">
        <v>399</v>
      </c>
      <c r="REA1023" s="151" t="s">
        <v>399</v>
      </c>
      <c r="REB1023" s="151" t="s">
        <v>399</v>
      </c>
      <c r="REC1023" s="151" t="s">
        <v>399</v>
      </c>
      <c r="RED1023" s="151" t="s">
        <v>399</v>
      </c>
      <c r="REE1023" s="151" t="s">
        <v>399</v>
      </c>
      <c r="REF1023" s="151" t="s">
        <v>399</v>
      </c>
      <c r="REG1023" s="151" t="s">
        <v>399</v>
      </c>
      <c r="REH1023" s="151" t="s">
        <v>399</v>
      </c>
      <c r="REI1023" s="151" t="s">
        <v>399</v>
      </c>
      <c r="REJ1023" s="151" t="s">
        <v>399</v>
      </c>
      <c r="REK1023" s="151" t="s">
        <v>399</v>
      </c>
      <c r="REL1023" s="151" t="s">
        <v>399</v>
      </c>
      <c r="REM1023" s="151" t="s">
        <v>399</v>
      </c>
      <c r="REN1023" s="151" t="s">
        <v>399</v>
      </c>
      <c r="REO1023" s="151" t="s">
        <v>399</v>
      </c>
      <c r="REP1023" s="151" t="s">
        <v>399</v>
      </c>
      <c r="REQ1023" s="151" t="s">
        <v>399</v>
      </c>
      <c r="RER1023" s="151" t="s">
        <v>399</v>
      </c>
      <c r="RES1023" s="151" t="s">
        <v>399</v>
      </c>
      <c r="RET1023" s="151" t="s">
        <v>399</v>
      </c>
      <c r="REU1023" s="151" t="s">
        <v>399</v>
      </c>
      <c r="REV1023" s="151" t="s">
        <v>399</v>
      </c>
      <c r="REW1023" s="151" t="s">
        <v>399</v>
      </c>
      <c r="REX1023" s="151" t="s">
        <v>399</v>
      </c>
      <c r="REY1023" s="151" t="s">
        <v>399</v>
      </c>
      <c r="REZ1023" s="151" t="s">
        <v>399</v>
      </c>
      <c r="RFA1023" s="151" t="s">
        <v>399</v>
      </c>
      <c r="RFB1023" s="151" t="s">
        <v>399</v>
      </c>
      <c r="RFC1023" s="151" t="s">
        <v>399</v>
      </c>
      <c r="RFD1023" s="151" t="s">
        <v>399</v>
      </c>
      <c r="RFE1023" s="151" t="s">
        <v>399</v>
      </c>
      <c r="RFF1023" s="151" t="s">
        <v>399</v>
      </c>
      <c r="RFG1023" s="151" t="s">
        <v>399</v>
      </c>
      <c r="RFH1023" s="151" t="s">
        <v>399</v>
      </c>
      <c r="RFI1023" s="151" t="s">
        <v>399</v>
      </c>
      <c r="RFJ1023" s="151" t="s">
        <v>399</v>
      </c>
      <c r="RFK1023" s="151" t="s">
        <v>399</v>
      </c>
      <c r="RFL1023" s="151" t="s">
        <v>399</v>
      </c>
      <c r="RFM1023" s="151" t="s">
        <v>399</v>
      </c>
      <c r="RFN1023" s="151" t="s">
        <v>399</v>
      </c>
      <c r="RFO1023" s="151" t="s">
        <v>399</v>
      </c>
      <c r="RFP1023" s="151" t="s">
        <v>399</v>
      </c>
      <c r="RFQ1023" s="151" t="s">
        <v>399</v>
      </c>
      <c r="RFR1023" s="151" t="s">
        <v>399</v>
      </c>
      <c r="RFS1023" s="151" t="s">
        <v>399</v>
      </c>
      <c r="RFT1023" s="151" t="s">
        <v>399</v>
      </c>
      <c r="RFU1023" s="151" t="s">
        <v>399</v>
      </c>
      <c r="RFV1023" s="151" t="s">
        <v>399</v>
      </c>
      <c r="RFW1023" s="151" t="s">
        <v>399</v>
      </c>
      <c r="RFX1023" s="151" t="s">
        <v>399</v>
      </c>
      <c r="RFY1023" s="151" t="s">
        <v>399</v>
      </c>
      <c r="RFZ1023" s="151" t="s">
        <v>399</v>
      </c>
      <c r="RGA1023" s="151" t="s">
        <v>399</v>
      </c>
      <c r="RGB1023" s="151" t="s">
        <v>399</v>
      </c>
      <c r="RGC1023" s="151" t="s">
        <v>399</v>
      </c>
      <c r="RGD1023" s="151" t="s">
        <v>399</v>
      </c>
      <c r="RGE1023" s="151" t="s">
        <v>399</v>
      </c>
      <c r="RGF1023" s="151" t="s">
        <v>399</v>
      </c>
      <c r="RGG1023" s="151" t="s">
        <v>399</v>
      </c>
      <c r="RGH1023" s="151" t="s">
        <v>399</v>
      </c>
      <c r="RGI1023" s="151" t="s">
        <v>399</v>
      </c>
      <c r="RGJ1023" s="151" t="s">
        <v>399</v>
      </c>
      <c r="RGK1023" s="151" t="s">
        <v>399</v>
      </c>
      <c r="RGL1023" s="151" t="s">
        <v>399</v>
      </c>
      <c r="RGM1023" s="151" t="s">
        <v>399</v>
      </c>
      <c r="RGN1023" s="151" t="s">
        <v>399</v>
      </c>
      <c r="RGO1023" s="151" t="s">
        <v>399</v>
      </c>
      <c r="RGP1023" s="151" t="s">
        <v>399</v>
      </c>
      <c r="RGQ1023" s="151" t="s">
        <v>399</v>
      </c>
      <c r="RGR1023" s="151" t="s">
        <v>399</v>
      </c>
      <c r="RGS1023" s="151" t="s">
        <v>399</v>
      </c>
      <c r="RGT1023" s="151" t="s">
        <v>399</v>
      </c>
      <c r="RGU1023" s="151" t="s">
        <v>399</v>
      </c>
      <c r="RGV1023" s="151" t="s">
        <v>399</v>
      </c>
      <c r="RGW1023" s="151" t="s">
        <v>399</v>
      </c>
      <c r="RGX1023" s="151" t="s">
        <v>399</v>
      </c>
      <c r="RGY1023" s="151" t="s">
        <v>399</v>
      </c>
      <c r="RGZ1023" s="151" t="s">
        <v>399</v>
      </c>
      <c r="RHA1023" s="151" t="s">
        <v>399</v>
      </c>
      <c r="RHB1023" s="151" t="s">
        <v>399</v>
      </c>
      <c r="RHC1023" s="151" t="s">
        <v>399</v>
      </c>
      <c r="RHD1023" s="151" t="s">
        <v>399</v>
      </c>
      <c r="RHE1023" s="151" t="s">
        <v>399</v>
      </c>
      <c r="RHF1023" s="151" t="s">
        <v>399</v>
      </c>
      <c r="RHG1023" s="151" t="s">
        <v>399</v>
      </c>
      <c r="RHH1023" s="151" t="s">
        <v>399</v>
      </c>
      <c r="RHI1023" s="151" t="s">
        <v>399</v>
      </c>
      <c r="RHJ1023" s="151" t="s">
        <v>399</v>
      </c>
      <c r="RHK1023" s="151" t="s">
        <v>399</v>
      </c>
      <c r="RHL1023" s="151" t="s">
        <v>399</v>
      </c>
      <c r="RHM1023" s="151" t="s">
        <v>399</v>
      </c>
      <c r="RHN1023" s="151" t="s">
        <v>399</v>
      </c>
      <c r="RHO1023" s="151" t="s">
        <v>399</v>
      </c>
      <c r="RHP1023" s="151" t="s">
        <v>399</v>
      </c>
      <c r="RHQ1023" s="151" t="s">
        <v>399</v>
      </c>
      <c r="RHR1023" s="151" t="s">
        <v>399</v>
      </c>
      <c r="RHS1023" s="151" t="s">
        <v>399</v>
      </c>
      <c r="RHT1023" s="151" t="s">
        <v>399</v>
      </c>
      <c r="RHU1023" s="151" t="s">
        <v>399</v>
      </c>
      <c r="RHV1023" s="151" t="s">
        <v>399</v>
      </c>
      <c r="RHW1023" s="151" t="s">
        <v>399</v>
      </c>
      <c r="RHX1023" s="151" t="s">
        <v>399</v>
      </c>
      <c r="RHY1023" s="151" t="s">
        <v>399</v>
      </c>
      <c r="RHZ1023" s="151" t="s">
        <v>399</v>
      </c>
      <c r="RIA1023" s="151" t="s">
        <v>399</v>
      </c>
      <c r="RIB1023" s="151" t="s">
        <v>399</v>
      </c>
      <c r="RIC1023" s="151" t="s">
        <v>399</v>
      </c>
      <c r="RID1023" s="151" t="s">
        <v>399</v>
      </c>
      <c r="RIE1023" s="151" t="s">
        <v>399</v>
      </c>
      <c r="RIF1023" s="151" t="s">
        <v>399</v>
      </c>
      <c r="RIG1023" s="151" t="s">
        <v>399</v>
      </c>
      <c r="RIH1023" s="151" t="s">
        <v>399</v>
      </c>
      <c r="RII1023" s="151" t="s">
        <v>399</v>
      </c>
      <c r="RIJ1023" s="151" t="s">
        <v>399</v>
      </c>
      <c r="RIK1023" s="151" t="s">
        <v>399</v>
      </c>
      <c r="RIL1023" s="151" t="s">
        <v>399</v>
      </c>
      <c r="RIM1023" s="151" t="s">
        <v>399</v>
      </c>
      <c r="RIN1023" s="151" t="s">
        <v>399</v>
      </c>
      <c r="RIO1023" s="151" t="s">
        <v>399</v>
      </c>
      <c r="RIP1023" s="151" t="s">
        <v>399</v>
      </c>
      <c r="RIQ1023" s="151" t="s">
        <v>399</v>
      </c>
      <c r="RIR1023" s="151" t="s">
        <v>399</v>
      </c>
      <c r="RIS1023" s="151" t="s">
        <v>399</v>
      </c>
      <c r="RIT1023" s="151" t="s">
        <v>399</v>
      </c>
      <c r="RIU1023" s="151" t="s">
        <v>399</v>
      </c>
      <c r="RIV1023" s="151" t="s">
        <v>399</v>
      </c>
      <c r="RIW1023" s="151" t="s">
        <v>399</v>
      </c>
      <c r="RIX1023" s="151" t="s">
        <v>399</v>
      </c>
      <c r="RIY1023" s="151" t="s">
        <v>399</v>
      </c>
      <c r="RIZ1023" s="151" t="s">
        <v>399</v>
      </c>
      <c r="RJA1023" s="151" t="s">
        <v>399</v>
      </c>
      <c r="RJB1023" s="151" t="s">
        <v>399</v>
      </c>
      <c r="RJC1023" s="151" t="s">
        <v>399</v>
      </c>
      <c r="RJD1023" s="151" t="s">
        <v>399</v>
      </c>
      <c r="RJE1023" s="151" t="s">
        <v>399</v>
      </c>
      <c r="RJF1023" s="151" t="s">
        <v>399</v>
      </c>
      <c r="RJG1023" s="151" t="s">
        <v>399</v>
      </c>
      <c r="RJH1023" s="151" t="s">
        <v>399</v>
      </c>
      <c r="RJI1023" s="151" t="s">
        <v>399</v>
      </c>
      <c r="RJJ1023" s="151" t="s">
        <v>399</v>
      </c>
      <c r="RJK1023" s="151" t="s">
        <v>399</v>
      </c>
      <c r="RJL1023" s="151" t="s">
        <v>399</v>
      </c>
      <c r="RJM1023" s="151" t="s">
        <v>399</v>
      </c>
      <c r="RJN1023" s="151" t="s">
        <v>399</v>
      </c>
      <c r="RJO1023" s="151" t="s">
        <v>399</v>
      </c>
      <c r="RJP1023" s="151" t="s">
        <v>399</v>
      </c>
      <c r="RJQ1023" s="151" t="s">
        <v>399</v>
      </c>
      <c r="RJR1023" s="151" t="s">
        <v>399</v>
      </c>
      <c r="RJS1023" s="151" t="s">
        <v>399</v>
      </c>
      <c r="RJT1023" s="151" t="s">
        <v>399</v>
      </c>
      <c r="RJU1023" s="151" t="s">
        <v>399</v>
      </c>
      <c r="RJV1023" s="151" t="s">
        <v>399</v>
      </c>
      <c r="RJW1023" s="151" t="s">
        <v>399</v>
      </c>
      <c r="RJX1023" s="151" t="s">
        <v>399</v>
      </c>
      <c r="RJY1023" s="151" t="s">
        <v>399</v>
      </c>
      <c r="RJZ1023" s="151" t="s">
        <v>399</v>
      </c>
      <c r="RKA1023" s="151" t="s">
        <v>399</v>
      </c>
      <c r="RKB1023" s="151" t="s">
        <v>399</v>
      </c>
      <c r="RKC1023" s="151" t="s">
        <v>399</v>
      </c>
      <c r="RKD1023" s="151" t="s">
        <v>399</v>
      </c>
      <c r="RKE1023" s="151" t="s">
        <v>399</v>
      </c>
      <c r="RKF1023" s="151" t="s">
        <v>399</v>
      </c>
      <c r="RKG1023" s="151" t="s">
        <v>399</v>
      </c>
      <c r="RKH1023" s="151" t="s">
        <v>399</v>
      </c>
      <c r="RKI1023" s="151" t="s">
        <v>399</v>
      </c>
      <c r="RKJ1023" s="151" t="s">
        <v>399</v>
      </c>
      <c r="RKK1023" s="151" t="s">
        <v>399</v>
      </c>
      <c r="RKL1023" s="151" t="s">
        <v>399</v>
      </c>
      <c r="RKM1023" s="151" t="s">
        <v>399</v>
      </c>
      <c r="RKN1023" s="151" t="s">
        <v>399</v>
      </c>
      <c r="RKO1023" s="151" t="s">
        <v>399</v>
      </c>
      <c r="RKP1023" s="151" t="s">
        <v>399</v>
      </c>
      <c r="RKQ1023" s="151" t="s">
        <v>399</v>
      </c>
      <c r="RKR1023" s="151" t="s">
        <v>399</v>
      </c>
      <c r="RKS1023" s="151" t="s">
        <v>399</v>
      </c>
      <c r="RKT1023" s="151" t="s">
        <v>399</v>
      </c>
      <c r="RKU1023" s="151" t="s">
        <v>399</v>
      </c>
      <c r="RKV1023" s="151" t="s">
        <v>399</v>
      </c>
      <c r="RKW1023" s="151" t="s">
        <v>399</v>
      </c>
      <c r="RKX1023" s="151" t="s">
        <v>399</v>
      </c>
      <c r="RKY1023" s="151" t="s">
        <v>399</v>
      </c>
      <c r="RKZ1023" s="151" t="s">
        <v>399</v>
      </c>
      <c r="RLA1023" s="151" t="s">
        <v>399</v>
      </c>
      <c r="RLB1023" s="151" t="s">
        <v>399</v>
      </c>
      <c r="RLC1023" s="151" t="s">
        <v>399</v>
      </c>
      <c r="RLD1023" s="151" t="s">
        <v>399</v>
      </c>
      <c r="RLE1023" s="151" t="s">
        <v>399</v>
      </c>
      <c r="RLF1023" s="151" t="s">
        <v>399</v>
      </c>
      <c r="RLG1023" s="151" t="s">
        <v>399</v>
      </c>
      <c r="RLH1023" s="151" t="s">
        <v>399</v>
      </c>
      <c r="RLI1023" s="151" t="s">
        <v>399</v>
      </c>
      <c r="RLJ1023" s="151" t="s">
        <v>399</v>
      </c>
      <c r="RLK1023" s="151" t="s">
        <v>399</v>
      </c>
      <c r="RLL1023" s="151" t="s">
        <v>399</v>
      </c>
      <c r="RLM1023" s="151" t="s">
        <v>399</v>
      </c>
      <c r="RLN1023" s="151" t="s">
        <v>399</v>
      </c>
      <c r="RLO1023" s="151" t="s">
        <v>399</v>
      </c>
      <c r="RLP1023" s="151" t="s">
        <v>399</v>
      </c>
      <c r="RLQ1023" s="151" t="s">
        <v>399</v>
      </c>
      <c r="RLR1023" s="151" t="s">
        <v>399</v>
      </c>
      <c r="RLS1023" s="151" t="s">
        <v>399</v>
      </c>
      <c r="RLT1023" s="151" t="s">
        <v>399</v>
      </c>
      <c r="RLU1023" s="151" t="s">
        <v>399</v>
      </c>
      <c r="RLV1023" s="151" t="s">
        <v>399</v>
      </c>
      <c r="RLW1023" s="151" t="s">
        <v>399</v>
      </c>
      <c r="RLX1023" s="151" t="s">
        <v>399</v>
      </c>
      <c r="RLY1023" s="151" t="s">
        <v>399</v>
      </c>
      <c r="RLZ1023" s="151" t="s">
        <v>399</v>
      </c>
      <c r="RMA1023" s="151" t="s">
        <v>399</v>
      </c>
      <c r="RMB1023" s="151" t="s">
        <v>399</v>
      </c>
      <c r="RMC1023" s="151" t="s">
        <v>399</v>
      </c>
      <c r="RMD1023" s="151" t="s">
        <v>399</v>
      </c>
      <c r="RME1023" s="151" t="s">
        <v>399</v>
      </c>
      <c r="RMF1023" s="151" t="s">
        <v>399</v>
      </c>
      <c r="RMG1023" s="151" t="s">
        <v>399</v>
      </c>
      <c r="RMH1023" s="151" t="s">
        <v>399</v>
      </c>
      <c r="RMI1023" s="151" t="s">
        <v>399</v>
      </c>
      <c r="RMJ1023" s="151" t="s">
        <v>399</v>
      </c>
      <c r="RMK1023" s="151" t="s">
        <v>399</v>
      </c>
      <c r="RML1023" s="151" t="s">
        <v>399</v>
      </c>
      <c r="RMM1023" s="151" t="s">
        <v>399</v>
      </c>
      <c r="RMN1023" s="151" t="s">
        <v>399</v>
      </c>
      <c r="RMO1023" s="151" t="s">
        <v>399</v>
      </c>
      <c r="RMP1023" s="151" t="s">
        <v>399</v>
      </c>
      <c r="RMQ1023" s="151" t="s">
        <v>399</v>
      </c>
      <c r="RMR1023" s="151" t="s">
        <v>399</v>
      </c>
      <c r="RMS1023" s="151" t="s">
        <v>399</v>
      </c>
      <c r="RMT1023" s="151" t="s">
        <v>399</v>
      </c>
      <c r="RMU1023" s="151" t="s">
        <v>399</v>
      </c>
      <c r="RMV1023" s="151" t="s">
        <v>399</v>
      </c>
      <c r="RMW1023" s="151" t="s">
        <v>399</v>
      </c>
      <c r="RMX1023" s="151" t="s">
        <v>399</v>
      </c>
      <c r="RMY1023" s="151" t="s">
        <v>399</v>
      </c>
      <c r="RMZ1023" s="151" t="s">
        <v>399</v>
      </c>
      <c r="RNA1023" s="151" t="s">
        <v>399</v>
      </c>
      <c r="RNB1023" s="151" t="s">
        <v>399</v>
      </c>
      <c r="RNC1023" s="151" t="s">
        <v>399</v>
      </c>
      <c r="RND1023" s="151" t="s">
        <v>399</v>
      </c>
      <c r="RNE1023" s="151" t="s">
        <v>399</v>
      </c>
      <c r="RNF1023" s="151" t="s">
        <v>399</v>
      </c>
      <c r="RNG1023" s="151" t="s">
        <v>399</v>
      </c>
      <c r="RNH1023" s="151" t="s">
        <v>399</v>
      </c>
      <c r="RNI1023" s="151" t="s">
        <v>399</v>
      </c>
      <c r="RNJ1023" s="151" t="s">
        <v>399</v>
      </c>
      <c r="RNK1023" s="151" t="s">
        <v>399</v>
      </c>
      <c r="RNL1023" s="151" t="s">
        <v>399</v>
      </c>
      <c r="RNM1023" s="151" t="s">
        <v>399</v>
      </c>
      <c r="RNN1023" s="151" t="s">
        <v>399</v>
      </c>
      <c r="RNO1023" s="151" t="s">
        <v>399</v>
      </c>
      <c r="RNP1023" s="151" t="s">
        <v>399</v>
      </c>
      <c r="RNQ1023" s="151" t="s">
        <v>399</v>
      </c>
      <c r="RNR1023" s="151" t="s">
        <v>399</v>
      </c>
      <c r="RNS1023" s="151" t="s">
        <v>399</v>
      </c>
      <c r="RNT1023" s="151" t="s">
        <v>399</v>
      </c>
      <c r="RNU1023" s="151" t="s">
        <v>399</v>
      </c>
      <c r="RNV1023" s="151" t="s">
        <v>399</v>
      </c>
      <c r="RNW1023" s="151" t="s">
        <v>399</v>
      </c>
      <c r="RNX1023" s="151" t="s">
        <v>399</v>
      </c>
      <c r="RNY1023" s="151" t="s">
        <v>399</v>
      </c>
      <c r="RNZ1023" s="151" t="s">
        <v>399</v>
      </c>
      <c r="ROA1023" s="151" t="s">
        <v>399</v>
      </c>
      <c r="ROB1023" s="151" t="s">
        <v>399</v>
      </c>
      <c r="ROC1023" s="151" t="s">
        <v>399</v>
      </c>
      <c r="ROD1023" s="151" t="s">
        <v>399</v>
      </c>
      <c r="ROE1023" s="151" t="s">
        <v>399</v>
      </c>
      <c r="ROF1023" s="151" t="s">
        <v>399</v>
      </c>
      <c r="ROG1023" s="151" t="s">
        <v>399</v>
      </c>
      <c r="ROH1023" s="151" t="s">
        <v>399</v>
      </c>
      <c r="ROI1023" s="151" t="s">
        <v>399</v>
      </c>
      <c r="ROJ1023" s="151" t="s">
        <v>399</v>
      </c>
      <c r="ROK1023" s="151" t="s">
        <v>399</v>
      </c>
      <c r="ROL1023" s="151" t="s">
        <v>399</v>
      </c>
      <c r="ROM1023" s="151" t="s">
        <v>399</v>
      </c>
      <c r="RON1023" s="151" t="s">
        <v>399</v>
      </c>
      <c r="ROO1023" s="151" t="s">
        <v>399</v>
      </c>
      <c r="ROP1023" s="151" t="s">
        <v>399</v>
      </c>
      <c r="ROQ1023" s="151" t="s">
        <v>399</v>
      </c>
      <c r="ROR1023" s="151" t="s">
        <v>399</v>
      </c>
      <c r="ROS1023" s="151" t="s">
        <v>399</v>
      </c>
      <c r="ROT1023" s="151" t="s">
        <v>399</v>
      </c>
      <c r="ROU1023" s="151" t="s">
        <v>399</v>
      </c>
      <c r="ROV1023" s="151" t="s">
        <v>399</v>
      </c>
      <c r="ROW1023" s="151" t="s">
        <v>399</v>
      </c>
      <c r="ROX1023" s="151" t="s">
        <v>399</v>
      </c>
      <c r="ROY1023" s="151" t="s">
        <v>399</v>
      </c>
      <c r="ROZ1023" s="151" t="s">
        <v>399</v>
      </c>
      <c r="RPA1023" s="151" t="s">
        <v>399</v>
      </c>
      <c r="RPB1023" s="151" t="s">
        <v>399</v>
      </c>
      <c r="RPC1023" s="151" t="s">
        <v>399</v>
      </c>
      <c r="RPD1023" s="151" t="s">
        <v>399</v>
      </c>
      <c r="RPE1023" s="151" t="s">
        <v>399</v>
      </c>
      <c r="RPF1023" s="151" t="s">
        <v>399</v>
      </c>
      <c r="RPG1023" s="151" t="s">
        <v>399</v>
      </c>
      <c r="RPH1023" s="151" t="s">
        <v>399</v>
      </c>
      <c r="RPI1023" s="151" t="s">
        <v>399</v>
      </c>
      <c r="RPJ1023" s="151" t="s">
        <v>399</v>
      </c>
      <c r="RPK1023" s="151" t="s">
        <v>399</v>
      </c>
      <c r="RPL1023" s="151" t="s">
        <v>399</v>
      </c>
      <c r="RPM1023" s="151" t="s">
        <v>399</v>
      </c>
      <c r="RPN1023" s="151" t="s">
        <v>399</v>
      </c>
      <c r="RPO1023" s="151" t="s">
        <v>399</v>
      </c>
      <c r="RPP1023" s="151" t="s">
        <v>399</v>
      </c>
      <c r="RPQ1023" s="151" t="s">
        <v>399</v>
      </c>
      <c r="RPR1023" s="151" t="s">
        <v>399</v>
      </c>
      <c r="RPS1023" s="151" t="s">
        <v>399</v>
      </c>
      <c r="RPT1023" s="151" t="s">
        <v>399</v>
      </c>
      <c r="RPU1023" s="151" t="s">
        <v>399</v>
      </c>
      <c r="RPV1023" s="151" t="s">
        <v>399</v>
      </c>
      <c r="RPW1023" s="151" t="s">
        <v>399</v>
      </c>
      <c r="RPX1023" s="151" t="s">
        <v>399</v>
      </c>
      <c r="RPY1023" s="151" t="s">
        <v>399</v>
      </c>
      <c r="RPZ1023" s="151" t="s">
        <v>399</v>
      </c>
      <c r="RQA1023" s="151" t="s">
        <v>399</v>
      </c>
      <c r="RQB1023" s="151" t="s">
        <v>399</v>
      </c>
      <c r="RQC1023" s="151" t="s">
        <v>399</v>
      </c>
      <c r="RQD1023" s="151" t="s">
        <v>399</v>
      </c>
      <c r="RQE1023" s="151" t="s">
        <v>399</v>
      </c>
      <c r="RQF1023" s="151" t="s">
        <v>399</v>
      </c>
      <c r="RQG1023" s="151" t="s">
        <v>399</v>
      </c>
      <c r="RQH1023" s="151" t="s">
        <v>399</v>
      </c>
      <c r="RQI1023" s="151" t="s">
        <v>399</v>
      </c>
      <c r="RQJ1023" s="151" t="s">
        <v>399</v>
      </c>
      <c r="RQK1023" s="151" t="s">
        <v>399</v>
      </c>
      <c r="RQL1023" s="151" t="s">
        <v>399</v>
      </c>
      <c r="RQM1023" s="151" t="s">
        <v>399</v>
      </c>
      <c r="RQN1023" s="151" t="s">
        <v>399</v>
      </c>
      <c r="RQO1023" s="151" t="s">
        <v>399</v>
      </c>
      <c r="RQP1023" s="151" t="s">
        <v>399</v>
      </c>
      <c r="RQQ1023" s="151" t="s">
        <v>399</v>
      </c>
      <c r="RQR1023" s="151" t="s">
        <v>399</v>
      </c>
      <c r="RQS1023" s="151" t="s">
        <v>399</v>
      </c>
      <c r="RQT1023" s="151" t="s">
        <v>399</v>
      </c>
      <c r="RQU1023" s="151" t="s">
        <v>399</v>
      </c>
      <c r="RQV1023" s="151" t="s">
        <v>399</v>
      </c>
      <c r="RQW1023" s="151" t="s">
        <v>399</v>
      </c>
      <c r="RQX1023" s="151" t="s">
        <v>399</v>
      </c>
      <c r="RQY1023" s="151" t="s">
        <v>399</v>
      </c>
      <c r="RQZ1023" s="151" t="s">
        <v>399</v>
      </c>
      <c r="RRA1023" s="151" t="s">
        <v>399</v>
      </c>
      <c r="RRB1023" s="151" t="s">
        <v>399</v>
      </c>
      <c r="RRC1023" s="151" t="s">
        <v>399</v>
      </c>
      <c r="RRD1023" s="151" t="s">
        <v>399</v>
      </c>
      <c r="RRE1023" s="151" t="s">
        <v>399</v>
      </c>
      <c r="RRF1023" s="151" t="s">
        <v>399</v>
      </c>
      <c r="RRG1023" s="151" t="s">
        <v>399</v>
      </c>
      <c r="RRH1023" s="151" t="s">
        <v>399</v>
      </c>
      <c r="RRI1023" s="151" t="s">
        <v>399</v>
      </c>
      <c r="RRJ1023" s="151" t="s">
        <v>399</v>
      </c>
      <c r="RRK1023" s="151" t="s">
        <v>399</v>
      </c>
      <c r="RRL1023" s="151" t="s">
        <v>399</v>
      </c>
      <c r="RRM1023" s="151" t="s">
        <v>399</v>
      </c>
      <c r="RRN1023" s="151" t="s">
        <v>399</v>
      </c>
      <c r="RRO1023" s="151" t="s">
        <v>399</v>
      </c>
      <c r="RRP1023" s="151" t="s">
        <v>399</v>
      </c>
      <c r="RRQ1023" s="151" t="s">
        <v>399</v>
      </c>
      <c r="RRR1023" s="151" t="s">
        <v>399</v>
      </c>
      <c r="RRS1023" s="151" t="s">
        <v>399</v>
      </c>
      <c r="RRT1023" s="151" t="s">
        <v>399</v>
      </c>
      <c r="RRU1023" s="151" t="s">
        <v>399</v>
      </c>
      <c r="RRV1023" s="151" t="s">
        <v>399</v>
      </c>
      <c r="RRW1023" s="151" t="s">
        <v>399</v>
      </c>
      <c r="RRX1023" s="151" t="s">
        <v>399</v>
      </c>
      <c r="RRY1023" s="151" t="s">
        <v>399</v>
      </c>
      <c r="RRZ1023" s="151" t="s">
        <v>399</v>
      </c>
      <c r="RSA1023" s="151" t="s">
        <v>399</v>
      </c>
      <c r="RSB1023" s="151" t="s">
        <v>399</v>
      </c>
      <c r="RSC1023" s="151" t="s">
        <v>399</v>
      </c>
      <c r="RSD1023" s="151" t="s">
        <v>399</v>
      </c>
      <c r="RSE1023" s="151" t="s">
        <v>399</v>
      </c>
      <c r="RSF1023" s="151" t="s">
        <v>399</v>
      </c>
      <c r="RSG1023" s="151" t="s">
        <v>399</v>
      </c>
      <c r="RSH1023" s="151" t="s">
        <v>399</v>
      </c>
      <c r="RSI1023" s="151" t="s">
        <v>399</v>
      </c>
      <c r="RSJ1023" s="151" t="s">
        <v>399</v>
      </c>
      <c r="RSK1023" s="151" t="s">
        <v>399</v>
      </c>
      <c r="RSL1023" s="151" t="s">
        <v>399</v>
      </c>
      <c r="RSM1023" s="151" t="s">
        <v>399</v>
      </c>
      <c r="RSN1023" s="151" t="s">
        <v>399</v>
      </c>
      <c r="RSO1023" s="151" t="s">
        <v>399</v>
      </c>
      <c r="RSP1023" s="151" t="s">
        <v>399</v>
      </c>
      <c r="RSQ1023" s="151" t="s">
        <v>399</v>
      </c>
      <c r="RSR1023" s="151" t="s">
        <v>399</v>
      </c>
      <c r="RSS1023" s="151" t="s">
        <v>399</v>
      </c>
      <c r="RST1023" s="151" t="s">
        <v>399</v>
      </c>
      <c r="RSU1023" s="151" t="s">
        <v>399</v>
      </c>
      <c r="RSV1023" s="151" t="s">
        <v>399</v>
      </c>
      <c r="RSW1023" s="151" t="s">
        <v>399</v>
      </c>
      <c r="RSX1023" s="151" t="s">
        <v>399</v>
      </c>
      <c r="RSY1023" s="151" t="s">
        <v>399</v>
      </c>
      <c r="RSZ1023" s="151" t="s">
        <v>399</v>
      </c>
      <c r="RTA1023" s="151" t="s">
        <v>399</v>
      </c>
      <c r="RTB1023" s="151" t="s">
        <v>399</v>
      </c>
      <c r="RTC1023" s="151" t="s">
        <v>399</v>
      </c>
      <c r="RTD1023" s="151" t="s">
        <v>399</v>
      </c>
      <c r="RTE1023" s="151" t="s">
        <v>399</v>
      </c>
      <c r="RTF1023" s="151" t="s">
        <v>399</v>
      </c>
      <c r="RTG1023" s="151" t="s">
        <v>399</v>
      </c>
      <c r="RTH1023" s="151" t="s">
        <v>399</v>
      </c>
      <c r="RTI1023" s="151" t="s">
        <v>399</v>
      </c>
      <c r="RTJ1023" s="151" t="s">
        <v>399</v>
      </c>
      <c r="RTK1023" s="151" t="s">
        <v>399</v>
      </c>
      <c r="RTL1023" s="151" t="s">
        <v>399</v>
      </c>
      <c r="RTM1023" s="151" t="s">
        <v>399</v>
      </c>
      <c r="RTN1023" s="151" t="s">
        <v>399</v>
      </c>
      <c r="RTO1023" s="151" t="s">
        <v>399</v>
      </c>
      <c r="RTP1023" s="151" t="s">
        <v>399</v>
      </c>
      <c r="RTQ1023" s="151" t="s">
        <v>399</v>
      </c>
      <c r="RTR1023" s="151" t="s">
        <v>399</v>
      </c>
      <c r="RTS1023" s="151" t="s">
        <v>399</v>
      </c>
      <c r="RTT1023" s="151" t="s">
        <v>399</v>
      </c>
      <c r="RTU1023" s="151" t="s">
        <v>399</v>
      </c>
      <c r="RTV1023" s="151" t="s">
        <v>399</v>
      </c>
      <c r="RTW1023" s="151" t="s">
        <v>399</v>
      </c>
      <c r="RTX1023" s="151" t="s">
        <v>399</v>
      </c>
      <c r="RTY1023" s="151" t="s">
        <v>399</v>
      </c>
      <c r="RTZ1023" s="151" t="s">
        <v>399</v>
      </c>
      <c r="RUA1023" s="151" t="s">
        <v>399</v>
      </c>
      <c r="RUB1023" s="151" t="s">
        <v>399</v>
      </c>
      <c r="RUC1023" s="151" t="s">
        <v>399</v>
      </c>
      <c r="RUD1023" s="151" t="s">
        <v>399</v>
      </c>
      <c r="RUE1023" s="151" t="s">
        <v>399</v>
      </c>
      <c r="RUF1023" s="151" t="s">
        <v>399</v>
      </c>
      <c r="RUG1023" s="151" t="s">
        <v>399</v>
      </c>
      <c r="RUH1023" s="151" t="s">
        <v>399</v>
      </c>
      <c r="RUI1023" s="151" t="s">
        <v>399</v>
      </c>
      <c r="RUJ1023" s="151" t="s">
        <v>399</v>
      </c>
      <c r="RUK1023" s="151" t="s">
        <v>399</v>
      </c>
      <c r="RUL1023" s="151" t="s">
        <v>399</v>
      </c>
      <c r="RUM1023" s="151" t="s">
        <v>399</v>
      </c>
      <c r="RUN1023" s="151" t="s">
        <v>399</v>
      </c>
      <c r="RUO1023" s="151" t="s">
        <v>399</v>
      </c>
      <c r="RUP1023" s="151" t="s">
        <v>399</v>
      </c>
      <c r="RUQ1023" s="151" t="s">
        <v>399</v>
      </c>
      <c r="RUR1023" s="151" t="s">
        <v>399</v>
      </c>
      <c r="RUS1023" s="151" t="s">
        <v>399</v>
      </c>
      <c r="RUT1023" s="151" t="s">
        <v>399</v>
      </c>
      <c r="RUU1023" s="151" t="s">
        <v>399</v>
      </c>
      <c r="RUV1023" s="151" t="s">
        <v>399</v>
      </c>
      <c r="RUW1023" s="151" t="s">
        <v>399</v>
      </c>
      <c r="RUX1023" s="151" t="s">
        <v>399</v>
      </c>
      <c r="RUY1023" s="151" t="s">
        <v>399</v>
      </c>
      <c r="RUZ1023" s="151" t="s">
        <v>399</v>
      </c>
      <c r="RVA1023" s="151" t="s">
        <v>399</v>
      </c>
      <c r="RVB1023" s="151" t="s">
        <v>399</v>
      </c>
      <c r="RVC1023" s="151" t="s">
        <v>399</v>
      </c>
      <c r="RVD1023" s="151" t="s">
        <v>399</v>
      </c>
      <c r="RVE1023" s="151" t="s">
        <v>399</v>
      </c>
      <c r="RVF1023" s="151" t="s">
        <v>399</v>
      </c>
      <c r="RVG1023" s="151" t="s">
        <v>399</v>
      </c>
      <c r="RVH1023" s="151" t="s">
        <v>399</v>
      </c>
      <c r="RVI1023" s="151" t="s">
        <v>399</v>
      </c>
      <c r="RVJ1023" s="151" t="s">
        <v>399</v>
      </c>
      <c r="RVK1023" s="151" t="s">
        <v>399</v>
      </c>
      <c r="RVL1023" s="151" t="s">
        <v>399</v>
      </c>
      <c r="RVM1023" s="151" t="s">
        <v>399</v>
      </c>
      <c r="RVN1023" s="151" t="s">
        <v>399</v>
      </c>
      <c r="RVO1023" s="151" t="s">
        <v>399</v>
      </c>
      <c r="RVP1023" s="151" t="s">
        <v>399</v>
      </c>
      <c r="RVQ1023" s="151" t="s">
        <v>399</v>
      </c>
      <c r="RVR1023" s="151" t="s">
        <v>399</v>
      </c>
      <c r="RVS1023" s="151" t="s">
        <v>399</v>
      </c>
      <c r="RVT1023" s="151" t="s">
        <v>399</v>
      </c>
      <c r="RVU1023" s="151" t="s">
        <v>399</v>
      </c>
      <c r="RVV1023" s="151" t="s">
        <v>399</v>
      </c>
      <c r="RVW1023" s="151" t="s">
        <v>399</v>
      </c>
      <c r="RVX1023" s="151" t="s">
        <v>399</v>
      </c>
      <c r="RVY1023" s="151" t="s">
        <v>399</v>
      </c>
      <c r="RVZ1023" s="151" t="s">
        <v>399</v>
      </c>
      <c r="RWA1023" s="151" t="s">
        <v>399</v>
      </c>
      <c r="RWB1023" s="151" t="s">
        <v>399</v>
      </c>
      <c r="RWC1023" s="151" t="s">
        <v>399</v>
      </c>
      <c r="RWD1023" s="151" t="s">
        <v>399</v>
      </c>
      <c r="RWE1023" s="151" t="s">
        <v>399</v>
      </c>
      <c r="RWF1023" s="151" t="s">
        <v>399</v>
      </c>
      <c r="RWG1023" s="151" t="s">
        <v>399</v>
      </c>
      <c r="RWH1023" s="151" t="s">
        <v>399</v>
      </c>
      <c r="RWI1023" s="151" t="s">
        <v>399</v>
      </c>
      <c r="RWJ1023" s="151" t="s">
        <v>399</v>
      </c>
      <c r="RWK1023" s="151" t="s">
        <v>399</v>
      </c>
      <c r="RWL1023" s="151" t="s">
        <v>399</v>
      </c>
      <c r="RWM1023" s="151" t="s">
        <v>399</v>
      </c>
      <c r="RWN1023" s="151" t="s">
        <v>399</v>
      </c>
      <c r="RWO1023" s="151" t="s">
        <v>399</v>
      </c>
      <c r="RWP1023" s="151" t="s">
        <v>399</v>
      </c>
      <c r="RWQ1023" s="151" t="s">
        <v>399</v>
      </c>
      <c r="RWR1023" s="151" t="s">
        <v>399</v>
      </c>
      <c r="RWS1023" s="151" t="s">
        <v>399</v>
      </c>
      <c r="RWT1023" s="151" t="s">
        <v>399</v>
      </c>
      <c r="RWU1023" s="151" t="s">
        <v>399</v>
      </c>
      <c r="RWV1023" s="151" t="s">
        <v>399</v>
      </c>
      <c r="RWW1023" s="151" t="s">
        <v>399</v>
      </c>
      <c r="RWX1023" s="151" t="s">
        <v>399</v>
      </c>
      <c r="RWY1023" s="151" t="s">
        <v>399</v>
      </c>
      <c r="RWZ1023" s="151" t="s">
        <v>399</v>
      </c>
      <c r="RXA1023" s="151" t="s">
        <v>399</v>
      </c>
      <c r="RXB1023" s="151" t="s">
        <v>399</v>
      </c>
      <c r="RXC1023" s="151" t="s">
        <v>399</v>
      </c>
      <c r="RXD1023" s="151" t="s">
        <v>399</v>
      </c>
      <c r="RXE1023" s="151" t="s">
        <v>399</v>
      </c>
      <c r="RXF1023" s="151" t="s">
        <v>399</v>
      </c>
      <c r="RXG1023" s="151" t="s">
        <v>399</v>
      </c>
      <c r="RXH1023" s="151" t="s">
        <v>399</v>
      </c>
      <c r="RXI1023" s="151" t="s">
        <v>399</v>
      </c>
      <c r="RXJ1023" s="151" t="s">
        <v>399</v>
      </c>
      <c r="RXK1023" s="151" t="s">
        <v>399</v>
      </c>
      <c r="RXL1023" s="151" t="s">
        <v>399</v>
      </c>
      <c r="RXM1023" s="151" t="s">
        <v>399</v>
      </c>
      <c r="RXN1023" s="151" t="s">
        <v>399</v>
      </c>
      <c r="RXO1023" s="151" t="s">
        <v>399</v>
      </c>
      <c r="RXP1023" s="151" t="s">
        <v>399</v>
      </c>
      <c r="RXQ1023" s="151" t="s">
        <v>399</v>
      </c>
      <c r="RXR1023" s="151" t="s">
        <v>399</v>
      </c>
      <c r="RXS1023" s="151" t="s">
        <v>399</v>
      </c>
      <c r="RXT1023" s="151" t="s">
        <v>399</v>
      </c>
      <c r="RXU1023" s="151" t="s">
        <v>399</v>
      </c>
      <c r="RXV1023" s="151" t="s">
        <v>399</v>
      </c>
      <c r="RXW1023" s="151" t="s">
        <v>399</v>
      </c>
      <c r="RXX1023" s="151" t="s">
        <v>399</v>
      </c>
      <c r="RXY1023" s="151" t="s">
        <v>399</v>
      </c>
      <c r="RXZ1023" s="151" t="s">
        <v>399</v>
      </c>
      <c r="RYA1023" s="151" t="s">
        <v>399</v>
      </c>
      <c r="RYB1023" s="151" t="s">
        <v>399</v>
      </c>
      <c r="RYC1023" s="151" t="s">
        <v>399</v>
      </c>
      <c r="RYD1023" s="151" t="s">
        <v>399</v>
      </c>
      <c r="RYE1023" s="151" t="s">
        <v>399</v>
      </c>
      <c r="RYF1023" s="151" t="s">
        <v>399</v>
      </c>
      <c r="RYG1023" s="151" t="s">
        <v>399</v>
      </c>
      <c r="RYH1023" s="151" t="s">
        <v>399</v>
      </c>
      <c r="RYI1023" s="151" t="s">
        <v>399</v>
      </c>
      <c r="RYJ1023" s="151" t="s">
        <v>399</v>
      </c>
      <c r="RYK1023" s="151" t="s">
        <v>399</v>
      </c>
      <c r="RYL1023" s="151" t="s">
        <v>399</v>
      </c>
      <c r="RYM1023" s="151" t="s">
        <v>399</v>
      </c>
      <c r="RYN1023" s="151" t="s">
        <v>399</v>
      </c>
      <c r="RYO1023" s="151" t="s">
        <v>399</v>
      </c>
      <c r="RYP1023" s="151" t="s">
        <v>399</v>
      </c>
      <c r="RYQ1023" s="151" t="s">
        <v>399</v>
      </c>
      <c r="RYR1023" s="151" t="s">
        <v>399</v>
      </c>
      <c r="RYS1023" s="151" t="s">
        <v>399</v>
      </c>
      <c r="RYT1023" s="151" t="s">
        <v>399</v>
      </c>
      <c r="RYU1023" s="151" t="s">
        <v>399</v>
      </c>
      <c r="RYV1023" s="151" t="s">
        <v>399</v>
      </c>
      <c r="RYW1023" s="151" t="s">
        <v>399</v>
      </c>
      <c r="RYX1023" s="151" t="s">
        <v>399</v>
      </c>
      <c r="RYY1023" s="151" t="s">
        <v>399</v>
      </c>
      <c r="RYZ1023" s="151" t="s">
        <v>399</v>
      </c>
      <c r="RZA1023" s="151" t="s">
        <v>399</v>
      </c>
      <c r="RZB1023" s="151" t="s">
        <v>399</v>
      </c>
      <c r="RZC1023" s="151" t="s">
        <v>399</v>
      </c>
      <c r="RZD1023" s="151" t="s">
        <v>399</v>
      </c>
      <c r="RZE1023" s="151" t="s">
        <v>399</v>
      </c>
      <c r="RZF1023" s="151" t="s">
        <v>399</v>
      </c>
      <c r="RZG1023" s="151" t="s">
        <v>399</v>
      </c>
      <c r="RZH1023" s="151" t="s">
        <v>399</v>
      </c>
      <c r="RZI1023" s="151" t="s">
        <v>399</v>
      </c>
      <c r="RZJ1023" s="151" t="s">
        <v>399</v>
      </c>
      <c r="RZK1023" s="151" t="s">
        <v>399</v>
      </c>
      <c r="RZL1023" s="151" t="s">
        <v>399</v>
      </c>
      <c r="RZM1023" s="151" t="s">
        <v>399</v>
      </c>
      <c r="RZN1023" s="151" t="s">
        <v>399</v>
      </c>
      <c r="RZO1023" s="151" t="s">
        <v>399</v>
      </c>
      <c r="RZP1023" s="151" t="s">
        <v>399</v>
      </c>
      <c r="RZQ1023" s="151" t="s">
        <v>399</v>
      </c>
      <c r="RZR1023" s="151" t="s">
        <v>399</v>
      </c>
      <c r="RZS1023" s="151" t="s">
        <v>399</v>
      </c>
      <c r="RZT1023" s="151" t="s">
        <v>399</v>
      </c>
      <c r="RZU1023" s="151" t="s">
        <v>399</v>
      </c>
      <c r="RZV1023" s="151" t="s">
        <v>399</v>
      </c>
      <c r="RZW1023" s="151" t="s">
        <v>399</v>
      </c>
      <c r="RZX1023" s="151" t="s">
        <v>399</v>
      </c>
      <c r="RZY1023" s="151" t="s">
        <v>399</v>
      </c>
      <c r="RZZ1023" s="151" t="s">
        <v>399</v>
      </c>
      <c r="SAA1023" s="151" t="s">
        <v>399</v>
      </c>
      <c r="SAB1023" s="151" t="s">
        <v>399</v>
      </c>
      <c r="SAC1023" s="151" t="s">
        <v>399</v>
      </c>
      <c r="SAD1023" s="151" t="s">
        <v>399</v>
      </c>
      <c r="SAE1023" s="151" t="s">
        <v>399</v>
      </c>
      <c r="SAF1023" s="151" t="s">
        <v>399</v>
      </c>
      <c r="SAG1023" s="151" t="s">
        <v>399</v>
      </c>
      <c r="SAH1023" s="151" t="s">
        <v>399</v>
      </c>
      <c r="SAI1023" s="151" t="s">
        <v>399</v>
      </c>
      <c r="SAJ1023" s="151" t="s">
        <v>399</v>
      </c>
      <c r="SAK1023" s="151" t="s">
        <v>399</v>
      </c>
      <c r="SAL1023" s="151" t="s">
        <v>399</v>
      </c>
      <c r="SAM1023" s="151" t="s">
        <v>399</v>
      </c>
      <c r="SAN1023" s="151" t="s">
        <v>399</v>
      </c>
      <c r="SAO1023" s="151" t="s">
        <v>399</v>
      </c>
      <c r="SAP1023" s="151" t="s">
        <v>399</v>
      </c>
      <c r="SAQ1023" s="151" t="s">
        <v>399</v>
      </c>
      <c r="SAR1023" s="151" t="s">
        <v>399</v>
      </c>
      <c r="SAS1023" s="151" t="s">
        <v>399</v>
      </c>
      <c r="SAT1023" s="151" t="s">
        <v>399</v>
      </c>
      <c r="SAU1023" s="151" t="s">
        <v>399</v>
      </c>
      <c r="SAV1023" s="151" t="s">
        <v>399</v>
      </c>
      <c r="SAW1023" s="151" t="s">
        <v>399</v>
      </c>
      <c r="SAX1023" s="151" t="s">
        <v>399</v>
      </c>
      <c r="SAY1023" s="151" t="s">
        <v>399</v>
      </c>
      <c r="SAZ1023" s="151" t="s">
        <v>399</v>
      </c>
      <c r="SBA1023" s="151" t="s">
        <v>399</v>
      </c>
      <c r="SBB1023" s="151" t="s">
        <v>399</v>
      </c>
      <c r="SBC1023" s="151" t="s">
        <v>399</v>
      </c>
      <c r="SBD1023" s="151" t="s">
        <v>399</v>
      </c>
      <c r="SBE1023" s="151" t="s">
        <v>399</v>
      </c>
      <c r="SBF1023" s="151" t="s">
        <v>399</v>
      </c>
      <c r="SBG1023" s="151" t="s">
        <v>399</v>
      </c>
      <c r="SBH1023" s="151" t="s">
        <v>399</v>
      </c>
      <c r="SBI1023" s="151" t="s">
        <v>399</v>
      </c>
      <c r="SBJ1023" s="151" t="s">
        <v>399</v>
      </c>
      <c r="SBK1023" s="151" t="s">
        <v>399</v>
      </c>
      <c r="SBL1023" s="151" t="s">
        <v>399</v>
      </c>
      <c r="SBM1023" s="151" t="s">
        <v>399</v>
      </c>
      <c r="SBN1023" s="151" t="s">
        <v>399</v>
      </c>
      <c r="SBO1023" s="151" t="s">
        <v>399</v>
      </c>
      <c r="SBP1023" s="151" t="s">
        <v>399</v>
      </c>
      <c r="SBQ1023" s="151" t="s">
        <v>399</v>
      </c>
      <c r="SBR1023" s="151" t="s">
        <v>399</v>
      </c>
      <c r="SBS1023" s="151" t="s">
        <v>399</v>
      </c>
      <c r="SBT1023" s="151" t="s">
        <v>399</v>
      </c>
      <c r="SBU1023" s="151" t="s">
        <v>399</v>
      </c>
      <c r="SBV1023" s="151" t="s">
        <v>399</v>
      </c>
      <c r="SBW1023" s="151" t="s">
        <v>399</v>
      </c>
      <c r="SBX1023" s="151" t="s">
        <v>399</v>
      </c>
      <c r="SBY1023" s="151" t="s">
        <v>399</v>
      </c>
      <c r="SBZ1023" s="151" t="s">
        <v>399</v>
      </c>
      <c r="SCA1023" s="151" t="s">
        <v>399</v>
      </c>
      <c r="SCB1023" s="151" t="s">
        <v>399</v>
      </c>
      <c r="SCC1023" s="151" t="s">
        <v>399</v>
      </c>
      <c r="SCD1023" s="151" t="s">
        <v>399</v>
      </c>
      <c r="SCE1023" s="151" t="s">
        <v>399</v>
      </c>
      <c r="SCF1023" s="151" t="s">
        <v>399</v>
      </c>
      <c r="SCG1023" s="151" t="s">
        <v>399</v>
      </c>
      <c r="SCH1023" s="151" t="s">
        <v>399</v>
      </c>
      <c r="SCI1023" s="151" t="s">
        <v>399</v>
      </c>
      <c r="SCJ1023" s="151" t="s">
        <v>399</v>
      </c>
      <c r="SCK1023" s="151" t="s">
        <v>399</v>
      </c>
      <c r="SCL1023" s="151" t="s">
        <v>399</v>
      </c>
      <c r="SCM1023" s="151" t="s">
        <v>399</v>
      </c>
      <c r="SCN1023" s="151" t="s">
        <v>399</v>
      </c>
      <c r="SCO1023" s="151" t="s">
        <v>399</v>
      </c>
      <c r="SCP1023" s="151" t="s">
        <v>399</v>
      </c>
      <c r="SCQ1023" s="151" t="s">
        <v>399</v>
      </c>
      <c r="SCR1023" s="151" t="s">
        <v>399</v>
      </c>
      <c r="SCS1023" s="151" t="s">
        <v>399</v>
      </c>
      <c r="SCT1023" s="151" t="s">
        <v>399</v>
      </c>
      <c r="SCU1023" s="151" t="s">
        <v>399</v>
      </c>
      <c r="SCV1023" s="151" t="s">
        <v>399</v>
      </c>
      <c r="SCW1023" s="151" t="s">
        <v>399</v>
      </c>
      <c r="SCX1023" s="151" t="s">
        <v>399</v>
      </c>
      <c r="SCY1023" s="151" t="s">
        <v>399</v>
      </c>
      <c r="SCZ1023" s="151" t="s">
        <v>399</v>
      </c>
      <c r="SDA1023" s="151" t="s">
        <v>399</v>
      </c>
      <c r="SDB1023" s="151" t="s">
        <v>399</v>
      </c>
      <c r="SDC1023" s="151" t="s">
        <v>399</v>
      </c>
      <c r="SDD1023" s="151" t="s">
        <v>399</v>
      </c>
      <c r="SDE1023" s="151" t="s">
        <v>399</v>
      </c>
      <c r="SDF1023" s="151" t="s">
        <v>399</v>
      </c>
      <c r="SDG1023" s="151" t="s">
        <v>399</v>
      </c>
      <c r="SDH1023" s="151" t="s">
        <v>399</v>
      </c>
      <c r="SDI1023" s="151" t="s">
        <v>399</v>
      </c>
      <c r="SDJ1023" s="151" t="s">
        <v>399</v>
      </c>
      <c r="SDK1023" s="151" t="s">
        <v>399</v>
      </c>
      <c r="SDL1023" s="151" t="s">
        <v>399</v>
      </c>
      <c r="SDM1023" s="151" t="s">
        <v>399</v>
      </c>
      <c r="SDN1023" s="151" t="s">
        <v>399</v>
      </c>
      <c r="SDO1023" s="151" t="s">
        <v>399</v>
      </c>
      <c r="SDP1023" s="151" t="s">
        <v>399</v>
      </c>
      <c r="SDQ1023" s="151" t="s">
        <v>399</v>
      </c>
      <c r="SDR1023" s="151" t="s">
        <v>399</v>
      </c>
      <c r="SDS1023" s="151" t="s">
        <v>399</v>
      </c>
      <c r="SDT1023" s="151" t="s">
        <v>399</v>
      </c>
      <c r="SDU1023" s="151" t="s">
        <v>399</v>
      </c>
      <c r="SDV1023" s="151" t="s">
        <v>399</v>
      </c>
      <c r="SDW1023" s="151" t="s">
        <v>399</v>
      </c>
      <c r="SDX1023" s="151" t="s">
        <v>399</v>
      </c>
      <c r="SDY1023" s="151" t="s">
        <v>399</v>
      </c>
      <c r="SDZ1023" s="151" t="s">
        <v>399</v>
      </c>
      <c r="SEA1023" s="151" t="s">
        <v>399</v>
      </c>
      <c r="SEB1023" s="151" t="s">
        <v>399</v>
      </c>
      <c r="SEC1023" s="151" t="s">
        <v>399</v>
      </c>
      <c r="SED1023" s="151" t="s">
        <v>399</v>
      </c>
      <c r="SEE1023" s="151" t="s">
        <v>399</v>
      </c>
      <c r="SEF1023" s="151" t="s">
        <v>399</v>
      </c>
      <c r="SEG1023" s="151" t="s">
        <v>399</v>
      </c>
      <c r="SEH1023" s="151" t="s">
        <v>399</v>
      </c>
      <c r="SEI1023" s="151" t="s">
        <v>399</v>
      </c>
      <c r="SEJ1023" s="151" t="s">
        <v>399</v>
      </c>
      <c r="SEK1023" s="151" t="s">
        <v>399</v>
      </c>
      <c r="SEL1023" s="151" t="s">
        <v>399</v>
      </c>
      <c r="SEM1023" s="151" t="s">
        <v>399</v>
      </c>
      <c r="SEN1023" s="151" t="s">
        <v>399</v>
      </c>
      <c r="SEO1023" s="151" t="s">
        <v>399</v>
      </c>
      <c r="SEP1023" s="151" t="s">
        <v>399</v>
      </c>
      <c r="SEQ1023" s="151" t="s">
        <v>399</v>
      </c>
      <c r="SER1023" s="151" t="s">
        <v>399</v>
      </c>
      <c r="SES1023" s="151" t="s">
        <v>399</v>
      </c>
      <c r="SET1023" s="151" t="s">
        <v>399</v>
      </c>
      <c r="SEU1023" s="151" t="s">
        <v>399</v>
      </c>
      <c r="SEV1023" s="151" t="s">
        <v>399</v>
      </c>
      <c r="SEW1023" s="151" t="s">
        <v>399</v>
      </c>
      <c r="SEX1023" s="151" t="s">
        <v>399</v>
      </c>
      <c r="SEY1023" s="151" t="s">
        <v>399</v>
      </c>
      <c r="SEZ1023" s="151" t="s">
        <v>399</v>
      </c>
      <c r="SFA1023" s="151" t="s">
        <v>399</v>
      </c>
      <c r="SFB1023" s="151" t="s">
        <v>399</v>
      </c>
      <c r="SFC1023" s="151" t="s">
        <v>399</v>
      </c>
      <c r="SFD1023" s="151" t="s">
        <v>399</v>
      </c>
      <c r="SFE1023" s="151" t="s">
        <v>399</v>
      </c>
      <c r="SFF1023" s="151" t="s">
        <v>399</v>
      </c>
      <c r="SFG1023" s="151" t="s">
        <v>399</v>
      </c>
      <c r="SFH1023" s="151" t="s">
        <v>399</v>
      </c>
      <c r="SFI1023" s="151" t="s">
        <v>399</v>
      </c>
      <c r="SFJ1023" s="151" t="s">
        <v>399</v>
      </c>
      <c r="SFK1023" s="151" t="s">
        <v>399</v>
      </c>
      <c r="SFL1023" s="151" t="s">
        <v>399</v>
      </c>
      <c r="SFM1023" s="151" t="s">
        <v>399</v>
      </c>
      <c r="SFN1023" s="151" t="s">
        <v>399</v>
      </c>
      <c r="SFO1023" s="151" t="s">
        <v>399</v>
      </c>
      <c r="SFP1023" s="151" t="s">
        <v>399</v>
      </c>
      <c r="SFQ1023" s="151" t="s">
        <v>399</v>
      </c>
      <c r="SFR1023" s="151" t="s">
        <v>399</v>
      </c>
      <c r="SFS1023" s="151" t="s">
        <v>399</v>
      </c>
      <c r="SFT1023" s="151" t="s">
        <v>399</v>
      </c>
      <c r="SFU1023" s="151" t="s">
        <v>399</v>
      </c>
      <c r="SFV1023" s="151" t="s">
        <v>399</v>
      </c>
      <c r="SFW1023" s="151" t="s">
        <v>399</v>
      </c>
      <c r="SFX1023" s="151" t="s">
        <v>399</v>
      </c>
      <c r="SFY1023" s="151" t="s">
        <v>399</v>
      </c>
      <c r="SFZ1023" s="151" t="s">
        <v>399</v>
      </c>
      <c r="SGA1023" s="151" t="s">
        <v>399</v>
      </c>
      <c r="SGB1023" s="151" t="s">
        <v>399</v>
      </c>
      <c r="SGC1023" s="151" t="s">
        <v>399</v>
      </c>
      <c r="SGD1023" s="151" t="s">
        <v>399</v>
      </c>
      <c r="SGE1023" s="151" t="s">
        <v>399</v>
      </c>
      <c r="SGF1023" s="151" t="s">
        <v>399</v>
      </c>
      <c r="SGG1023" s="151" t="s">
        <v>399</v>
      </c>
      <c r="SGH1023" s="151" t="s">
        <v>399</v>
      </c>
      <c r="SGI1023" s="151" t="s">
        <v>399</v>
      </c>
      <c r="SGJ1023" s="151" t="s">
        <v>399</v>
      </c>
      <c r="SGK1023" s="151" t="s">
        <v>399</v>
      </c>
      <c r="SGL1023" s="151" t="s">
        <v>399</v>
      </c>
      <c r="SGM1023" s="151" t="s">
        <v>399</v>
      </c>
      <c r="SGN1023" s="151" t="s">
        <v>399</v>
      </c>
      <c r="SGO1023" s="151" t="s">
        <v>399</v>
      </c>
      <c r="SGP1023" s="151" t="s">
        <v>399</v>
      </c>
      <c r="SGQ1023" s="151" t="s">
        <v>399</v>
      </c>
      <c r="SGR1023" s="151" t="s">
        <v>399</v>
      </c>
      <c r="SGS1023" s="151" t="s">
        <v>399</v>
      </c>
      <c r="SGT1023" s="151" t="s">
        <v>399</v>
      </c>
      <c r="SGU1023" s="151" t="s">
        <v>399</v>
      </c>
      <c r="SGV1023" s="151" t="s">
        <v>399</v>
      </c>
      <c r="SGW1023" s="151" t="s">
        <v>399</v>
      </c>
      <c r="SGX1023" s="151" t="s">
        <v>399</v>
      </c>
      <c r="SGY1023" s="151" t="s">
        <v>399</v>
      </c>
      <c r="SGZ1023" s="151" t="s">
        <v>399</v>
      </c>
      <c r="SHA1023" s="151" t="s">
        <v>399</v>
      </c>
      <c r="SHB1023" s="151" t="s">
        <v>399</v>
      </c>
      <c r="SHC1023" s="151" t="s">
        <v>399</v>
      </c>
      <c r="SHD1023" s="151" t="s">
        <v>399</v>
      </c>
      <c r="SHE1023" s="151" t="s">
        <v>399</v>
      </c>
      <c r="SHF1023" s="151" t="s">
        <v>399</v>
      </c>
      <c r="SHG1023" s="151" t="s">
        <v>399</v>
      </c>
      <c r="SHH1023" s="151" t="s">
        <v>399</v>
      </c>
      <c r="SHI1023" s="151" t="s">
        <v>399</v>
      </c>
      <c r="SHJ1023" s="151" t="s">
        <v>399</v>
      </c>
      <c r="SHK1023" s="151" t="s">
        <v>399</v>
      </c>
      <c r="SHL1023" s="151" t="s">
        <v>399</v>
      </c>
      <c r="SHM1023" s="151" t="s">
        <v>399</v>
      </c>
      <c r="SHN1023" s="151" t="s">
        <v>399</v>
      </c>
      <c r="SHO1023" s="151" t="s">
        <v>399</v>
      </c>
      <c r="SHP1023" s="151" t="s">
        <v>399</v>
      </c>
      <c r="SHQ1023" s="151" t="s">
        <v>399</v>
      </c>
      <c r="SHR1023" s="151" t="s">
        <v>399</v>
      </c>
      <c r="SHS1023" s="151" t="s">
        <v>399</v>
      </c>
      <c r="SHT1023" s="151" t="s">
        <v>399</v>
      </c>
      <c r="SHU1023" s="151" t="s">
        <v>399</v>
      </c>
      <c r="SHV1023" s="151" t="s">
        <v>399</v>
      </c>
      <c r="SHW1023" s="151" t="s">
        <v>399</v>
      </c>
      <c r="SHX1023" s="151" t="s">
        <v>399</v>
      </c>
      <c r="SHY1023" s="151" t="s">
        <v>399</v>
      </c>
      <c r="SHZ1023" s="151" t="s">
        <v>399</v>
      </c>
      <c r="SIA1023" s="151" t="s">
        <v>399</v>
      </c>
      <c r="SIB1023" s="151" t="s">
        <v>399</v>
      </c>
      <c r="SIC1023" s="151" t="s">
        <v>399</v>
      </c>
      <c r="SID1023" s="151" t="s">
        <v>399</v>
      </c>
      <c r="SIE1023" s="151" t="s">
        <v>399</v>
      </c>
      <c r="SIF1023" s="151" t="s">
        <v>399</v>
      </c>
      <c r="SIG1023" s="151" t="s">
        <v>399</v>
      </c>
      <c r="SIH1023" s="151" t="s">
        <v>399</v>
      </c>
      <c r="SII1023" s="151" t="s">
        <v>399</v>
      </c>
      <c r="SIJ1023" s="151" t="s">
        <v>399</v>
      </c>
      <c r="SIK1023" s="151" t="s">
        <v>399</v>
      </c>
      <c r="SIL1023" s="151" t="s">
        <v>399</v>
      </c>
      <c r="SIM1023" s="151" t="s">
        <v>399</v>
      </c>
      <c r="SIN1023" s="151" t="s">
        <v>399</v>
      </c>
      <c r="SIO1023" s="151" t="s">
        <v>399</v>
      </c>
      <c r="SIP1023" s="151" t="s">
        <v>399</v>
      </c>
      <c r="SIQ1023" s="151" t="s">
        <v>399</v>
      </c>
      <c r="SIR1023" s="151" t="s">
        <v>399</v>
      </c>
      <c r="SIS1023" s="151" t="s">
        <v>399</v>
      </c>
      <c r="SIT1023" s="151" t="s">
        <v>399</v>
      </c>
      <c r="SIU1023" s="151" t="s">
        <v>399</v>
      </c>
      <c r="SIV1023" s="151" t="s">
        <v>399</v>
      </c>
      <c r="SIW1023" s="151" t="s">
        <v>399</v>
      </c>
      <c r="SIX1023" s="151" t="s">
        <v>399</v>
      </c>
      <c r="SIY1023" s="151" t="s">
        <v>399</v>
      </c>
      <c r="SIZ1023" s="151" t="s">
        <v>399</v>
      </c>
      <c r="SJA1023" s="151" t="s">
        <v>399</v>
      </c>
      <c r="SJB1023" s="151" t="s">
        <v>399</v>
      </c>
      <c r="SJC1023" s="151" t="s">
        <v>399</v>
      </c>
      <c r="SJD1023" s="151" t="s">
        <v>399</v>
      </c>
      <c r="SJE1023" s="151" t="s">
        <v>399</v>
      </c>
      <c r="SJF1023" s="151" t="s">
        <v>399</v>
      </c>
      <c r="SJG1023" s="151" t="s">
        <v>399</v>
      </c>
      <c r="SJH1023" s="151" t="s">
        <v>399</v>
      </c>
      <c r="SJI1023" s="151" t="s">
        <v>399</v>
      </c>
      <c r="SJJ1023" s="151" t="s">
        <v>399</v>
      </c>
      <c r="SJK1023" s="151" t="s">
        <v>399</v>
      </c>
      <c r="SJL1023" s="151" t="s">
        <v>399</v>
      </c>
      <c r="SJM1023" s="151" t="s">
        <v>399</v>
      </c>
      <c r="SJN1023" s="151" t="s">
        <v>399</v>
      </c>
      <c r="SJO1023" s="151" t="s">
        <v>399</v>
      </c>
      <c r="SJP1023" s="151" t="s">
        <v>399</v>
      </c>
      <c r="SJQ1023" s="151" t="s">
        <v>399</v>
      </c>
      <c r="SJR1023" s="151" t="s">
        <v>399</v>
      </c>
      <c r="SJS1023" s="151" t="s">
        <v>399</v>
      </c>
      <c r="SJT1023" s="151" t="s">
        <v>399</v>
      </c>
      <c r="SJU1023" s="151" t="s">
        <v>399</v>
      </c>
      <c r="SJV1023" s="151" t="s">
        <v>399</v>
      </c>
      <c r="SJW1023" s="151" t="s">
        <v>399</v>
      </c>
      <c r="SJX1023" s="151" t="s">
        <v>399</v>
      </c>
      <c r="SJY1023" s="151" t="s">
        <v>399</v>
      </c>
      <c r="SJZ1023" s="151" t="s">
        <v>399</v>
      </c>
      <c r="SKA1023" s="151" t="s">
        <v>399</v>
      </c>
      <c r="SKB1023" s="151" t="s">
        <v>399</v>
      </c>
      <c r="SKC1023" s="151" t="s">
        <v>399</v>
      </c>
      <c r="SKD1023" s="151" t="s">
        <v>399</v>
      </c>
      <c r="SKE1023" s="151" t="s">
        <v>399</v>
      </c>
      <c r="SKF1023" s="151" t="s">
        <v>399</v>
      </c>
      <c r="SKG1023" s="151" t="s">
        <v>399</v>
      </c>
      <c r="SKH1023" s="151" t="s">
        <v>399</v>
      </c>
      <c r="SKI1023" s="151" t="s">
        <v>399</v>
      </c>
      <c r="SKJ1023" s="151" t="s">
        <v>399</v>
      </c>
      <c r="SKK1023" s="151" t="s">
        <v>399</v>
      </c>
      <c r="SKL1023" s="151" t="s">
        <v>399</v>
      </c>
      <c r="SKM1023" s="151" t="s">
        <v>399</v>
      </c>
      <c r="SKN1023" s="151" t="s">
        <v>399</v>
      </c>
      <c r="SKO1023" s="151" t="s">
        <v>399</v>
      </c>
      <c r="SKP1023" s="151" t="s">
        <v>399</v>
      </c>
      <c r="SKQ1023" s="151" t="s">
        <v>399</v>
      </c>
      <c r="SKR1023" s="151" t="s">
        <v>399</v>
      </c>
      <c r="SKS1023" s="151" t="s">
        <v>399</v>
      </c>
      <c r="SKT1023" s="151" t="s">
        <v>399</v>
      </c>
      <c r="SKU1023" s="151" t="s">
        <v>399</v>
      </c>
      <c r="SKV1023" s="151" t="s">
        <v>399</v>
      </c>
      <c r="SKW1023" s="151" t="s">
        <v>399</v>
      </c>
      <c r="SKX1023" s="151" t="s">
        <v>399</v>
      </c>
      <c r="SKY1023" s="151" t="s">
        <v>399</v>
      </c>
      <c r="SKZ1023" s="151" t="s">
        <v>399</v>
      </c>
      <c r="SLA1023" s="151" t="s">
        <v>399</v>
      </c>
      <c r="SLB1023" s="151" t="s">
        <v>399</v>
      </c>
      <c r="SLC1023" s="151" t="s">
        <v>399</v>
      </c>
      <c r="SLD1023" s="151" t="s">
        <v>399</v>
      </c>
      <c r="SLE1023" s="151" t="s">
        <v>399</v>
      </c>
      <c r="SLF1023" s="151" t="s">
        <v>399</v>
      </c>
      <c r="SLG1023" s="151" t="s">
        <v>399</v>
      </c>
      <c r="SLH1023" s="151" t="s">
        <v>399</v>
      </c>
      <c r="SLI1023" s="151" t="s">
        <v>399</v>
      </c>
      <c r="SLJ1023" s="151" t="s">
        <v>399</v>
      </c>
      <c r="SLK1023" s="151" t="s">
        <v>399</v>
      </c>
      <c r="SLL1023" s="151" t="s">
        <v>399</v>
      </c>
      <c r="SLM1023" s="151" t="s">
        <v>399</v>
      </c>
      <c r="SLN1023" s="151" t="s">
        <v>399</v>
      </c>
      <c r="SLO1023" s="151" t="s">
        <v>399</v>
      </c>
      <c r="SLP1023" s="151" t="s">
        <v>399</v>
      </c>
      <c r="SLQ1023" s="151" t="s">
        <v>399</v>
      </c>
      <c r="SLR1023" s="151" t="s">
        <v>399</v>
      </c>
      <c r="SLS1023" s="151" t="s">
        <v>399</v>
      </c>
      <c r="SLT1023" s="151" t="s">
        <v>399</v>
      </c>
      <c r="SLU1023" s="151" t="s">
        <v>399</v>
      </c>
      <c r="SLV1023" s="151" t="s">
        <v>399</v>
      </c>
      <c r="SLW1023" s="151" t="s">
        <v>399</v>
      </c>
      <c r="SLX1023" s="151" t="s">
        <v>399</v>
      </c>
      <c r="SLY1023" s="151" t="s">
        <v>399</v>
      </c>
      <c r="SLZ1023" s="151" t="s">
        <v>399</v>
      </c>
      <c r="SMA1023" s="151" t="s">
        <v>399</v>
      </c>
      <c r="SMB1023" s="151" t="s">
        <v>399</v>
      </c>
      <c r="SMC1023" s="151" t="s">
        <v>399</v>
      </c>
      <c r="SMD1023" s="151" t="s">
        <v>399</v>
      </c>
      <c r="SME1023" s="151" t="s">
        <v>399</v>
      </c>
      <c r="SMF1023" s="151" t="s">
        <v>399</v>
      </c>
      <c r="SMG1023" s="151" t="s">
        <v>399</v>
      </c>
      <c r="SMH1023" s="151" t="s">
        <v>399</v>
      </c>
      <c r="SMI1023" s="151" t="s">
        <v>399</v>
      </c>
      <c r="SMJ1023" s="151" t="s">
        <v>399</v>
      </c>
      <c r="SMK1023" s="151" t="s">
        <v>399</v>
      </c>
      <c r="SML1023" s="151" t="s">
        <v>399</v>
      </c>
      <c r="SMM1023" s="151" t="s">
        <v>399</v>
      </c>
      <c r="SMN1023" s="151" t="s">
        <v>399</v>
      </c>
      <c r="SMO1023" s="151" t="s">
        <v>399</v>
      </c>
      <c r="SMP1023" s="151" t="s">
        <v>399</v>
      </c>
      <c r="SMQ1023" s="151" t="s">
        <v>399</v>
      </c>
      <c r="SMR1023" s="151" t="s">
        <v>399</v>
      </c>
      <c r="SMS1023" s="151" t="s">
        <v>399</v>
      </c>
      <c r="SMT1023" s="151" t="s">
        <v>399</v>
      </c>
      <c r="SMU1023" s="151" t="s">
        <v>399</v>
      </c>
      <c r="SMV1023" s="151" t="s">
        <v>399</v>
      </c>
      <c r="SMW1023" s="151" t="s">
        <v>399</v>
      </c>
      <c r="SMX1023" s="151" t="s">
        <v>399</v>
      </c>
      <c r="SMY1023" s="151" t="s">
        <v>399</v>
      </c>
      <c r="SMZ1023" s="151" t="s">
        <v>399</v>
      </c>
      <c r="SNA1023" s="151" t="s">
        <v>399</v>
      </c>
      <c r="SNB1023" s="151" t="s">
        <v>399</v>
      </c>
      <c r="SNC1023" s="151" t="s">
        <v>399</v>
      </c>
      <c r="SND1023" s="151" t="s">
        <v>399</v>
      </c>
      <c r="SNE1023" s="151" t="s">
        <v>399</v>
      </c>
      <c r="SNF1023" s="151" t="s">
        <v>399</v>
      </c>
      <c r="SNG1023" s="151" t="s">
        <v>399</v>
      </c>
      <c r="SNH1023" s="151" t="s">
        <v>399</v>
      </c>
      <c r="SNI1023" s="151" t="s">
        <v>399</v>
      </c>
      <c r="SNJ1023" s="151" t="s">
        <v>399</v>
      </c>
      <c r="SNK1023" s="151" t="s">
        <v>399</v>
      </c>
      <c r="SNL1023" s="151" t="s">
        <v>399</v>
      </c>
      <c r="SNM1023" s="151" t="s">
        <v>399</v>
      </c>
      <c r="SNN1023" s="151" t="s">
        <v>399</v>
      </c>
      <c r="SNO1023" s="151" t="s">
        <v>399</v>
      </c>
      <c r="SNP1023" s="151" t="s">
        <v>399</v>
      </c>
      <c r="SNQ1023" s="151" t="s">
        <v>399</v>
      </c>
      <c r="SNR1023" s="151" t="s">
        <v>399</v>
      </c>
      <c r="SNS1023" s="151" t="s">
        <v>399</v>
      </c>
      <c r="SNT1023" s="151" t="s">
        <v>399</v>
      </c>
      <c r="SNU1023" s="151" t="s">
        <v>399</v>
      </c>
      <c r="SNV1023" s="151" t="s">
        <v>399</v>
      </c>
      <c r="SNW1023" s="151" t="s">
        <v>399</v>
      </c>
      <c r="SNX1023" s="151" t="s">
        <v>399</v>
      </c>
      <c r="SNY1023" s="151" t="s">
        <v>399</v>
      </c>
      <c r="SNZ1023" s="151" t="s">
        <v>399</v>
      </c>
      <c r="SOA1023" s="151" t="s">
        <v>399</v>
      </c>
      <c r="SOB1023" s="151" t="s">
        <v>399</v>
      </c>
      <c r="SOC1023" s="151" t="s">
        <v>399</v>
      </c>
      <c r="SOD1023" s="151" t="s">
        <v>399</v>
      </c>
      <c r="SOE1023" s="151" t="s">
        <v>399</v>
      </c>
      <c r="SOF1023" s="151" t="s">
        <v>399</v>
      </c>
      <c r="SOG1023" s="151" t="s">
        <v>399</v>
      </c>
      <c r="SOH1023" s="151" t="s">
        <v>399</v>
      </c>
      <c r="SOI1023" s="151" t="s">
        <v>399</v>
      </c>
      <c r="SOJ1023" s="151" t="s">
        <v>399</v>
      </c>
      <c r="SOK1023" s="151" t="s">
        <v>399</v>
      </c>
      <c r="SOL1023" s="151" t="s">
        <v>399</v>
      </c>
      <c r="SOM1023" s="151" t="s">
        <v>399</v>
      </c>
      <c r="SON1023" s="151" t="s">
        <v>399</v>
      </c>
      <c r="SOO1023" s="151" t="s">
        <v>399</v>
      </c>
      <c r="SOP1023" s="151" t="s">
        <v>399</v>
      </c>
      <c r="SOQ1023" s="151" t="s">
        <v>399</v>
      </c>
      <c r="SOR1023" s="151" t="s">
        <v>399</v>
      </c>
      <c r="SOS1023" s="151" t="s">
        <v>399</v>
      </c>
      <c r="SOT1023" s="151" t="s">
        <v>399</v>
      </c>
      <c r="SOU1023" s="151" t="s">
        <v>399</v>
      </c>
      <c r="SOV1023" s="151" t="s">
        <v>399</v>
      </c>
      <c r="SOW1023" s="151" t="s">
        <v>399</v>
      </c>
      <c r="SOX1023" s="151" t="s">
        <v>399</v>
      </c>
      <c r="SOY1023" s="151" t="s">
        <v>399</v>
      </c>
      <c r="SOZ1023" s="151" t="s">
        <v>399</v>
      </c>
      <c r="SPA1023" s="151" t="s">
        <v>399</v>
      </c>
      <c r="SPB1023" s="151" t="s">
        <v>399</v>
      </c>
      <c r="SPC1023" s="151" t="s">
        <v>399</v>
      </c>
      <c r="SPD1023" s="151" t="s">
        <v>399</v>
      </c>
      <c r="SPE1023" s="151" t="s">
        <v>399</v>
      </c>
      <c r="SPF1023" s="151" t="s">
        <v>399</v>
      </c>
      <c r="SPG1023" s="151" t="s">
        <v>399</v>
      </c>
      <c r="SPH1023" s="151" t="s">
        <v>399</v>
      </c>
      <c r="SPI1023" s="151" t="s">
        <v>399</v>
      </c>
      <c r="SPJ1023" s="151" t="s">
        <v>399</v>
      </c>
      <c r="SPK1023" s="151" t="s">
        <v>399</v>
      </c>
      <c r="SPL1023" s="151" t="s">
        <v>399</v>
      </c>
      <c r="SPM1023" s="151" t="s">
        <v>399</v>
      </c>
      <c r="SPN1023" s="151" t="s">
        <v>399</v>
      </c>
      <c r="SPO1023" s="151" t="s">
        <v>399</v>
      </c>
      <c r="SPP1023" s="151" t="s">
        <v>399</v>
      </c>
      <c r="SPQ1023" s="151" t="s">
        <v>399</v>
      </c>
      <c r="SPR1023" s="151" t="s">
        <v>399</v>
      </c>
      <c r="SPS1023" s="151" t="s">
        <v>399</v>
      </c>
      <c r="SPT1023" s="151" t="s">
        <v>399</v>
      </c>
      <c r="SPU1023" s="151" t="s">
        <v>399</v>
      </c>
      <c r="SPV1023" s="151" t="s">
        <v>399</v>
      </c>
      <c r="SPW1023" s="151" t="s">
        <v>399</v>
      </c>
      <c r="SPX1023" s="151" t="s">
        <v>399</v>
      </c>
      <c r="SPY1023" s="151" t="s">
        <v>399</v>
      </c>
      <c r="SPZ1023" s="151" t="s">
        <v>399</v>
      </c>
      <c r="SQA1023" s="151" t="s">
        <v>399</v>
      </c>
      <c r="SQB1023" s="151" t="s">
        <v>399</v>
      </c>
      <c r="SQC1023" s="151" t="s">
        <v>399</v>
      </c>
      <c r="SQD1023" s="151" t="s">
        <v>399</v>
      </c>
      <c r="SQE1023" s="151" t="s">
        <v>399</v>
      </c>
      <c r="SQF1023" s="151" t="s">
        <v>399</v>
      </c>
      <c r="SQG1023" s="151" t="s">
        <v>399</v>
      </c>
      <c r="SQH1023" s="151" t="s">
        <v>399</v>
      </c>
      <c r="SQI1023" s="151" t="s">
        <v>399</v>
      </c>
      <c r="SQJ1023" s="151" t="s">
        <v>399</v>
      </c>
      <c r="SQK1023" s="151" t="s">
        <v>399</v>
      </c>
      <c r="SQL1023" s="151" t="s">
        <v>399</v>
      </c>
      <c r="SQM1023" s="151" t="s">
        <v>399</v>
      </c>
      <c r="SQN1023" s="151" t="s">
        <v>399</v>
      </c>
      <c r="SQO1023" s="151" t="s">
        <v>399</v>
      </c>
      <c r="SQP1023" s="151" t="s">
        <v>399</v>
      </c>
      <c r="SQQ1023" s="151" t="s">
        <v>399</v>
      </c>
      <c r="SQR1023" s="151" t="s">
        <v>399</v>
      </c>
      <c r="SQS1023" s="151" t="s">
        <v>399</v>
      </c>
      <c r="SQT1023" s="151" t="s">
        <v>399</v>
      </c>
      <c r="SQU1023" s="151" t="s">
        <v>399</v>
      </c>
      <c r="SQV1023" s="151" t="s">
        <v>399</v>
      </c>
      <c r="SQW1023" s="151" t="s">
        <v>399</v>
      </c>
      <c r="SQX1023" s="151" t="s">
        <v>399</v>
      </c>
      <c r="SQY1023" s="151" t="s">
        <v>399</v>
      </c>
      <c r="SQZ1023" s="151" t="s">
        <v>399</v>
      </c>
      <c r="SRA1023" s="151" t="s">
        <v>399</v>
      </c>
      <c r="SRB1023" s="151" t="s">
        <v>399</v>
      </c>
      <c r="SRC1023" s="151" t="s">
        <v>399</v>
      </c>
      <c r="SRD1023" s="151" t="s">
        <v>399</v>
      </c>
      <c r="SRE1023" s="151" t="s">
        <v>399</v>
      </c>
      <c r="SRF1023" s="151" t="s">
        <v>399</v>
      </c>
      <c r="SRG1023" s="151" t="s">
        <v>399</v>
      </c>
      <c r="SRH1023" s="151" t="s">
        <v>399</v>
      </c>
      <c r="SRI1023" s="151" t="s">
        <v>399</v>
      </c>
      <c r="SRJ1023" s="151" t="s">
        <v>399</v>
      </c>
      <c r="SRK1023" s="151" t="s">
        <v>399</v>
      </c>
      <c r="SRL1023" s="151" t="s">
        <v>399</v>
      </c>
      <c r="SRM1023" s="151" t="s">
        <v>399</v>
      </c>
      <c r="SRN1023" s="151" t="s">
        <v>399</v>
      </c>
      <c r="SRO1023" s="151" t="s">
        <v>399</v>
      </c>
      <c r="SRP1023" s="151" t="s">
        <v>399</v>
      </c>
      <c r="SRQ1023" s="151" t="s">
        <v>399</v>
      </c>
      <c r="SRR1023" s="151" t="s">
        <v>399</v>
      </c>
      <c r="SRS1023" s="151" t="s">
        <v>399</v>
      </c>
      <c r="SRT1023" s="151" t="s">
        <v>399</v>
      </c>
      <c r="SRU1023" s="151" t="s">
        <v>399</v>
      </c>
      <c r="SRV1023" s="151" t="s">
        <v>399</v>
      </c>
      <c r="SRW1023" s="151" t="s">
        <v>399</v>
      </c>
      <c r="SRX1023" s="151" t="s">
        <v>399</v>
      </c>
      <c r="SRY1023" s="151" t="s">
        <v>399</v>
      </c>
      <c r="SRZ1023" s="151" t="s">
        <v>399</v>
      </c>
      <c r="SSA1023" s="151" t="s">
        <v>399</v>
      </c>
      <c r="SSB1023" s="151" t="s">
        <v>399</v>
      </c>
      <c r="SSC1023" s="151" t="s">
        <v>399</v>
      </c>
      <c r="SSD1023" s="151" t="s">
        <v>399</v>
      </c>
      <c r="SSE1023" s="151" t="s">
        <v>399</v>
      </c>
      <c r="SSF1023" s="151" t="s">
        <v>399</v>
      </c>
      <c r="SSG1023" s="151" t="s">
        <v>399</v>
      </c>
      <c r="SSH1023" s="151" t="s">
        <v>399</v>
      </c>
      <c r="SSI1023" s="151" t="s">
        <v>399</v>
      </c>
      <c r="SSJ1023" s="151" t="s">
        <v>399</v>
      </c>
      <c r="SSK1023" s="151" t="s">
        <v>399</v>
      </c>
      <c r="SSL1023" s="151" t="s">
        <v>399</v>
      </c>
      <c r="SSM1023" s="151" t="s">
        <v>399</v>
      </c>
      <c r="SSN1023" s="151" t="s">
        <v>399</v>
      </c>
      <c r="SSO1023" s="151" t="s">
        <v>399</v>
      </c>
      <c r="SSP1023" s="151" t="s">
        <v>399</v>
      </c>
      <c r="SSQ1023" s="151" t="s">
        <v>399</v>
      </c>
      <c r="SSR1023" s="151" t="s">
        <v>399</v>
      </c>
      <c r="SSS1023" s="151" t="s">
        <v>399</v>
      </c>
      <c r="SST1023" s="151" t="s">
        <v>399</v>
      </c>
      <c r="SSU1023" s="151" t="s">
        <v>399</v>
      </c>
      <c r="SSV1023" s="151" t="s">
        <v>399</v>
      </c>
      <c r="SSW1023" s="151" t="s">
        <v>399</v>
      </c>
      <c r="SSX1023" s="151" t="s">
        <v>399</v>
      </c>
      <c r="SSY1023" s="151" t="s">
        <v>399</v>
      </c>
      <c r="SSZ1023" s="151" t="s">
        <v>399</v>
      </c>
      <c r="STA1023" s="151" t="s">
        <v>399</v>
      </c>
      <c r="STB1023" s="151" t="s">
        <v>399</v>
      </c>
      <c r="STC1023" s="151" t="s">
        <v>399</v>
      </c>
      <c r="STD1023" s="151" t="s">
        <v>399</v>
      </c>
      <c r="STE1023" s="151" t="s">
        <v>399</v>
      </c>
      <c r="STF1023" s="151" t="s">
        <v>399</v>
      </c>
      <c r="STG1023" s="151" t="s">
        <v>399</v>
      </c>
      <c r="STH1023" s="151" t="s">
        <v>399</v>
      </c>
      <c r="STI1023" s="151" t="s">
        <v>399</v>
      </c>
      <c r="STJ1023" s="151" t="s">
        <v>399</v>
      </c>
      <c r="STK1023" s="151" t="s">
        <v>399</v>
      </c>
      <c r="STL1023" s="151" t="s">
        <v>399</v>
      </c>
      <c r="STM1023" s="151" t="s">
        <v>399</v>
      </c>
      <c r="STN1023" s="151" t="s">
        <v>399</v>
      </c>
      <c r="STO1023" s="151" t="s">
        <v>399</v>
      </c>
      <c r="STP1023" s="151" t="s">
        <v>399</v>
      </c>
      <c r="STQ1023" s="151" t="s">
        <v>399</v>
      </c>
      <c r="STR1023" s="151" t="s">
        <v>399</v>
      </c>
      <c r="STS1023" s="151" t="s">
        <v>399</v>
      </c>
      <c r="STT1023" s="151" t="s">
        <v>399</v>
      </c>
      <c r="STU1023" s="151" t="s">
        <v>399</v>
      </c>
      <c r="STV1023" s="151" t="s">
        <v>399</v>
      </c>
      <c r="STW1023" s="151" t="s">
        <v>399</v>
      </c>
      <c r="STX1023" s="151" t="s">
        <v>399</v>
      </c>
      <c r="STY1023" s="151" t="s">
        <v>399</v>
      </c>
      <c r="STZ1023" s="151" t="s">
        <v>399</v>
      </c>
      <c r="SUA1023" s="151" t="s">
        <v>399</v>
      </c>
      <c r="SUB1023" s="151" t="s">
        <v>399</v>
      </c>
      <c r="SUC1023" s="151" t="s">
        <v>399</v>
      </c>
      <c r="SUD1023" s="151" t="s">
        <v>399</v>
      </c>
      <c r="SUE1023" s="151" t="s">
        <v>399</v>
      </c>
      <c r="SUF1023" s="151" t="s">
        <v>399</v>
      </c>
      <c r="SUG1023" s="151" t="s">
        <v>399</v>
      </c>
      <c r="SUH1023" s="151" t="s">
        <v>399</v>
      </c>
      <c r="SUI1023" s="151" t="s">
        <v>399</v>
      </c>
      <c r="SUJ1023" s="151" t="s">
        <v>399</v>
      </c>
      <c r="SUK1023" s="151" t="s">
        <v>399</v>
      </c>
      <c r="SUL1023" s="151" t="s">
        <v>399</v>
      </c>
      <c r="SUM1023" s="151" t="s">
        <v>399</v>
      </c>
      <c r="SUN1023" s="151" t="s">
        <v>399</v>
      </c>
      <c r="SUO1023" s="151" t="s">
        <v>399</v>
      </c>
      <c r="SUP1023" s="151" t="s">
        <v>399</v>
      </c>
      <c r="SUQ1023" s="151" t="s">
        <v>399</v>
      </c>
      <c r="SUR1023" s="151" t="s">
        <v>399</v>
      </c>
      <c r="SUS1023" s="151" t="s">
        <v>399</v>
      </c>
      <c r="SUT1023" s="151" t="s">
        <v>399</v>
      </c>
      <c r="SUU1023" s="151" t="s">
        <v>399</v>
      </c>
      <c r="SUV1023" s="151" t="s">
        <v>399</v>
      </c>
      <c r="SUW1023" s="151" t="s">
        <v>399</v>
      </c>
      <c r="SUX1023" s="151" t="s">
        <v>399</v>
      </c>
      <c r="SUY1023" s="151" t="s">
        <v>399</v>
      </c>
      <c r="SUZ1023" s="151" t="s">
        <v>399</v>
      </c>
      <c r="SVA1023" s="151" t="s">
        <v>399</v>
      </c>
      <c r="SVB1023" s="151" t="s">
        <v>399</v>
      </c>
      <c r="SVC1023" s="151" t="s">
        <v>399</v>
      </c>
      <c r="SVD1023" s="151" t="s">
        <v>399</v>
      </c>
      <c r="SVE1023" s="151" t="s">
        <v>399</v>
      </c>
      <c r="SVF1023" s="151" t="s">
        <v>399</v>
      </c>
      <c r="SVG1023" s="151" t="s">
        <v>399</v>
      </c>
      <c r="SVH1023" s="151" t="s">
        <v>399</v>
      </c>
      <c r="SVI1023" s="151" t="s">
        <v>399</v>
      </c>
      <c r="SVJ1023" s="151" t="s">
        <v>399</v>
      </c>
      <c r="SVK1023" s="151" t="s">
        <v>399</v>
      </c>
      <c r="SVL1023" s="151" t="s">
        <v>399</v>
      </c>
      <c r="SVM1023" s="151" t="s">
        <v>399</v>
      </c>
      <c r="SVN1023" s="151" t="s">
        <v>399</v>
      </c>
      <c r="SVO1023" s="151" t="s">
        <v>399</v>
      </c>
      <c r="SVP1023" s="151" t="s">
        <v>399</v>
      </c>
      <c r="SVQ1023" s="151" t="s">
        <v>399</v>
      </c>
      <c r="SVR1023" s="151" t="s">
        <v>399</v>
      </c>
      <c r="SVS1023" s="151" t="s">
        <v>399</v>
      </c>
      <c r="SVT1023" s="151" t="s">
        <v>399</v>
      </c>
      <c r="SVU1023" s="151" t="s">
        <v>399</v>
      </c>
      <c r="SVV1023" s="151" t="s">
        <v>399</v>
      </c>
      <c r="SVW1023" s="151" t="s">
        <v>399</v>
      </c>
      <c r="SVX1023" s="151" t="s">
        <v>399</v>
      </c>
      <c r="SVY1023" s="151" t="s">
        <v>399</v>
      </c>
      <c r="SVZ1023" s="151" t="s">
        <v>399</v>
      </c>
      <c r="SWA1023" s="151" t="s">
        <v>399</v>
      </c>
      <c r="SWB1023" s="151" t="s">
        <v>399</v>
      </c>
      <c r="SWC1023" s="151" t="s">
        <v>399</v>
      </c>
      <c r="SWD1023" s="151" t="s">
        <v>399</v>
      </c>
      <c r="SWE1023" s="151" t="s">
        <v>399</v>
      </c>
      <c r="SWF1023" s="151" t="s">
        <v>399</v>
      </c>
      <c r="SWG1023" s="151" t="s">
        <v>399</v>
      </c>
      <c r="SWH1023" s="151" t="s">
        <v>399</v>
      </c>
      <c r="SWI1023" s="151" t="s">
        <v>399</v>
      </c>
      <c r="SWJ1023" s="151" t="s">
        <v>399</v>
      </c>
      <c r="SWK1023" s="151" t="s">
        <v>399</v>
      </c>
      <c r="SWL1023" s="151" t="s">
        <v>399</v>
      </c>
      <c r="SWM1023" s="151" t="s">
        <v>399</v>
      </c>
      <c r="SWN1023" s="151" t="s">
        <v>399</v>
      </c>
      <c r="SWO1023" s="151" t="s">
        <v>399</v>
      </c>
      <c r="SWP1023" s="151" t="s">
        <v>399</v>
      </c>
      <c r="SWQ1023" s="151" t="s">
        <v>399</v>
      </c>
      <c r="SWR1023" s="151" t="s">
        <v>399</v>
      </c>
      <c r="SWS1023" s="151" t="s">
        <v>399</v>
      </c>
      <c r="SWT1023" s="151" t="s">
        <v>399</v>
      </c>
      <c r="SWU1023" s="151" t="s">
        <v>399</v>
      </c>
      <c r="SWV1023" s="151" t="s">
        <v>399</v>
      </c>
      <c r="SWW1023" s="151" t="s">
        <v>399</v>
      </c>
      <c r="SWX1023" s="151" t="s">
        <v>399</v>
      </c>
      <c r="SWY1023" s="151" t="s">
        <v>399</v>
      </c>
      <c r="SWZ1023" s="151" t="s">
        <v>399</v>
      </c>
      <c r="SXA1023" s="151" t="s">
        <v>399</v>
      </c>
      <c r="SXB1023" s="151" t="s">
        <v>399</v>
      </c>
      <c r="SXC1023" s="151" t="s">
        <v>399</v>
      </c>
      <c r="SXD1023" s="151" t="s">
        <v>399</v>
      </c>
      <c r="SXE1023" s="151" t="s">
        <v>399</v>
      </c>
      <c r="SXF1023" s="151" t="s">
        <v>399</v>
      </c>
      <c r="SXG1023" s="151" t="s">
        <v>399</v>
      </c>
      <c r="SXH1023" s="151" t="s">
        <v>399</v>
      </c>
      <c r="SXI1023" s="151" t="s">
        <v>399</v>
      </c>
      <c r="SXJ1023" s="151" t="s">
        <v>399</v>
      </c>
      <c r="SXK1023" s="151" t="s">
        <v>399</v>
      </c>
      <c r="SXL1023" s="151" t="s">
        <v>399</v>
      </c>
      <c r="SXM1023" s="151" t="s">
        <v>399</v>
      </c>
      <c r="SXN1023" s="151" t="s">
        <v>399</v>
      </c>
      <c r="SXO1023" s="151" t="s">
        <v>399</v>
      </c>
      <c r="SXP1023" s="151" t="s">
        <v>399</v>
      </c>
      <c r="SXQ1023" s="151" t="s">
        <v>399</v>
      </c>
      <c r="SXR1023" s="151" t="s">
        <v>399</v>
      </c>
      <c r="SXS1023" s="151" t="s">
        <v>399</v>
      </c>
      <c r="SXT1023" s="151" t="s">
        <v>399</v>
      </c>
      <c r="SXU1023" s="151" t="s">
        <v>399</v>
      </c>
      <c r="SXV1023" s="151" t="s">
        <v>399</v>
      </c>
      <c r="SXW1023" s="151" t="s">
        <v>399</v>
      </c>
      <c r="SXX1023" s="151" t="s">
        <v>399</v>
      </c>
      <c r="SXY1023" s="151" t="s">
        <v>399</v>
      </c>
      <c r="SXZ1023" s="151" t="s">
        <v>399</v>
      </c>
      <c r="SYA1023" s="151" t="s">
        <v>399</v>
      </c>
      <c r="SYB1023" s="151" t="s">
        <v>399</v>
      </c>
      <c r="SYC1023" s="151" t="s">
        <v>399</v>
      </c>
      <c r="SYD1023" s="151" t="s">
        <v>399</v>
      </c>
      <c r="SYE1023" s="151" t="s">
        <v>399</v>
      </c>
      <c r="SYF1023" s="151" t="s">
        <v>399</v>
      </c>
      <c r="SYG1023" s="151" t="s">
        <v>399</v>
      </c>
      <c r="SYH1023" s="151" t="s">
        <v>399</v>
      </c>
      <c r="SYI1023" s="151" t="s">
        <v>399</v>
      </c>
      <c r="SYJ1023" s="151" t="s">
        <v>399</v>
      </c>
      <c r="SYK1023" s="151" t="s">
        <v>399</v>
      </c>
      <c r="SYL1023" s="151" t="s">
        <v>399</v>
      </c>
      <c r="SYM1023" s="151" t="s">
        <v>399</v>
      </c>
      <c r="SYN1023" s="151" t="s">
        <v>399</v>
      </c>
      <c r="SYO1023" s="151" t="s">
        <v>399</v>
      </c>
      <c r="SYP1023" s="151" t="s">
        <v>399</v>
      </c>
      <c r="SYQ1023" s="151" t="s">
        <v>399</v>
      </c>
      <c r="SYR1023" s="151" t="s">
        <v>399</v>
      </c>
      <c r="SYS1023" s="151" t="s">
        <v>399</v>
      </c>
      <c r="SYT1023" s="151" t="s">
        <v>399</v>
      </c>
      <c r="SYU1023" s="151" t="s">
        <v>399</v>
      </c>
      <c r="SYV1023" s="151" t="s">
        <v>399</v>
      </c>
      <c r="SYW1023" s="151" t="s">
        <v>399</v>
      </c>
      <c r="SYX1023" s="151" t="s">
        <v>399</v>
      </c>
      <c r="SYY1023" s="151" t="s">
        <v>399</v>
      </c>
      <c r="SYZ1023" s="151" t="s">
        <v>399</v>
      </c>
      <c r="SZA1023" s="151" t="s">
        <v>399</v>
      </c>
      <c r="SZB1023" s="151" t="s">
        <v>399</v>
      </c>
      <c r="SZC1023" s="151" t="s">
        <v>399</v>
      </c>
      <c r="SZD1023" s="151" t="s">
        <v>399</v>
      </c>
      <c r="SZE1023" s="151" t="s">
        <v>399</v>
      </c>
      <c r="SZF1023" s="151" t="s">
        <v>399</v>
      </c>
      <c r="SZG1023" s="151" t="s">
        <v>399</v>
      </c>
      <c r="SZH1023" s="151" t="s">
        <v>399</v>
      </c>
      <c r="SZI1023" s="151" t="s">
        <v>399</v>
      </c>
      <c r="SZJ1023" s="151" t="s">
        <v>399</v>
      </c>
      <c r="SZK1023" s="151" t="s">
        <v>399</v>
      </c>
      <c r="SZL1023" s="151" t="s">
        <v>399</v>
      </c>
      <c r="SZM1023" s="151" t="s">
        <v>399</v>
      </c>
      <c r="SZN1023" s="151" t="s">
        <v>399</v>
      </c>
      <c r="SZO1023" s="151" t="s">
        <v>399</v>
      </c>
      <c r="SZP1023" s="151" t="s">
        <v>399</v>
      </c>
      <c r="SZQ1023" s="151" t="s">
        <v>399</v>
      </c>
      <c r="SZR1023" s="151" t="s">
        <v>399</v>
      </c>
      <c r="SZS1023" s="151" t="s">
        <v>399</v>
      </c>
      <c r="SZT1023" s="151" t="s">
        <v>399</v>
      </c>
      <c r="SZU1023" s="151" t="s">
        <v>399</v>
      </c>
      <c r="SZV1023" s="151" t="s">
        <v>399</v>
      </c>
      <c r="SZW1023" s="151" t="s">
        <v>399</v>
      </c>
      <c r="SZX1023" s="151" t="s">
        <v>399</v>
      </c>
      <c r="SZY1023" s="151" t="s">
        <v>399</v>
      </c>
      <c r="SZZ1023" s="151" t="s">
        <v>399</v>
      </c>
      <c r="TAA1023" s="151" t="s">
        <v>399</v>
      </c>
      <c r="TAB1023" s="151" t="s">
        <v>399</v>
      </c>
      <c r="TAC1023" s="151" t="s">
        <v>399</v>
      </c>
      <c r="TAD1023" s="151" t="s">
        <v>399</v>
      </c>
      <c r="TAE1023" s="151" t="s">
        <v>399</v>
      </c>
      <c r="TAF1023" s="151" t="s">
        <v>399</v>
      </c>
      <c r="TAG1023" s="151" t="s">
        <v>399</v>
      </c>
      <c r="TAH1023" s="151" t="s">
        <v>399</v>
      </c>
      <c r="TAI1023" s="151" t="s">
        <v>399</v>
      </c>
      <c r="TAJ1023" s="151" t="s">
        <v>399</v>
      </c>
      <c r="TAK1023" s="151" t="s">
        <v>399</v>
      </c>
      <c r="TAL1023" s="151" t="s">
        <v>399</v>
      </c>
      <c r="TAM1023" s="151" t="s">
        <v>399</v>
      </c>
      <c r="TAN1023" s="151" t="s">
        <v>399</v>
      </c>
      <c r="TAO1023" s="151" t="s">
        <v>399</v>
      </c>
      <c r="TAP1023" s="151" t="s">
        <v>399</v>
      </c>
      <c r="TAQ1023" s="151" t="s">
        <v>399</v>
      </c>
      <c r="TAR1023" s="151" t="s">
        <v>399</v>
      </c>
      <c r="TAS1023" s="151" t="s">
        <v>399</v>
      </c>
      <c r="TAT1023" s="151" t="s">
        <v>399</v>
      </c>
      <c r="TAU1023" s="151" t="s">
        <v>399</v>
      </c>
      <c r="TAV1023" s="151" t="s">
        <v>399</v>
      </c>
      <c r="TAW1023" s="151" t="s">
        <v>399</v>
      </c>
      <c r="TAX1023" s="151" t="s">
        <v>399</v>
      </c>
      <c r="TAY1023" s="151" t="s">
        <v>399</v>
      </c>
      <c r="TAZ1023" s="151" t="s">
        <v>399</v>
      </c>
      <c r="TBA1023" s="151" t="s">
        <v>399</v>
      </c>
      <c r="TBB1023" s="151" t="s">
        <v>399</v>
      </c>
      <c r="TBC1023" s="151" t="s">
        <v>399</v>
      </c>
      <c r="TBD1023" s="151" t="s">
        <v>399</v>
      </c>
      <c r="TBE1023" s="151" t="s">
        <v>399</v>
      </c>
      <c r="TBF1023" s="151" t="s">
        <v>399</v>
      </c>
      <c r="TBG1023" s="151" t="s">
        <v>399</v>
      </c>
      <c r="TBH1023" s="151" t="s">
        <v>399</v>
      </c>
      <c r="TBI1023" s="151" t="s">
        <v>399</v>
      </c>
      <c r="TBJ1023" s="151" t="s">
        <v>399</v>
      </c>
      <c r="TBK1023" s="151" t="s">
        <v>399</v>
      </c>
      <c r="TBL1023" s="151" t="s">
        <v>399</v>
      </c>
      <c r="TBM1023" s="151" t="s">
        <v>399</v>
      </c>
      <c r="TBN1023" s="151" t="s">
        <v>399</v>
      </c>
      <c r="TBO1023" s="151" t="s">
        <v>399</v>
      </c>
      <c r="TBP1023" s="151" t="s">
        <v>399</v>
      </c>
      <c r="TBQ1023" s="151" t="s">
        <v>399</v>
      </c>
      <c r="TBR1023" s="151" t="s">
        <v>399</v>
      </c>
      <c r="TBS1023" s="151" t="s">
        <v>399</v>
      </c>
      <c r="TBT1023" s="151" t="s">
        <v>399</v>
      </c>
      <c r="TBU1023" s="151" t="s">
        <v>399</v>
      </c>
      <c r="TBV1023" s="151" t="s">
        <v>399</v>
      </c>
      <c r="TBW1023" s="151" t="s">
        <v>399</v>
      </c>
      <c r="TBX1023" s="151" t="s">
        <v>399</v>
      </c>
      <c r="TBY1023" s="151" t="s">
        <v>399</v>
      </c>
      <c r="TBZ1023" s="151" t="s">
        <v>399</v>
      </c>
      <c r="TCA1023" s="151" t="s">
        <v>399</v>
      </c>
      <c r="TCB1023" s="151" t="s">
        <v>399</v>
      </c>
      <c r="TCC1023" s="151" t="s">
        <v>399</v>
      </c>
      <c r="TCD1023" s="151" t="s">
        <v>399</v>
      </c>
      <c r="TCE1023" s="151" t="s">
        <v>399</v>
      </c>
      <c r="TCF1023" s="151" t="s">
        <v>399</v>
      </c>
      <c r="TCG1023" s="151" t="s">
        <v>399</v>
      </c>
      <c r="TCH1023" s="151" t="s">
        <v>399</v>
      </c>
      <c r="TCI1023" s="151" t="s">
        <v>399</v>
      </c>
      <c r="TCJ1023" s="151" t="s">
        <v>399</v>
      </c>
      <c r="TCK1023" s="151" t="s">
        <v>399</v>
      </c>
      <c r="TCL1023" s="151" t="s">
        <v>399</v>
      </c>
      <c r="TCM1023" s="151" t="s">
        <v>399</v>
      </c>
      <c r="TCN1023" s="151" t="s">
        <v>399</v>
      </c>
      <c r="TCO1023" s="151" t="s">
        <v>399</v>
      </c>
      <c r="TCP1023" s="151" t="s">
        <v>399</v>
      </c>
      <c r="TCQ1023" s="151" t="s">
        <v>399</v>
      </c>
      <c r="TCR1023" s="151" t="s">
        <v>399</v>
      </c>
      <c r="TCS1023" s="151" t="s">
        <v>399</v>
      </c>
      <c r="TCT1023" s="151" t="s">
        <v>399</v>
      </c>
      <c r="TCU1023" s="151" t="s">
        <v>399</v>
      </c>
      <c r="TCV1023" s="151" t="s">
        <v>399</v>
      </c>
      <c r="TCW1023" s="151" t="s">
        <v>399</v>
      </c>
      <c r="TCX1023" s="151" t="s">
        <v>399</v>
      </c>
      <c r="TCY1023" s="151" t="s">
        <v>399</v>
      </c>
      <c r="TCZ1023" s="151" t="s">
        <v>399</v>
      </c>
      <c r="TDA1023" s="151" t="s">
        <v>399</v>
      </c>
      <c r="TDB1023" s="151" t="s">
        <v>399</v>
      </c>
      <c r="TDC1023" s="151" t="s">
        <v>399</v>
      </c>
      <c r="TDD1023" s="151" t="s">
        <v>399</v>
      </c>
      <c r="TDE1023" s="151" t="s">
        <v>399</v>
      </c>
      <c r="TDF1023" s="151" t="s">
        <v>399</v>
      </c>
      <c r="TDG1023" s="151" t="s">
        <v>399</v>
      </c>
      <c r="TDH1023" s="151" t="s">
        <v>399</v>
      </c>
      <c r="TDI1023" s="151" t="s">
        <v>399</v>
      </c>
      <c r="TDJ1023" s="151" t="s">
        <v>399</v>
      </c>
      <c r="TDK1023" s="151" t="s">
        <v>399</v>
      </c>
      <c r="TDL1023" s="151" t="s">
        <v>399</v>
      </c>
      <c r="TDM1023" s="151" t="s">
        <v>399</v>
      </c>
      <c r="TDN1023" s="151" t="s">
        <v>399</v>
      </c>
      <c r="TDO1023" s="151" t="s">
        <v>399</v>
      </c>
      <c r="TDP1023" s="151" t="s">
        <v>399</v>
      </c>
      <c r="TDQ1023" s="151" t="s">
        <v>399</v>
      </c>
      <c r="TDR1023" s="151" t="s">
        <v>399</v>
      </c>
      <c r="TDS1023" s="151" t="s">
        <v>399</v>
      </c>
      <c r="TDT1023" s="151" t="s">
        <v>399</v>
      </c>
      <c r="TDU1023" s="151" t="s">
        <v>399</v>
      </c>
      <c r="TDV1023" s="151" t="s">
        <v>399</v>
      </c>
      <c r="TDW1023" s="151" t="s">
        <v>399</v>
      </c>
      <c r="TDX1023" s="151" t="s">
        <v>399</v>
      </c>
      <c r="TDY1023" s="151" t="s">
        <v>399</v>
      </c>
      <c r="TDZ1023" s="151" t="s">
        <v>399</v>
      </c>
      <c r="TEA1023" s="151" t="s">
        <v>399</v>
      </c>
      <c r="TEB1023" s="151" t="s">
        <v>399</v>
      </c>
      <c r="TEC1023" s="151" t="s">
        <v>399</v>
      </c>
      <c r="TED1023" s="151" t="s">
        <v>399</v>
      </c>
      <c r="TEE1023" s="151" t="s">
        <v>399</v>
      </c>
      <c r="TEF1023" s="151" t="s">
        <v>399</v>
      </c>
      <c r="TEG1023" s="151" t="s">
        <v>399</v>
      </c>
      <c r="TEH1023" s="151" t="s">
        <v>399</v>
      </c>
      <c r="TEI1023" s="151" t="s">
        <v>399</v>
      </c>
      <c r="TEJ1023" s="151" t="s">
        <v>399</v>
      </c>
      <c r="TEK1023" s="151" t="s">
        <v>399</v>
      </c>
      <c r="TEL1023" s="151" t="s">
        <v>399</v>
      </c>
      <c r="TEM1023" s="151" t="s">
        <v>399</v>
      </c>
      <c r="TEN1023" s="151" t="s">
        <v>399</v>
      </c>
      <c r="TEO1023" s="151" t="s">
        <v>399</v>
      </c>
      <c r="TEP1023" s="151" t="s">
        <v>399</v>
      </c>
      <c r="TEQ1023" s="151" t="s">
        <v>399</v>
      </c>
      <c r="TER1023" s="151" t="s">
        <v>399</v>
      </c>
      <c r="TES1023" s="151" t="s">
        <v>399</v>
      </c>
      <c r="TET1023" s="151" t="s">
        <v>399</v>
      </c>
      <c r="TEU1023" s="151" t="s">
        <v>399</v>
      </c>
      <c r="TEV1023" s="151" t="s">
        <v>399</v>
      </c>
      <c r="TEW1023" s="151" t="s">
        <v>399</v>
      </c>
      <c r="TEX1023" s="151" t="s">
        <v>399</v>
      </c>
      <c r="TEY1023" s="151" t="s">
        <v>399</v>
      </c>
      <c r="TEZ1023" s="151" t="s">
        <v>399</v>
      </c>
      <c r="TFA1023" s="151" t="s">
        <v>399</v>
      </c>
      <c r="TFB1023" s="151" t="s">
        <v>399</v>
      </c>
      <c r="TFC1023" s="151" t="s">
        <v>399</v>
      </c>
      <c r="TFD1023" s="151" t="s">
        <v>399</v>
      </c>
      <c r="TFE1023" s="151" t="s">
        <v>399</v>
      </c>
      <c r="TFF1023" s="151" t="s">
        <v>399</v>
      </c>
      <c r="TFG1023" s="151" t="s">
        <v>399</v>
      </c>
      <c r="TFH1023" s="151" t="s">
        <v>399</v>
      </c>
      <c r="TFI1023" s="151" t="s">
        <v>399</v>
      </c>
      <c r="TFJ1023" s="151" t="s">
        <v>399</v>
      </c>
      <c r="TFK1023" s="151" t="s">
        <v>399</v>
      </c>
      <c r="TFL1023" s="151" t="s">
        <v>399</v>
      </c>
      <c r="TFM1023" s="151" t="s">
        <v>399</v>
      </c>
      <c r="TFN1023" s="151" t="s">
        <v>399</v>
      </c>
      <c r="TFO1023" s="151" t="s">
        <v>399</v>
      </c>
      <c r="TFP1023" s="151" t="s">
        <v>399</v>
      </c>
      <c r="TFQ1023" s="151" t="s">
        <v>399</v>
      </c>
      <c r="TFR1023" s="151" t="s">
        <v>399</v>
      </c>
      <c r="TFS1023" s="151" t="s">
        <v>399</v>
      </c>
      <c r="TFT1023" s="151" t="s">
        <v>399</v>
      </c>
      <c r="TFU1023" s="151" t="s">
        <v>399</v>
      </c>
      <c r="TFV1023" s="151" t="s">
        <v>399</v>
      </c>
      <c r="TFW1023" s="151" t="s">
        <v>399</v>
      </c>
      <c r="TFX1023" s="151" t="s">
        <v>399</v>
      </c>
      <c r="TFY1023" s="151" t="s">
        <v>399</v>
      </c>
      <c r="TFZ1023" s="151" t="s">
        <v>399</v>
      </c>
      <c r="TGA1023" s="151" t="s">
        <v>399</v>
      </c>
      <c r="TGB1023" s="151" t="s">
        <v>399</v>
      </c>
      <c r="TGC1023" s="151" t="s">
        <v>399</v>
      </c>
      <c r="TGD1023" s="151" t="s">
        <v>399</v>
      </c>
      <c r="TGE1023" s="151" t="s">
        <v>399</v>
      </c>
      <c r="TGF1023" s="151" t="s">
        <v>399</v>
      </c>
      <c r="TGG1023" s="151" t="s">
        <v>399</v>
      </c>
      <c r="TGH1023" s="151" t="s">
        <v>399</v>
      </c>
      <c r="TGI1023" s="151" t="s">
        <v>399</v>
      </c>
      <c r="TGJ1023" s="151" t="s">
        <v>399</v>
      </c>
      <c r="TGK1023" s="151" t="s">
        <v>399</v>
      </c>
      <c r="TGL1023" s="151" t="s">
        <v>399</v>
      </c>
      <c r="TGM1023" s="151" t="s">
        <v>399</v>
      </c>
      <c r="TGN1023" s="151" t="s">
        <v>399</v>
      </c>
      <c r="TGO1023" s="151" t="s">
        <v>399</v>
      </c>
      <c r="TGP1023" s="151" t="s">
        <v>399</v>
      </c>
      <c r="TGQ1023" s="151" t="s">
        <v>399</v>
      </c>
      <c r="TGR1023" s="151" t="s">
        <v>399</v>
      </c>
      <c r="TGS1023" s="151" t="s">
        <v>399</v>
      </c>
      <c r="TGT1023" s="151" t="s">
        <v>399</v>
      </c>
      <c r="TGU1023" s="151" t="s">
        <v>399</v>
      </c>
      <c r="TGV1023" s="151" t="s">
        <v>399</v>
      </c>
      <c r="TGW1023" s="151" t="s">
        <v>399</v>
      </c>
      <c r="TGX1023" s="151" t="s">
        <v>399</v>
      </c>
      <c r="TGY1023" s="151" t="s">
        <v>399</v>
      </c>
      <c r="TGZ1023" s="151" t="s">
        <v>399</v>
      </c>
      <c r="THA1023" s="151" t="s">
        <v>399</v>
      </c>
      <c r="THB1023" s="151" t="s">
        <v>399</v>
      </c>
      <c r="THC1023" s="151" t="s">
        <v>399</v>
      </c>
      <c r="THD1023" s="151" t="s">
        <v>399</v>
      </c>
      <c r="THE1023" s="151" t="s">
        <v>399</v>
      </c>
      <c r="THF1023" s="151" t="s">
        <v>399</v>
      </c>
      <c r="THG1023" s="151" t="s">
        <v>399</v>
      </c>
      <c r="THH1023" s="151" t="s">
        <v>399</v>
      </c>
      <c r="THI1023" s="151" t="s">
        <v>399</v>
      </c>
      <c r="THJ1023" s="151" t="s">
        <v>399</v>
      </c>
      <c r="THK1023" s="151" t="s">
        <v>399</v>
      </c>
      <c r="THL1023" s="151" t="s">
        <v>399</v>
      </c>
      <c r="THM1023" s="151" t="s">
        <v>399</v>
      </c>
      <c r="THN1023" s="151" t="s">
        <v>399</v>
      </c>
      <c r="THO1023" s="151" t="s">
        <v>399</v>
      </c>
      <c r="THP1023" s="151" t="s">
        <v>399</v>
      </c>
      <c r="THQ1023" s="151" t="s">
        <v>399</v>
      </c>
      <c r="THR1023" s="151" t="s">
        <v>399</v>
      </c>
      <c r="THS1023" s="151" t="s">
        <v>399</v>
      </c>
      <c r="THT1023" s="151" t="s">
        <v>399</v>
      </c>
      <c r="THU1023" s="151" t="s">
        <v>399</v>
      </c>
      <c r="THV1023" s="151" t="s">
        <v>399</v>
      </c>
      <c r="THW1023" s="151" t="s">
        <v>399</v>
      </c>
      <c r="THX1023" s="151" t="s">
        <v>399</v>
      </c>
      <c r="THY1023" s="151" t="s">
        <v>399</v>
      </c>
      <c r="THZ1023" s="151" t="s">
        <v>399</v>
      </c>
      <c r="TIA1023" s="151" t="s">
        <v>399</v>
      </c>
      <c r="TIB1023" s="151" t="s">
        <v>399</v>
      </c>
      <c r="TIC1023" s="151" t="s">
        <v>399</v>
      </c>
      <c r="TID1023" s="151" t="s">
        <v>399</v>
      </c>
      <c r="TIE1023" s="151" t="s">
        <v>399</v>
      </c>
      <c r="TIF1023" s="151" t="s">
        <v>399</v>
      </c>
      <c r="TIG1023" s="151" t="s">
        <v>399</v>
      </c>
      <c r="TIH1023" s="151" t="s">
        <v>399</v>
      </c>
      <c r="TII1023" s="151" t="s">
        <v>399</v>
      </c>
      <c r="TIJ1023" s="151" t="s">
        <v>399</v>
      </c>
      <c r="TIK1023" s="151" t="s">
        <v>399</v>
      </c>
      <c r="TIL1023" s="151" t="s">
        <v>399</v>
      </c>
      <c r="TIM1023" s="151" t="s">
        <v>399</v>
      </c>
      <c r="TIN1023" s="151" t="s">
        <v>399</v>
      </c>
      <c r="TIO1023" s="151" t="s">
        <v>399</v>
      </c>
      <c r="TIP1023" s="151" t="s">
        <v>399</v>
      </c>
      <c r="TIQ1023" s="151" t="s">
        <v>399</v>
      </c>
      <c r="TIR1023" s="151" t="s">
        <v>399</v>
      </c>
      <c r="TIS1023" s="151" t="s">
        <v>399</v>
      </c>
      <c r="TIT1023" s="151" t="s">
        <v>399</v>
      </c>
      <c r="TIU1023" s="151" t="s">
        <v>399</v>
      </c>
      <c r="TIV1023" s="151" t="s">
        <v>399</v>
      </c>
      <c r="TIW1023" s="151" t="s">
        <v>399</v>
      </c>
      <c r="TIX1023" s="151" t="s">
        <v>399</v>
      </c>
      <c r="TIY1023" s="151" t="s">
        <v>399</v>
      </c>
      <c r="TIZ1023" s="151" t="s">
        <v>399</v>
      </c>
      <c r="TJA1023" s="151" t="s">
        <v>399</v>
      </c>
      <c r="TJB1023" s="151" t="s">
        <v>399</v>
      </c>
      <c r="TJC1023" s="151" t="s">
        <v>399</v>
      </c>
      <c r="TJD1023" s="151" t="s">
        <v>399</v>
      </c>
      <c r="TJE1023" s="151" t="s">
        <v>399</v>
      </c>
      <c r="TJF1023" s="151" t="s">
        <v>399</v>
      </c>
      <c r="TJG1023" s="151" t="s">
        <v>399</v>
      </c>
      <c r="TJH1023" s="151" t="s">
        <v>399</v>
      </c>
      <c r="TJI1023" s="151" t="s">
        <v>399</v>
      </c>
      <c r="TJJ1023" s="151" t="s">
        <v>399</v>
      </c>
      <c r="TJK1023" s="151" t="s">
        <v>399</v>
      </c>
      <c r="TJL1023" s="151" t="s">
        <v>399</v>
      </c>
      <c r="TJM1023" s="151" t="s">
        <v>399</v>
      </c>
      <c r="TJN1023" s="151" t="s">
        <v>399</v>
      </c>
      <c r="TJO1023" s="151" t="s">
        <v>399</v>
      </c>
      <c r="TJP1023" s="151" t="s">
        <v>399</v>
      </c>
      <c r="TJQ1023" s="151" t="s">
        <v>399</v>
      </c>
      <c r="TJR1023" s="151" t="s">
        <v>399</v>
      </c>
      <c r="TJS1023" s="151" t="s">
        <v>399</v>
      </c>
      <c r="TJT1023" s="151" t="s">
        <v>399</v>
      </c>
      <c r="TJU1023" s="151" t="s">
        <v>399</v>
      </c>
      <c r="TJV1023" s="151" t="s">
        <v>399</v>
      </c>
      <c r="TJW1023" s="151" t="s">
        <v>399</v>
      </c>
      <c r="TJX1023" s="151" t="s">
        <v>399</v>
      </c>
      <c r="TJY1023" s="151" t="s">
        <v>399</v>
      </c>
      <c r="TJZ1023" s="151" t="s">
        <v>399</v>
      </c>
      <c r="TKA1023" s="151" t="s">
        <v>399</v>
      </c>
      <c r="TKB1023" s="151" t="s">
        <v>399</v>
      </c>
      <c r="TKC1023" s="151" t="s">
        <v>399</v>
      </c>
      <c r="TKD1023" s="151" t="s">
        <v>399</v>
      </c>
      <c r="TKE1023" s="151" t="s">
        <v>399</v>
      </c>
      <c r="TKF1023" s="151" t="s">
        <v>399</v>
      </c>
      <c r="TKG1023" s="151" t="s">
        <v>399</v>
      </c>
      <c r="TKH1023" s="151" t="s">
        <v>399</v>
      </c>
      <c r="TKI1023" s="151" t="s">
        <v>399</v>
      </c>
      <c r="TKJ1023" s="151" t="s">
        <v>399</v>
      </c>
      <c r="TKK1023" s="151" t="s">
        <v>399</v>
      </c>
      <c r="TKL1023" s="151" t="s">
        <v>399</v>
      </c>
      <c r="TKM1023" s="151" t="s">
        <v>399</v>
      </c>
      <c r="TKN1023" s="151" t="s">
        <v>399</v>
      </c>
      <c r="TKO1023" s="151" t="s">
        <v>399</v>
      </c>
      <c r="TKP1023" s="151" t="s">
        <v>399</v>
      </c>
      <c r="TKQ1023" s="151" t="s">
        <v>399</v>
      </c>
      <c r="TKR1023" s="151" t="s">
        <v>399</v>
      </c>
      <c r="TKS1023" s="151" t="s">
        <v>399</v>
      </c>
      <c r="TKT1023" s="151" t="s">
        <v>399</v>
      </c>
      <c r="TKU1023" s="151" t="s">
        <v>399</v>
      </c>
      <c r="TKV1023" s="151" t="s">
        <v>399</v>
      </c>
      <c r="TKW1023" s="151" t="s">
        <v>399</v>
      </c>
      <c r="TKX1023" s="151" t="s">
        <v>399</v>
      </c>
      <c r="TKY1023" s="151" t="s">
        <v>399</v>
      </c>
      <c r="TKZ1023" s="151" t="s">
        <v>399</v>
      </c>
      <c r="TLA1023" s="151" t="s">
        <v>399</v>
      </c>
      <c r="TLB1023" s="151" t="s">
        <v>399</v>
      </c>
      <c r="TLC1023" s="151" t="s">
        <v>399</v>
      </c>
      <c r="TLD1023" s="151" t="s">
        <v>399</v>
      </c>
      <c r="TLE1023" s="151" t="s">
        <v>399</v>
      </c>
      <c r="TLF1023" s="151" t="s">
        <v>399</v>
      </c>
      <c r="TLG1023" s="151" t="s">
        <v>399</v>
      </c>
      <c r="TLH1023" s="151" t="s">
        <v>399</v>
      </c>
      <c r="TLI1023" s="151" t="s">
        <v>399</v>
      </c>
      <c r="TLJ1023" s="151" t="s">
        <v>399</v>
      </c>
      <c r="TLK1023" s="151" t="s">
        <v>399</v>
      </c>
      <c r="TLL1023" s="151" t="s">
        <v>399</v>
      </c>
      <c r="TLM1023" s="151" t="s">
        <v>399</v>
      </c>
      <c r="TLN1023" s="151" t="s">
        <v>399</v>
      </c>
      <c r="TLO1023" s="151" t="s">
        <v>399</v>
      </c>
      <c r="TLP1023" s="151" t="s">
        <v>399</v>
      </c>
      <c r="TLQ1023" s="151" t="s">
        <v>399</v>
      </c>
      <c r="TLR1023" s="151" t="s">
        <v>399</v>
      </c>
      <c r="TLS1023" s="151" t="s">
        <v>399</v>
      </c>
      <c r="TLT1023" s="151" t="s">
        <v>399</v>
      </c>
      <c r="TLU1023" s="151" t="s">
        <v>399</v>
      </c>
      <c r="TLV1023" s="151" t="s">
        <v>399</v>
      </c>
      <c r="TLW1023" s="151" t="s">
        <v>399</v>
      </c>
      <c r="TLX1023" s="151" t="s">
        <v>399</v>
      </c>
      <c r="TLY1023" s="151" t="s">
        <v>399</v>
      </c>
      <c r="TLZ1023" s="151" t="s">
        <v>399</v>
      </c>
      <c r="TMA1023" s="151" t="s">
        <v>399</v>
      </c>
      <c r="TMB1023" s="151" t="s">
        <v>399</v>
      </c>
      <c r="TMC1023" s="151" t="s">
        <v>399</v>
      </c>
      <c r="TMD1023" s="151" t="s">
        <v>399</v>
      </c>
      <c r="TME1023" s="151" t="s">
        <v>399</v>
      </c>
      <c r="TMF1023" s="151" t="s">
        <v>399</v>
      </c>
      <c r="TMG1023" s="151" t="s">
        <v>399</v>
      </c>
      <c r="TMH1023" s="151" t="s">
        <v>399</v>
      </c>
      <c r="TMI1023" s="151" t="s">
        <v>399</v>
      </c>
      <c r="TMJ1023" s="151" t="s">
        <v>399</v>
      </c>
      <c r="TMK1023" s="151" t="s">
        <v>399</v>
      </c>
      <c r="TML1023" s="151" t="s">
        <v>399</v>
      </c>
      <c r="TMM1023" s="151" t="s">
        <v>399</v>
      </c>
      <c r="TMN1023" s="151" t="s">
        <v>399</v>
      </c>
      <c r="TMO1023" s="151" t="s">
        <v>399</v>
      </c>
      <c r="TMP1023" s="151" t="s">
        <v>399</v>
      </c>
      <c r="TMQ1023" s="151" t="s">
        <v>399</v>
      </c>
      <c r="TMR1023" s="151" t="s">
        <v>399</v>
      </c>
      <c r="TMS1023" s="151" t="s">
        <v>399</v>
      </c>
      <c r="TMT1023" s="151" t="s">
        <v>399</v>
      </c>
      <c r="TMU1023" s="151" t="s">
        <v>399</v>
      </c>
      <c r="TMV1023" s="151" t="s">
        <v>399</v>
      </c>
      <c r="TMW1023" s="151" t="s">
        <v>399</v>
      </c>
      <c r="TMX1023" s="151" t="s">
        <v>399</v>
      </c>
      <c r="TMY1023" s="151" t="s">
        <v>399</v>
      </c>
      <c r="TMZ1023" s="151" t="s">
        <v>399</v>
      </c>
      <c r="TNA1023" s="151" t="s">
        <v>399</v>
      </c>
      <c r="TNB1023" s="151" t="s">
        <v>399</v>
      </c>
      <c r="TNC1023" s="151" t="s">
        <v>399</v>
      </c>
      <c r="TND1023" s="151" t="s">
        <v>399</v>
      </c>
      <c r="TNE1023" s="151" t="s">
        <v>399</v>
      </c>
      <c r="TNF1023" s="151" t="s">
        <v>399</v>
      </c>
      <c r="TNG1023" s="151" t="s">
        <v>399</v>
      </c>
      <c r="TNH1023" s="151" t="s">
        <v>399</v>
      </c>
      <c r="TNI1023" s="151" t="s">
        <v>399</v>
      </c>
      <c r="TNJ1023" s="151" t="s">
        <v>399</v>
      </c>
      <c r="TNK1023" s="151" t="s">
        <v>399</v>
      </c>
      <c r="TNL1023" s="151" t="s">
        <v>399</v>
      </c>
      <c r="TNM1023" s="151" t="s">
        <v>399</v>
      </c>
      <c r="TNN1023" s="151" t="s">
        <v>399</v>
      </c>
      <c r="TNO1023" s="151" t="s">
        <v>399</v>
      </c>
      <c r="TNP1023" s="151" t="s">
        <v>399</v>
      </c>
      <c r="TNQ1023" s="151" t="s">
        <v>399</v>
      </c>
      <c r="TNR1023" s="151" t="s">
        <v>399</v>
      </c>
      <c r="TNS1023" s="151" t="s">
        <v>399</v>
      </c>
      <c r="TNT1023" s="151" t="s">
        <v>399</v>
      </c>
      <c r="TNU1023" s="151" t="s">
        <v>399</v>
      </c>
      <c r="TNV1023" s="151" t="s">
        <v>399</v>
      </c>
      <c r="TNW1023" s="151" t="s">
        <v>399</v>
      </c>
      <c r="TNX1023" s="151" t="s">
        <v>399</v>
      </c>
      <c r="TNY1023" s="151" t="s">
        <v>399</v>
      </c>
      <c r="TNZ1023" s="151" t="s">
        <v>399</v>
      </c>
      <c r="TOA1023" s="151" t="s">
        <v>399</v>
      </c>
      <c r="TOB1023" s="151" t="s">
        <v>399</v>
      </c>
      <c r="TOC1023" s="151" t="s">
        <v>399</v>
      </c>
      <c r="TOD1023" s="151" t="s">
        <v>399</v>
      </c>
      <c r="TOE1023" s="151" t="s">
        <v>399</v>
      </c>
      <c r="TOF1023" s="151" t="s">
        <v>399</v>
      </c>
      <c r="TOG1023" s="151" t="s">
        <v>399</v>
      </c>
      <c r="TOH1023" s="151" t="s">
        <v>399</v>
      </c>
      <c r="TOI1023" s="151" t="s">
        <v>399</v>
      </c>
      <c r="TOJ1023" s="151" t="s">
        <v>399</v>
      </c>
      <c r="TOK1023" s="151" t="s">
        <v>399</v>
      </c>
      <c r="TOL1023" s="151" t="s">
        <v>399</v>
      </c>
      <c r="TOM1023" s="151" t="s">
        <v>399</v>
      </c>
      <c r="TON1023" s="151" t="s">
        <v>399</v>
      </c>
      <c r="TOO1023" s="151" t="s">
        <v>399</v>
      </c>
      <c r="TOP1023" s="151" t="s">
        <v>399</v>
      </c>
      <c r="TOQ1023" s="151" t="s">
        <v>399</v>
      </c>
      <c r="TOR1023" s="151" t="s">
        <v>399</v>
      </c>
      <c r="TOS1023" s="151" t="s">
        <v>399</v>
      </c>
      <c r="TOT1023" s="151" t="s">
        <v>399</v>
      </c>
      <c r="TOU1023" s="151" t="s">
        <v>399</v>
      </c>
      <c r="TOV1023" s="151" t="s">
        <v>399</v>
      </c>
      <c r="TOW1023" s="151" t="s">
        <v>399</v>
      </c>
      <c r="TOX1023" s="151" t="s">
        <v>399</v>
      </c>
      <c r="TOY1023" s="151" t="s">
        <v>399</v>
      </c>
      <c r="TOZ1023" s="151" t="s">
        <v>399</v>
      </c>
      <c r="TPA1023" s="151" t="s">
        <v>399</v>
      </c>
      <c r="TPB1023" s="151" t="s">
        <v>399</v>
      </c>
      <c r="TPC1023" s="151" t="s">
        <v>399</v>
      </c>
      <c r="TPD1023" s="151" t="s">
        <v>399</v>
      </c>
      <c r="TPE1023" s="151" t="s">
        <v>399</v>
      </c>
      <c r="TPF1023" s="151" t="s">
        <v>399</v>
      </c>
      <c r="TPG1023" s="151" t="s">
        <v>399</v>
      </c>
      <c r="TPH1023" s="151" t="s">
        <v>399</v>
      </c>
      <c r="TPI1023" s="151" t="s">
        <v>399</v>
      </c>
      <c r="TPJ1023" s="151" t="s">
        <v>399</v>
      </c>
      <c r="TPK1023" s="151" t="s">
        <v>399</v>
      </c>
      <c r="TPL1023" s="151" t="s">
        <v>399</v>
      </c>
      <c r="TPM1023" s="151" t="s">
        <v>399</v>
      </c>
      <c r="TPN1023" s="151" t="s">
        <v>399</v>
      </c>
      <c r="TPO1023" s="151" t="s">
        <v>399</v>
      </c>
      <c r="TPP1023" s="151" t="s">
        <v>399</v>
      </c>
      <c r="TPQ1023" s="151" t="s">
        <v>399</v>
      </c>
      <c r="TPR1023" s="151" t="s">
        <v>399</v>
      </c>
      <c r="TPS1023" s="151" t="s">
        <v>399</v>
      </c>
      <c r="TPT1023" s="151" t="s">
        <v>399</v>
      </c>
      <c r="TPU1023" s="151" t="s">
        <v>399</v>
      </c>
      <c r="TPV1023" s="151" t="s">
        <v>399</v>
      </c>
      <c r="TPW1023" s="151" t="s">
        <v>399</v>
      </c>
      <c r="TPX1023" s="151" t="s">
        <v>399</v>
      </c>
      <c r="TPY1023" s="151" t="s">
        <v>399</v>
      </c>
      <c r="TPZ1023" s="151" t="s">
        <v>399</v>
      </c>
      <c r="TQA1023" s="151" t="s">
        <v>399</v>
      </c>
      <c r="TQB1023" s="151" t="s">
        <v>399</v>
      </c>
      <c r="TQC1023" s="151" t="s">
        <v>399</v>
      </c>
      <c r="TQD1023" s="151" t="s">
        <v>399</v>
      </c>
      <c r="TQE1023" s="151" t="s">
        <v>399</v>
      </c>
      <c r="TQF1023" s="151" t="s">
        <v>399</v>
      </c>
      <c r="TQG1023" s="151" t="s">
        <v>399</v>
      </c>
      <c r="TQH1023" s="151" t="s">
        <v>399</v>
      </c>
      <c r="TQI1023" s="151" t="s">
        <v>399</v>
      </c>
      <c r="TQJ1023" s="151" t="s">
        <v>399</v>
      </c>
      <c r="TQK1023" s="151" t="s">
        <v>399</v>
      </c>
      <c r="TQL1023" s="151" t="s">
        <v>399</v>
      </c>
      <c r="TQM1023" s="151" t="s">
        <v>399</v>
      </c>
      <c r="TQN1023" s="151" t="s">
        <v>399</v>
      </c>
      <c r="TQO1023" s="151" t="s">
        <v>399</v>
      </c>
      <c r="TQP1023" s="151" t="s">
        <v>399</v>
      </c>
      <c r="TQQ1023" s="151" t="s">
        <v>399</v>
      </c>
      <c r="TQR1023" s="151" t="s">
        <v>399</v>
      </c>
      <c r="TQS1023" s="151" t="s">
        <v>399</v>
      </c>
      <c r="TQT1023" s="151" t="s">
        <v>399</v>
      </c>
      <c r="TQU1023" s="151" t="s">
        <v>399</v>
      </c>
      <c r="TQV1023" s="151" t="s">
        <v>399</v>
      </c>
      <c r="TQW1023" s="151" t="s">
        <v>399</v>
      </c>
      <c r="TQX1023" s="151" t="s">
        <v>399</v>
      </c>
      <c r="TQY1023" s="151" t="s">
        <v>399</v>
      </c>
      <c r="TQZ1023" s="151" t="s">
        <v>399</v>
      </c>
      <c r="TRA1023" s="151" t="s">
        <v>399</v>
      </c>
      <c r="TRB1023" s="151" t="s">
        <v>399</v>
      </c>
      <c r="TRC1023" s="151" t="s">
        <v>399</v>
      </c>
      <c r="TRD1023" s="151" t="s">
        <v>399</v>
      </c>
      <c r="TRE1023" s="151" t="s">
        <v>399</v>
      </c>
      <c r="TRF1023" s="151" t="s">
        <v>399</v>
      </c>
      <c r="TRG1023" s="151" t="s">
        <v>399</v>
      </c>
      <c r="TRH1023" s="151" t="s">
        <v>399</v>
      </c>
      <c r="TRI1023" s="151" t="s">
        <v>399</v>
      </c>
      <c r="TRJ1023" s="151" t="s">
        <v>399</v>
      </c>
      <c r="TRK1023" s="151" t="s">
        <v>399</v>
      </c>
      <c r="TRL1023" s="151" t="s">
        <v>399</v>
      </c>
      <c r="TRM1023" s="151" t="s">
        <v>399</v>
      </c>
      <c r="TRN1023" s="151" t="s">
        <v>399</v>
      </c>
      <c r="TRO1023" s="151" t="s">
        <v>399</v>
      </c>
      <c r="TRP1023" s="151" t="s">
        <v>399</v>
      </c>
      <c r="TRQ1023" s="151" t="s">
        <v>399</v>
      </c>
      <c r="TRR1023" s="151" t="s">
        <v>399</v>
      </c>
      <c r="TRS1023" s="151" t="s">
        <v>399</v>
      </c>
      <c r="TRT1023" s="151" t="s">
        <v>399</v>
      </c>
      <c r="TRU1023" s="151" t="s">
        <v>399</v>
      </c>
      <c r="TRV1023" s="151" t="s">
        <v>399</v>
      </c>
      <c r="TRW1023" s="151" t="s">
        <v>399</v>
      </c>
      <c r="TRX1023" s="151" t="s">
        <v>399</v>
      </c>
      <c r="TRY1023" s="151" t="s">
        <v>399</v>
      </c>
      <c r="TRZ1023" s="151" t="s">
        <v>399</v>
      </c>
      <c r="TSA1023" s="151" t="s">
        <v>399</v>
      </c>
      <c r="TSB1023" s="151" t="s">
        <v>399</v>
      </c>
      <c r="TSC1023" s="151" t="s">
        <v>399</v>
      </c>
      <c r="TSD1023" s="151" t="s">
        <v>399</v>
      </c>
      <c r="TSE1023" s="151" t="s">
        <v>399</v>
      </c>
      <c r="TSF1023" s="151" t="s">
        <v>399</v>
      </c>
      <c r="TSG1023" s="151" t="s">
        <v>399</v>
      </c>
      <c r="TSH1023" s="151" t="s">
        <v>399</v>
      </c>
      <c r="TSI1023" s="151" t="s">
        <v>399</v>
      </c>
      <c r="TSJ1023" s="151" t="s">
        <v>399</v>
      </c>
      <c r="TSK1023" s="151" t="s">
        <v>399</v>
      </c>
      <c r="TSL1023" s="151" t="s">
        <v>399</v>
      </c>
      <c r="TSM1023" s="151" t="s">
        <v>399</v>
      </c>
      <c r="TSN1023" s="151" t="s">
        <v>399</v>
      </c>
      <c r="TSO1023" s="151" t="s">
        <v>399</v>
      </c>
      <c r="TSP1023" s="151" t="s">
        <v>399</v>
      </c>
      <c r="TSQ1023" s="151" t="s">
        <v>399</v>
      </c>
      <c r="TSR1023" s="151" t="s">
        <v>399</v>
      </c>
      <c r="TSS1023" s="151" t="s">
        <v>399</v>
      </c>
      <c r="TST1023" s="151" t="s">
        <v>399</v>
      </c>
      <c r="TSU1023" s="151" t="s">
        <v>399</v>
      </c>
      <c r="TSV1023" s="151" t="s">
        <v>399</v>
      </c>
      <c r="TSW1023" s="151" t="s">
        <v>399</v>
      </c>
      <c r="TSX1023" s="151" t="s">
        <v>399</v>
      </c>
      <c r="TSY1023" s="151" t="s">
        <v>399</v>
      </c>
      <c r="TSZ1023" s="151" t="s">
        <v>399</v>
      </c>
      <c r="TTA1023" s="151" t="s">
        <v>399</v>
      </c>
      <c r="TTB1023" s="151" t="s">
        <v>399</v>
      </c>
      <c r="TTC1023" s="151" t="s">
        <v>399</v>
      </c>
      <c r="TTD1023" s="151" t="s">
        <v>399</v>
      </c>
      <c r="TTE1023" s="151" t="s">
        <v>399</v>
      </c>
      <c r="TTF1023" s="151" t="s">
        <v>399</v>
      </c>
      <c r="TTG1023" s="151" t="s">
        <v>399</v>
      </c>
      <c r="TTH1023" s="151" t="s">
        <v>399</v>
      </c>
      <c r="TTI1023" s="151" t="s">
        <v>399</v>
      </c>
      <c r="TTJ1023" s="151" t="s">
        <v>399</v>
      </c>
      <c r="TTK1023" s="151" t="s">
        <v>399</v>
      </c>
      <c r="TTL1023" s="151" t="s">
        <v>399</v>
      </c>
      <c r="TTM1023" s="151" t="s">
        <v>399</v>
      </c>
      <c r="TTN1023" s="151" t="s">
        <v>399</v>
      </c>
      <c r="TTO1023" s="151" t="s">
        <v>399</v>
      </c>
      <c r="TTP1023" s="151" t="s">
        <v>399</v>
      </c>
      <c r="TTQ1023" s="151" t="s">
        <v>399</v>
      </c>
      <c r="TTR1023" s="151" t="s">
        <v>399</v>
      </c>
      <c r="TTS1023" s="151" t="s">
        <v>399</v>
      </c>
      <c r="TTT1023" s="151" t="s">
        <v>399</v>
      </c>
      <c r="TTU1023" s="151" t="s">
        <v>399</v>
      </c>
      <c r="TTV1023" s="151" t="s">
        <v>399</v>
      </c>
      <c r="TTW1023" s="151" t="s">
        <v>399</v>
      </c>
      <c r="TTX1023" s="151" t="s">
        <v>399</v>
      </c>
      <c r="TTY1023" s="151" t="s">
        <v>399</v>
      </c>
      <c r="TTZ1023" s="151" t="s">
        <v>399</v>
      </c>
      <c r="TUA1023" s="151" t="s">
        <v>399</v>
      </c>
      <c r="TUB1023" s="151" t="s">
        <v>399</v>
      </c>
      <c r="TUC1023" s="151" t="s">
        <v>399</v>
      </c>
      <c r="TUD1023" s="151" t="s">
        <v>399</v>
      </c>
      <c r="TUE1023" s="151" t="s">
        <v>399</v>
      </c>
      <c r="TUF1023" s="151" t="s">
        <v>399</v>
      </c>
      <c r="TUG1023" s="151" t="s">
        <v>399</v>
      </c>
      <c r="TUH1023" s="151" t="s">
        <v>399</v>
      </c>
      <c r="TUI1023" s="151" t="s">
        <v>399</v>
      </c>
      <c r="TUJ1023" s="151" t="s">
        <v>399</v>
      </c>
      <c r="TUK1023" s="151" t="s">
        <v>399</v>
      </c>
      <c r="TUL1023" s="151" t="s">
        <v>399</v>
      </c>
      <c r="TUM1023" s="151" t="s">
        <v>399</v>
      </c>
      <c r="TUN1023" s="151" t="s">
        <v>399</v>
      </c>
      <c r="TUO1023" s="151" t="s">
        <v>399</v>
      </c>
      <c r="TUP1023" s="151" t="s">
        <v>399</v>
      </c>
      <c r="TUQ1023" s="151" t="s">
        <v>399</v>
      </c>
      <c r="TUR1023" s="151" t="s">
        <v>399</v>
      </c>
      <c r="TUS1023" s="151" t="s">
        <v>399</v>
      </c>
      <c r="TUT1023" s="151" t="s">
        <v>399</v>
      </c>
      <c r="TUU1023" s="151" t="s">
        <v>399</v>
      </c>
      <c r="TUV1023" s="151" t="s">
        <v>399</v>
      </c>
      <c r="TUW1023" s="151" t="s">
        <v>399</v>
      </c>
      <c r="TUX1023" s="151" t="s">
        <v>399</v>
      </c>
      <c r="TUY1023" s="151" t="s">
        <v>399</v>
      </c>
      <c r="TUZ1023" s="151" t="s">
        <v>399</v>
      </c>
      <c r="TVA1023" s="151" t="s">
        <v>399</v>
      </c>
      <c r="TVB1023" s="151" t="s">
        <v>399</v>
      </c>
      <c r="TVC1023" s="151" t="s">
        <v>399</v>
      </c>
      <c r="TVD1023" s="151" t="s">
        <v>399</v>
      </c>
      <c r="TVE1023" s="151" t="s">
        <v>399</v>
      </c>
      <c r="TVF1023" s="151" t="s">
        <v>399</v>
      </c>
      <c r="TVG1023" s="151" t="s">
        <v>399</v>
      </c>
      <c r="TVH1023" s="151" t="s">
        <v>399</v>
      </c>
      <c r="TVI1023" s="151" t="s">
        <v>399</v>
      </c>
      <c r="TVJ1023" s="151" t="s">
        <v>399</v>
      </c>
      <c r="TVK1023" s="151" t="s">
        <v>399</v>
      </c>
      <c r="TVL1023" s="151" t="s">
        <v>399</v>
      </c>
      <c r="TVM1023" s="151" t="s">
        <v>399</v>
      </c>
      <c r="TVN1023" s="151" t="s">
        <v>399</v>
      </c>
      <c r="TVO1023" s="151" t="s">
        <v>399</v>
      </c>
      <c r="TVP1023" s="151" t="s">
        <v>399</v>
      </c>
      <c r="TVQ1023" s="151" t="s">
        <v>399</v>
      </c>
      <c r="TVR1023" s="151" t="s">
        <v>399</v>
      </c>
      <c r="TVS1023" s="151" t="s">
        <v>399</v>
      </c>
      <c r="TVT1023" s="151" t="s">
        <v>399</v>
      </c>
      <c r="TVU1023" s="151" t="s">
        <v>399</v>
      </c>
      <c r="TVV1023" s="151" t="s">
        <v>399</v>
      </c>
      <c r="TVW1023" s="151" t="s">
        <v>399</v>
      </c>
      <c r="TVX1023" s="151" t="s">
        <v>399</v>
      </c>
      <c r="TVY1023" s="151" t="s">
        <v>399</v>
      </c>
      <c r="TVZ1023" s="151" t="s">
        <v>399</v>
      </c>
      <c r="TWA1023" s="151" t="s">
        <v>399</v>
      </c>
      <c r="TWB1023" s="151" t="s">
        <v>399</v>
      </c>
      <c r="TWC1023" s="151" t="s">
        <v>399</v>
      </c>
      <c r="TWD1023" s="151" t="s">
        <v>399</v>
      </c>
      <c r="TWE1023" s="151" t="s">
        <v>399</v>
      </c>
      <c r="TWF1023" s="151" t="s">
        <v>399</v>
      </c>
      <c r="TWG1023" s="151" t="s">
        <v>399</v>
      </c>
      <c r="TWH1023" s="151" t="s">
        <v>399</v>
      </c>
      <c r="TWI1023" s="151" t="s">
        <v>399</v>
      </c>
      <c r="TWJ1023" s="151" t="s">
        <v>399</v>
      </c>
      <c r="TWK1023" s="151" t="s">
        <v>399</v>
      </c>
      <c r="TWL1023" s="151" t="s">
        <v>399</v>
      </c>
      <c r="TWM1023" s="151" t="s">
        <v>399</v>
      </c>
      <c r="TWN1023" s="151" t="s">
        <v>399</v>
      </c>
      <c r="TWO1023" s="151" t="s">
        <v>399</v>
      </c>
      <c r="TWP1023" s="151" t="s">
        <v>399</v>
      </c>
      <c r="TWQ1023" s="151" t="s">
        <v>399</v>
      </c>
      <c r="TWR1023" s="151" t="s">
        <v>399</v>
      </c>
      <c r="TWS1023" s="151" t="s">
        <v>399</v>
      </c>
      <c r="TWT1023" s="151" t="s">
        <v>399</v>
      </c>
      <c r="TWU1023" s="151" t="s">
        <v>399</v>
      </c>
      <c r="TWV1023" s="151" t="s">
        <v>399</v>
      </c>
      <c r="TWW1023" s="151" t="s">
        <v>399</v>
      </c>
      <c r="TWX1023" s="151" t="s">
        <v>399</v>
      </c>
      <c r="TWY1023" s="151" t="s">
        <v>399</v>
      </c>
      <c r="TWZ1023" s="151" t="s">
        <v>399</v>
      </c>
      <c r="TXA1023" s="151" t="s">
        <v>399</v>
      </c>
      <c r="TXB1023" s="151" t="s">
        <v>399</v>
      </c>
      <c r="TXC1023" s="151" t="s">
        <v>399</v>
      </c>
      <c r="TXD1023" s="151" t="s">
        <v>399</v>
      </c>
      <c r="TXE1023" s="151" t="s">
        <v>399</v>
      </c>
      <c r="TXF1023" s="151" t="s">
        <v>399</v>
      </c>
      <c r="TXG1023" s="151" t="s">
        <v>399</v>
      </c>
      <c r="TXH1023" s="151" t="s">
        <v>399</v>
      </c>
      <c r="TXI1023" s="151" t="s">
        <v>399</v>
      </c>
      <c r="TXJ1023" s="151" t="s">
        <v>399</v>
      </c>
      <c r="TXK1023" s="151" t="s">
        <v>399</v>
      </c>
      <c r="TXL1023" s="151" t="s">
        <v>399</v>
      </c>
      <c r="TXM1023" s="151" t="s">
        <v>399</v>
      </c>
      <c r="TXN1023" s="151" t="s">
        <v>399</v>
      </c>
      <c r="TXO1023" s="151" t="s">
        <v>399</v>
      </c>
      <c r="TXP1023" s="151" t="s">
        <v>399</v>
      </c>
      <c r="TXQ1023" s="151" t="s">
        <v>399</v>
      </c>
      <c r="TXR1023" s="151" t="s">
        <v>399</v>
      </c>
      <c r="TXS1023" s="151" t="s">
        <v>399</v>
      </c>
      <c r="TXT1023" s="151" t="s">
        <v>399</v>
      </c>
      <c r="TXU1023" s="151" t="s">
        <v>399</v>
      </c>
      <c r="TXV1023" s="151" t="s">
        <v>399</v>
      </c>
      <c r="TXW1023" s="151" t="s">
        <v>399</v>
      </c>
      <c r="TXX1023" s="151" t="s">
        <v>399</v>
      </c>
      <c r="TXY1023" s="151" t="s">
        <v>399</v>
      </c>
      <c r="TXZ1023" s="151" t="s">
        <v>399</v>
      </c>
      <c r="TYA1023" s="151" t="s">
        <v>399</v>
      </c>
      <c r="TYB1023" s="151" t="s">
        <v>399</v>
      </c>
      <c r="TYC1023" s="151" t="s">
        <v>399</v>
      </c>
      <c r="TYD1023" s="151" t="s">
        <v>399</v>
      </c>
      <c r="TYE1023" s="151" t="s">
        <v>399</v>
      </c>
      <c r="TYF1023" s="151" t="s">
        <v>399</v>
      </c>
      <c r="TYG1023" s="151" t="s">
        <v>399</v>
      </c>
      <c r="TYH1023" s="151" t="s">
        <v>399</v>
      </c>
      <c r="TYI1023" s="151" t="s">
        <v>399</v>
      </c>
      <c r="TYJ1023" s="151" t="s">
        <v>399</v>
      </c>
      <c r="TYK1023" s="151" t="s">
        <v>399</v>
      </c>
      <c r="TYL1023" s="151" t="s">
        <v>399</v>
      </c>
      <c r="TYM1023" s="151" t="s">
        <v>399</v>
      </c>
      <c r="TYN1023" s="151" t="s">
        <v>399</v>
      </c>
      <c r="TYO1023" s="151" t="s">
        <v>399</v>
      </c>
      <c r="TYP1023" s="151" t="s">
        <v>399</v>
      </c>
      <c r="TYQ1023" s="151" t="s">
        <v>399</v>
      </c>
      <c r="TYR1023" s="151" t="s">
        <v>399</v>
      </c>
      <c r="TYS1023" s="151" t="s">
        <v>399</v>
      </c>
      <c r="TYT1023" s="151" t="s">
        <v>399</v>
      </c>
      <c r="TYU1023" s="151" t="s">
        <v>399</v>
      </c>
      <c r="TYV1023" s="151" t="s">
        <v>399</v>
      </c>
      <c r="TYW1023" s="151" t="s">
        <v>399</v>
      </c>
      <c r="TYX1023" s="151" t="s">
        <v>399</v>
      </c>
      <c r="TYY1023" s="151" t="s">
        <v>399</v>
      </c>
      <c r="TYZ1023" s="151" t="s">
        <v>399</v>
      </c>
      <c r="TZA1023" s="151" t="s">
        <v>399</v>
      </c>
      <c r="TZB1023" s="151" t="s">
        <v>399</v>
      </c>
      <c r="TZC1023" s="151" t="s">
        <v>399</v>
      </c>
      <c r="TZD1023" s="151" t="s">
        <v>399</v>
      </c>
      <c r="TZE1023" s="151" t="s">
        <v>399</v>
      </c>
      <c r="TZF1023" s="151" t="s">
        <v>399</v>
      </c>
      <c r="TZG1023" s="151" t="s">
        <v>399</v>
      </c>
      <c r="TZH1023" s="151" t="s">
        <v>399</v>
      </c>
      <c r="TZI1023" s="151" t="s">
        <v>399</v>
      </c>
      <c r="TZJ1023" s="151" t="s">
        <v>399</v>
      </c>
      <c r="TZK1023" s="151" t="s">
        <v>399</v>
      </c>
      <c r="TZL1023" s="151" t="s">
        <v>399</v>
      </c>
      <c r="TZM1023" s="151" t="s">
        <v>399</v>
      </c>
      <c r="TZN1023" s="151" t="s">
        <v>399</v>
      </c>
      <c r="TZO1023" s="151" t="s">
        <v>399</v>
      </c>
      <c r="TZP1023" s="151" t="s">
        <v>399</v>
      </c>
      <c r="TZQ1023" s="151" t="s">
        <v>399</v>
      </c>
      <c r="TZR1023" s="151" t="s">
        <v>399</v>
      </c>
      <c r="TZS1023" s="151" t="s">
        <v>399</v>
      </c>
      <c r="TZT1023" s="151" t="s">
        <v>399</v>
      </c>
      <c r="TZU1023" s="151" t="s">
        <v>399</v>
      </c>
      <c r="TZV1023" s="151" t="s">
        <v>399</v>
      </c>
      <c r="TZW1023" s="151" t="s">
        <v>399</v>
      </c>
      <c r="TZX1023" s="151" t="s">
        <v>399</v>
      </c>
      <c r="TZY1023" s="151" t="s">
        <v>399</v>
      </c>
      <c r="TZZ1023" s="151" t="s">
        <v>399</v>
      </c>
      <c r="UAA1023" s="151" t="s">
        <v>399</v>
      </c>
      <c r="UAB1023" s="151" t="s">
        <v>399</v>
      </c>
      <c r="UAC1023" s="151" t="s">
        <v>399</v>
      </c>
      <c r="UAD1023" s="151" t="s">
        <v>399</v>
      </c>
      <c r="UAE1023" s="151" t="s">
        <v>399</v>
      </c>
      <c r="UAF1023" s="151" t="s">
        <v>399</v>
      </c>
      <c r="UAG1023" s="151" t="s">
        <v>399</v>
      </c>
      <c r="UAH1023" s="151" t="s">
        <v>399</v>
      </c>
      <c r="UAI1023" s="151" t="s">
        <v>399</v>
      </c>
      <c r="UAJ1023" s="151" t="s">
        <v>399</v>
      </c>
      <c r="UAK1023" s="151" t="s">
        <v>399</v>
      </c>
      <c r="UAL1023" s="151" t="s">
        <v>399</v>
      </c>
      <c r="UAM1023" s="151" t="s">
        <v>399</v>
      </c>
      <c r="UAN1023" s="151" t="s">
        <v>399</v>
      </c>
      <c r="UAO1023" s="151" t="s">
        <v>399</v>
      </c>
      <c r="UAP1023" s="151" t="s">
        <v>399</v>
      </c>
      <c r="UAQ1023" s="151" t="s">
        <v>399</v>
      </c>
      <c r="UAR1023" s="151" t="s">
        <v>399</v>
      </c>
      <c r="UAS1023" s="151" t="s">
        <v>399</v>
      </c>
      <c r="UAT1023" s="151" t="s">
        <v>399</v>
      </c>
      <c r="UAU1023" s="151" t="s">
        <v>399</v>
      </c>
      <c r="UAV1023" s="151" t="s">
        <v>399</v>
      </c>
      <c r="UAW1023" s="151" t="s">
        <v>399</v>
      </c>
      <c r="UAX1023" s="151" t="s">
        <v>399</v>
      </c>
      <c r="UAY1023" s="151" t="s">
        <v>399</v>
      </c>
      <c r="UAZ1023" s="151" t="s">
        <v>399</v>
      </c>
      <c r="UBA1023" s="151" t="s">
        <v>399</v>
      </c>
      <c r="UBB1023" s="151" t="s">
        <v>399</v>
      </c>
      <c r="UBC1023" s="151" t="s">
        <v>399</v>
      </c>
      <c r="UBD1023" s="151" t="s">
        <v>399</v>
      </c>
      <c r="UBE1023" s="151" t="s">
        <v>399</v>
      </c>
      <c r="UBF1023" s="151" t="s">
        <v>399</v>
      </c>
      <c r="UBG1023" s="151" t="s">
        <v>399</v>
      </c>
      <c r="UBH1023" s="151" t="s">
        <v>399</v>
      </c>
      <c r="UBI1023" s="151" t="s">
        <v>399</v>
      </c>
      <c r="UBJ1023" s="151" t="s">
        <v>399</v>
      </c>
      <c r="UBK1023" s="151" t="s">
        <v>399</v>
      </c>
      <c r="UBL1023" s="151" t="s">
        <v>399</v>
      </c>
      <c r="UBM1023" s="151" t="s">
        <v>399</v>
      </c>
      <c r="UBN1023" s="151" t="s">
        <v>399</v>
      </c>
      <c r="UBO1023" s="151" t="s">
        <v>399</v>
      </c>
      <c r="UBP1023" s="151" t="s">
        <v>399</v>
      </c>
      <c r="UBQ1023" s="151" t="s">
        <v>399</v>
      </c>
      <c r="UBR1023" s="151" t="s">
        <v>399</v>
      </c>
      <c r="UBS1023" s="151" t="s">
        <v>399</v>
      </c>
      <c r="UBT1023" s="151" t="s">
        <v>399</v>
      </c>
      <c r="UBU1023" s="151" t="s">
        <v>399</v>
      </c>
      <c r="UBV1023" s="151" t="s">
        <v>399</v>
      </c>
      <c r="UBW1023" s="151" t="s">
        <v>399</v>
      </c>
      <c r="UBX1023" s="151" t="s">
        <v>399</v>
      </c>
      <c r="UBY1023" s="151" t="s">
        <v>399</v>
      </c>
      <c r="UBZ1023" s="151" t="s">
        <v>399</v>
      </c>
      <c r="UCA1023" s="151" t="s">
        <v>399</v>
      </c>
      <c r="UCB1023" s="151" t="s">
        <v>399</v>
      </c>
      <c r="UCC1023" s="151" t="s">
        <v>399</v>
      </c>
      <c r="UCD1023" s="151" t="s">
        <v>399</v>
      </c>
      <c r="UCE1023" s="151" t="s">
        <v>399</v>
      </c>
      <c r="UCF1023" s="151" t="s">
        <v>399</v>
      </c>
      <c r="UCG1023" s="151" t="s">
        <v>399</v>
      </c>
      <c r="UCH1023" s="151" t="s">
        <v>399</v>
      </c>
      <c r="UCI1023" s="151" t="s">
        <v>399</v>
      </c>
      <c r="UCJ1023" s="151" t="s">
        <v>399</v>
      </c>
      <c r="UCK1023" s="151" t="s">
        <v>399</v>
      </c>
      <c r="UCL1023" s="151" t="s">
        <v>399</v>
      </c>
      <c r="UCM1023" s="151" t="s">
        <v>399</v>
      </c>
      <c r="UCN1023" s="151" t="s">
        <v>399</v>
      </c>
      <c r="UCO1023" s="151" t="s">
        <v>399</v>
      </c>
      <c r="UCP1023" s="151" t="s">
        <v>399</v>
      </c>
      <c r="UCQ1023" s="151" t="s">
        <v>399</v>
      </c>
      <c r="UCR1023" s="151" t="s">
        <v>399</v>
      </c>
      <c r="UCS1023" s="151" t="s">
        <v>399</v>
      </c>
      <c r="UCT1023" s="151" t="s">
        <v>399</v>
      </c>
      <c r="UCU1023" s="151" t="s">
        <v>399</v>
      </c>
      <c r="UCV1023" s="151" t="s">
        <v>399</v>
      </c>
      <c r="UCW1023" s="151" t="s">
        <v>399</v>
      </c>
      <c r="UCX1023" s="151" t="s">
        <v>399</v>
      </c>
      <c r="UCY1023" s="151" t="s">
        <v>399</v>
      </c>
      <c r="UCZ1023" s="151" t="s">
        <v>399</v>
      </c>
      <c r="UDA1023" s="151" t="s">
        <v>399</v>
      </c>
      <c r="UDB1023" s="151" t="s">
        <v>399</v>
      </c>
      <c r="UDC1023" s="151" t="s">
        <v>399</v>
      </c>
      <c r="UDD1023" s="151" t="s">
        <v>399</v>
      </c>
      <c r="UDE1023" s="151" t="s">
        <v>399</v>
      </c>
      <c r="UDF1023" s="151" t="s">
        <v>399</v>
      </c>
      <c r="UDG1023" s="151" t="s">
        <v>399</v>
      </c>
      <c r="UDH1023" s="151" t="s">
        <v>399</v>
      </c>
      <c r="UDI1023" s="151" t="s">
        <v>399</v>
      </c>
      <c r="UDJ1023" s="151" t="s">
        <v>399</v>
      </c>
      <c r="UDK1023" s="151" t="s">
        <v>399</v>
      </c>
      <c r="UDL1023" s="151" t="s">
        <v>399</v>
      </c>
      <c r="UDM1023" s="151" t="s">
        <v>399</v>
      </c>
      <c r="UDN1023" s="151" t="s">
        <v>399</v>
      </c>
      <c r="UDO1023" s="151" t="s">
        <v>399</v>
      </c>
      <c r="UDP1023" s="151" t="s">
        <v>399</v>
      </c>
      <c r="UDQ1023" s="151" t="s">
        <v>399</v>
      </c>
      <c r="UDR1023" s="151" t="s">
        <v>399</v>
      </c>
      <c r="UDS1023" s="151" t="s">
        <v>399</v>
      </c>
      <c r="UDT1023" s="151" t="s">
        <v>399</v>
      </c>
      <c r="UDU1023" s="151" t="s">
        <v>399</v>
      </c>
      <c r="UDV1023" s="151" t="s">
        <v>399</v>
      </c>
      <c r="UDW1023" s="151" t="s">
        <v>399</v>
      </c>
      <c r="UDX1023" s="151" t="s">
        <v>399</v>
      </c>
      <c r="UDY1023" s="151" t="s">
        <v>399</v>
      </c>
      <c r="UDZ1023" s="151" t="s">
        <v>399</v>
      </c>
      <c r="UEA1023" s="151" t="s">
        <v>399</v>
      </c>
      <c r="UEB1023" s="151" t="s">
        <v>399</v>
      </c>
      <c r="UEC1023" s="151" t="s">
        <v>399</v>
      </c>
      <c r="UED1023" s="151" t="s">
        <v>399</v>
      </c>
      <c r="UEE1023" s="151" t="s">
        <v>399</v>
      </c>
      <c r="UEF1023" s="151" t="s">
        <v>399</v>
      </c>
      <c r="UEG1023" s="151" t="s">
        <v>399</v>
      </c>
      <c r="UEH1023" s="151" t="s">
        <v>399</v>
      </c>
      <c r="UEI1023" s="151" t="s">
        <v>399</v>
      </c>
      <c r="UEJ1023" s="151" t="s">
        <v>399</v>
      </c>
      <c r="UEK1023" s="151" t="s">
        <v>399</v>
      </c>
      <c r="UEL1023" s="151" t="s">
        <v>399</v>
      </c>
      <c r="UEM1023" s="151" t="s">
        <v>399</v>
      </c>
      <c r="UEN1023" s="151" t="s">
        <v>399</v>
      </c>
      <c r="UEO1023" s="151" t="s">
        <v>399</v>
      </c>
      <c r="UEP1023" s="151" t="s">
        <v>399</v>
      </c>
      <c r="UEQ1023" s="151" t="s">
        <v>399</v>
      </c>
      <c r="UER1023" s="151" t="s">
        <v>399</v>
      </c>
      <c r="UES1023" s="151" t="s">
        <v>399</v>
      </c>
      <c r="UET1023" s="151" t="s">
        <v>399</v>
      </c>
      <c r="UEU1023" s="151" t="s">
        <v>399</v>
      </c>
      <c r="UEV1023" s="151" t="s">
        <v>399</v>
      </c>
      <c r="UEW1023" s="151" t="s">
        <v>399</v>
      </c>
      <c r="UEX1023" s="151" t="s">
        <v>399</v>
      </c>
      <c r="UEY1023" s="151" t="s">
        <v>399</v>
      </c>
      <c r="UEZ1023" s="151" t="s">
        <v>399</v>
      </c>
      <c r="UFA1023" s="151" t="s">
        <v>399</v>
      </c>
      <c r="UFB1023" s="151" t="s">
        <v>399</v>
      </c>
      <c r="UFC1023" s="151" t="s">
        <v>399</v>
      </c>
      <c r="UFD1023" s="151" t="s">
        <v>399</v>
      </c>
      <c r="UFE1023" s="151" t="s">
        <v>399</v>
      </c>
      <c r="UFF1023" s="151" t="s">
        <v>399</v>
      </c>
      <c r="UFG1023" s="151" t="s">
        <v>399</v>
      </c>
      <c r="UFH1023" s="151" t="s">
        <v>399</v>
      </c>
      <c r="UFI1023" s="151" t="s">
        <v>399</v>
      </c>
      <c r="UFJ1023" s="151" t="s">
        <v>399</v>
      </c>
      <c r="UFK1023" s="151" t="s">
        <v>399</v>
      </c>
      <c r="UFL1023" s="151" t="s">
        <v>399</v>
      </c>
      <c r="UFM1023" s="151" t="s">
        <v>399</v>
      </c>
      <c r="UFN1023" s="151" t="s">
        <v>399</v>
      </c>
      <c r="UFO1023" s="151" t="s">
        <v>399</v>
      </c>
      <c r="UFP1023" s="151" t="s">
        <v>399</v>
      </c>
      <c r="UFQ1023" s="151" t="s">
        <v>399</v>
      </c>
      <c r="UFR1023" s="151" t="s">
        <v>399</v>
      </c>
      <c r="UFS1023" s="151" t="s">
        <v>399</v>
      </c>
      <c r="UFT1023" s="151" t="s">
        <v>399</v>
      </c>
      <c r="UFU1023" s="151" t="s">
        <v>399</v>
      </c>
      <c r="UFV1023" s="151" t="s">
        <v>399</v>
      </c>
      <c r="UFW1023" s="151" t="s">
        <v>399</v>
      </c>
      <c r="UFX1023" s="151" t="s">
        <v>399</v>
      </c>
      <c r="UFY1023" s="151" t="s">
        <v>399</v>
      </c>
      <c r="UFZ1023" s="151" t="s">
        <v>399</v>
      </c>
      <c r="UGA1023" s="151" t="s">
        <v>399</v>
      </c>
      <c r="UGB1023" s="151" t="s">
        <v>399</v>
      </c>
      <c r="UGC1023" s="151" t="s">
        <v>399</v>
      </c>
      <c r="UGD1023" s="151" t="s">
        <v>399</v>
      </c>
      <c r="UGE1023" s="151" t="s">
        <v>399</v>
      </c>
      <c r="UGF1023" s="151" t="s">
        <v>399</v>
      </c>
      <c r="UGG1023" s="151" t="s">
        <v>399</v>
      </c>
      <c r="UGH1023" s="151" t="s">
        <v>399</v>
      </c>
      <c r="UGI1023" s="151" t="s">
        <v>399</v>
      </c>
      <c r="UGJ1023" s="151" t="s">
        <v>399</v>
      </c>
      <c r="UGK1023" s="151" t="s">
        <v>399</v>
      </c>
      <c r="UGL1023" s="151" t="s">
        <v>399</v>
      </c>
      <c r="UGM1023" s="151" t="s">
        <v>399</v>
      </c>
      <c r="UGN1023" s="151" t="s">
        <v>399</v>
      </c>
      <c r="UGO1023" s="151" t="s">
        <v>399</v>
      </c>
      <c r="UGP1023" s="151" t="s">
        <v>399</v>
      </c>
      <c r="UGQ1023" s="151" t="s">
        <v>399</v>
      </c>
      <c r="UGR1023" s="151" t="s">
        <v>399</v>
      </c>
      <c r="UGS1023" s="151" t="s">
        <v>399</v>
      </c>
      <c r="UGT1023" s="151" t="s">
        <v>399</v>
      </c>
      <c r="UGU1023" s="151" t="s">
        <v>399</v>
      </c>
      <c r="UGV1023" s="151" t="s">
        <v>399</v>
      </c>
      <c r="UGW1023" s="151" t="s">
        <v>399</v>
      </c>
      <c r="UGX1023" s="151" t="s">
        <v>399</v>
      </c>
      <c r="UGY1023" s="151" t="s">
        <v>399</v>
      </c>
      <c r="UGZ1023" s="151" t="s">
        <v>399</v>
      </c>
      <c r="UHA1023" s="151" t="s">
        <v>399</v>
      </c>
      <c r="UHB1023" s="151" t="s">
        <v>399</v>
      </c>
      <c r="UHC1023" s="151" t="s">
        <v>399</v>
      </c>
      <c r="UHD1023" s="151" t="s">
        <v>399</v>
      </c>
      <c r="UHE1023" s="151" t="s">
        <v>399</v>
      </c>
      <c r="UHF1023" s="151" t="s">
        <v>399</v>
      </c>
      <c r="UHG1023" s="151" t="s">
        <v>399</v>
      </c>
      <c r="UHH1023" s="151" t="s">
        <v>399</v>
      </c>
      <c r="UHI1023" s="151" t="s">
        <v>399</v>
      </c>
      <c r="UHJ1023" s="151" t="s">
        <v>399</v>
      </c>
      <c r="UHK1023" s="151" t="s">
        <v>399</v>
      </c>
      <c r="UHL1023" s="151" t="s">
        <v>399</v>
      </c>
      <c r="UHM1023" s="151" t="s">
        <v>399</v>
      </c>
      <c r="UHN1023" s="151" t="s">
        <v>399</v>
      </c>
      <c r="UHO1023" s="151" t="s">
        <v>399</v>
      </c>
      <c r="UHP1023" s="151" t="s">
        <v>399</v>
      </c>
      <c r="UHQ1023" s="151" t="s">
        <v>399</v>
      </c>
      <c r="UHR1023" s="151" t="s">
        <v>399</v>
      </c>
      <c r="UHS1023" s="151" t="s">
        <v>399</v>
      </c>
      <c r="UHT1023" s="151" t="s">
        <v>399</v>
      </c>
      <c r="UHU1023" s="151" t="s">
        <v>399</v>
      </c>
      <c r="UHV1023" s="151" t="s">
        <v>399</v>
      </c>
      <c r="UHW1023" s="151" t="s">
        <v>399</v>
      </c>
      <c r="UHX1023" s="151" t="s">
        <v>399</v>
      </c>
      <c r="UHY1023" s="151" t="s">
        <v>399</v>
      </c>
      <c r="UHZ1023" s="151" t="s">
        <v>399</v>
      </c>
      <c r="UIA1023" s="151" t="s">
        <v>399</v>
      </c>
      <c r="UIB1023" s="151" t="s">
        <v>399</v>
      </c>
      <c r="UIC1023" s="151" t="s">
        <v>399</v>
      </c>
      <c r="UID1023" s="151" t="s">
        <v>399</v>
      </c>
      <c r="UIE1023" s="151" t="s">
        <v>399</v>
      </c>
      <c r="UIF1023" s="151" t="s">
        <v>399</v>
      </c>
      <c r="UIG1023" s="151" t="s">
        <v>399</v>
      </c>
      <c r="UIH1023" s="151" t="s">
        <v>399</v>
      </c>
      <c r="UII1023" s="151" t="s">
        <v>399</v>
      </c>
      <c r="UIJ1023" s="151" t="s">
        <v>399</v>
      </c>
      <c r="UIK1023" s="151" t="s">
        <v>399</v>
      </c>
      <c r="UIL1023" s="151" t="s">
        <v>399</v>
      </c>
      <c r="UIM1023" s="151" t="s">
        <v>399</v>
      </c>
      <c r="UIN1023" s="151" t="s">
        <v>399</v>
      </c>
      <c r="UIO1023" s="151" t="s">
        <v>399</v>
      </c>
      <c r="UIP1023" s="151" t="s">
        <v>399</v>
      </c>
      <c r="UIQ1023" s="151" t="s">
        <v>399</v>
      </c>
      <c r="UIR1023" s="151" t="s">
        <v>399</v>
      </c>
      <c r="UIS1023" s="151" t="s">
        <v>399</v>
      </c>
      <c r="UIT1023" s="151" t="s">
        <v>399</v>
      </c>
      <c r="UIU1023" s="151" t="s">
        <v>399</v>
      </c>
      <c r="UIV1023" s="151" t="s">
        <v>399</v>
      </c>
      <c r="UIW1023" s="151" t="s">
        <v>399</v>
      </c>
      <c r="UIX1023" s="151" t="s">
        <v>399</v>
      </c>
      <c r="UIY1023" s="151" t="s">
        <v>399</v>
      </c>
      <c r="UIZ1023" s="151" t="s">
        <v>399</v>
      </c>
      <c r="UJA1023" s="151" t="s">
        <v>399</v>
      </c>
      <c r="UJB1023" s="151" t="s">
        <v>399</v>
      </c>
      <c r="UJC1023" s="151" t="s">
        <v>399</v>
      </c>
      <c r="UJD1023" s="151" t="s">
        <v>399</v>
      </c>
      <c r="UJE1023" s="151" t="s">
        <v>399</v>
      </c>
      <c r="UJF1023" s="151" t="s">
        <v>399</v>
      </c>
      <c r="UJG1023" s="151" t="s">
        <v>399</v>
      </c>
      <c r="UJH1023" s="151" t="s">
        <v>399</v>
      </c>
      <c r="UJI1023" s="151" t="s">
        <v>399</v>
      </c>
      <c r="UJJ1023" s="151" t="s">
        <v>399</v>
      </c>
      <c r="UJK1023" s="151" t="s">
        <v>399</v>
      </c>
      <c r="UJL1023" s="151" t="s">
        <v>399</v>
      </c>
      <c r="UJM1023" s="151" t="s">
        <v>399</v>
      </c>
      <c r="UJN1023" s="151" t="s">
        <v>399</v>
      </c>
      <c r="UJO1023" s="151" t="s">
        <v>399</v>
      </c>
      <c r="UJP1023" s="151" t="s">
        <v>399</v>
      </c>
      <c r="UJQ1023" s="151" t="s">
        <v>399</v>
      </c>
      <c r="UJR1023" s="151" t="s">
        <v>399</v>
      </c>
      <c r="UJS1023" s="151" t="s">
        <v>399</v>
      </c>
      <c r="UJT1023" s="151" t="s">
        <v>399</v>
      </c>
      <c r="UJU1023" s="151" t="s">
        <v>399</v>
      </c>
      <c r="UJV1023" s="151" t="s">
        <v>399</v>
      </c>
      <c r="UJW1023" s="151" t="s">
        <v>399</v>
      </c>
      <c r="UJX1023" s="151" t="s">
        <v>399</v>
      </c>
      <c r="UJY1023" s="151" t="s">
        <v>399</v>
      </c>
      <c r="UJZ1023" s="151" t="s">
        <v>399</v>
      </c>
      <c r="UKA1023" s="151" t="s">
        <v>399</v>
      </c>
      <c r="UKB1023" s="151" t="s">
        <v>399</v>
      </c>
      <c r="UKC1023" s="151" t="s">
        <v>399</v>
      </c>
      <c r="UKD1023" s="151" t="s">
        <v>399</v>
      </c>
      <c r="UKE1023" s="151" t="s">
        <v>399</v>
      </c>
      <c r="UKF1023" s="151" t="s">
        <v>399</v>
      </c>
      <c r="UKG1023" s="151" t="s">
        <v>399</v>
      </c>
      <c r="UKH1023" s="151" t="s">
        <v>399</v>
      </c>
      <c r="UKI1023" s="151" t="s">
        <v>399</v>
      </c>
      <c r="UKJ1023" s="151" t="s">
        <v>399</v>
      </c>
      <c r="UKK1023" s="151" t="s">
        <v>399</v>
      </c>
      <c r="UKL1023" s="151" t="s">
        <v>399</v>
      </c>
      <c r="UKM1023" s="151" t="s">
        <v>399</v>
      </c>
      <c r="UKN1023" s="151" t="s">
        <v>399</v>
      </c>
      <c r="UKO1023" s="151" t="s">
        <v>399</v>
      </c>
      <c r="UKP1023" s="151" t="s">
        <v>399</v>
      </c>
      <c r="UKQ1023" s="151" t="s">
        <v>399</v>
      </c>
      <c r="UKR1023" s="151" t="s">
        <v>399</v>
      </c>
      <c r="UKS1023" s="151" t="s">
        <v>399</v>
      </c>
      <c r="UKT1023" s="151" t="s">
        <v>399</v>
      </c>
      <c r="UKU1023" s="151" t="s">
        <v>399</v>
      </c>
      <c r="UKV1023" s="151" t="s">
        <v>399</v>
      </c>
      <c r="UKW1023" s="151" t="s">
        <v>399</v>
      </c>
      <c r="UKX1023" s="151" t="s">
        <v>399</v>
      </c>
      <c r="UKY1023" s="151" t="s">
        <v>399</v>
      </c>
      <c r="UKZ1023" s="151" t="s">
        <v>399</v>
      </c>
      <c r="ULA1023" s="151" t="s">
        <v>399</v>
      </c>
      <c r="ULB1023" s="151" t="s">
        <v>399</v>
      </c>
      <c r="ULC1023" s="151" t="s">
        <v>399</v>
      </c>
      <c r="ULD1023" s="151" t="s">
        <v>399</v>
      </c>
      <c r="ULE1023" s="151" t="s">
        <v>399</v>
      </c>
      <c r="ULF1023" s="151" t="s">
        <v>399</v>
      </c>
      <c r="ULG1023" s="151" t="s">
        <v>399</v>
      </c>
      <c r="ULH1023" s="151" t="s">
        <v>399</v>
      </c>
      <c r="ULI1023" s="151" t="s">
        <v>399</v>
      </c>
      <c r="ULJ1023" s="151" t="s">
        <v>399</v>
      </c>
      <c r="ULK1023" s="151" t="s">
        <v>399</v>
      </c>
      <c r="ULL1023" s="151" t="s">
        <v>399</v>
      </c>
      <c r="ULM1023" s="151" t="s">
        <v>399</v>
      </c>
      <c r="ULN1023" s="151" t="s">
        <v>399</v>
      </c>
      <c r="ULO1023" s="151" t="s">
        <v>399</v>
      </c>
      <c r="ULP1023" s="151" t="s">
        <v>399</v>
      </c>
      <c r="ULQ1023" s="151" t="s">
        <v>399</v>
      </c>
      <c r="ULR1023" s="151" t="s">
        <v>399</v>
      </c>
      <c r="ULS1023" s="151" t="s">
        <v>399</v>
      </c>
      <c r="ULT1023" s="151" t="s">
        <v>399</v>
      </c>
      <c r="ULU1023" s="151" t="s">
        <v>399</v>
      </c>
      <c r="ULV1023" s="151" t="s">
        <v>399</v>
      </c>
      <c r="ULW1023" s="151" t="s">
        <v>399</v>
      </c>
      <c r="ULX1023" s="151" t="s">
        <v>399</v>
      </c>
      <c r="ULY1023" s="151" t="s">
        <v>399</v>
      </c>
      <c r="ULZ1023" s="151" t="s">
        <v>399</v>
      </c>
      <c r="UMA1023" s="151" t="s">
        <v>399</v>
      </c>
      <c r="UMB1023" s="151" t="s">
        <v>399</v>
      </c>
      <c r="UMC1023" s="151" t="s">
        <v>399</v>
      </c>
      <c r="UMD1023" s="151" t="s">
        <v>399</v>
      </c>
      <c r="UME1023" s="151" t="s">
        <v>399</v>
      </c>
      <c r="UMF1023" s="151" t="s">
        <v>399</v>
      </c>
      <c r="UMG1023" s="151" t="s">
        <v>399</v>
      </c>
      <c r="UMH1023" s="151" t="s">
        <v>399</v>
      </c>
      <c r="UMI1023" s="151" t="s">
        <v>399</v>
      </c>
      <c r="UMJ1023" s="151" t="s">
        <v>399</v>
      </c>
      <c r="UMK1023" s="151" t="s">
        <v>399</v>
      </c>
      <c r="UML1023" s="151" t="s">
        <v>399</v>
      </c>
      <c r="UMM1023" s="151" t="s">
        <v>399</v>
      </c>
      <c r="UMN1023" s="151" t="s">
        <v>399</v>
      </c>
      <c r="UMO1023" s="151" t="s">
        <v>399</v>
      </c>
      <c r="UMP1023" s="151" t="s">
        <v>399</v>
      </c>
      <c r="UMQ1023" s="151" t="s">
        <v>399</v>
      </c>
      <c r="UMR1023" s="151" t="s">
        <v>399</v>
      </c>
      <c r="UMS1023" s="151" t="s">
        <v>399</v>
      </c>
      <c r="UMT1023" s="151" t="s">
        <v>399</v>
      </c>
      <c r="UMU1023" s="151" t="s">
        <v>399</v>
      </c>
      <c r="UMV1023" s="151" t="s">
        <v>399</v>
      </c>
      <c r="UMW1023" s="151" t="s">
        <v>399</v>
      </c>
      <c r="UMX1023" s="151" t="s">
        <v>399</v>
      </c>
      <c r="UMY1023" s="151" t="s">
        <v>399</v>
      </c>
      <c r="UMZ1023" s="151" t="s">
        <v>399</v>
      </c>
      <c r="UNA1023" s="151" t="s">
        <v>399</v>
      </c>
      <c r="UNB1023" s="151" t="s">
        <v>399</v>
      </c>
      <c r="UNC1023" s="151" t="s">
        <v>399</v>
      </c>
      <c r="UND1023" s="151" t="s">
        <v>399</v>
      </c>
      <c r="UNE1023" s="151" t="s">
        <v>399</v>
      </c>
      <c r="UNF1023" s="151" t="s">
        <v>399</v>
      </c>
      <c r="UNG1023" s="151" t="s">
        <v>399</v>
      </c>
      <c r="UNH1023" s="151" t="s">
        <v>399</v>
      </c>
      <c r="UNI1023" s="151" t="s">
        <v>399</v>
      </c>
      <c r="UNJ1023" s="151" t="s">
        <v>399</v>
      </c>
      <c r="UNK1023" s="151" t="s">
        <v>399</v>
      </c>
      <c r="UNL1023" s="151" t="s">
        <v>399</v>
      </c>
      <c r="UNM1023" s="151" t="s">
        <v>399</v>
      </c>
      <c r="UNN1023" s="151" t="s">
        <v>399</v>
      </c>
      <c r="UNO1023" s="151" t="s">
        <v>399</v>
      </c>
      <c r="UNP1023" s="151" t="s">
        <v>399</v>
      </c>
      <c r="UNQ1023" s="151" t="s">
        <v>399</v>
      </c>
      <c r="UNR1023" s="151" t="s">
        <v>399</v>
      </c>
      <c r="UNS1023" s="151" t="s">
        <v>399</v>
      </c>
      <c r="UNT1023" s="151" t="s">
        <v>399</v>
      </c>
      <c r="UNU1023" s="151" t="s">
        <v>399</v>
      </c>
      <c r="UNV1023" s="151" t="s">
        <v>399</v>
      </c>
      <c r="UNW1023" s="151" t="s">
        <v>399</v>
      </c>
      <c r="UNX1023" s="151" t="s">
        <v>399</v>
      </c>
      <c r="UNY1023" s="151" t="s">
        <v>399</v>
      </c>
      <c r="UNZ1023" s="151" t="s">
        <v>399</v>
      </c>
      <c r="UOA1023" s="151" t="s">
        <v>399</v>
      </c>
      <c r="UOB1023" s="151" t="s">
        <v>399</v>
      </c>
      <c r="UOC1023" s="151" t="s">
        <v>399</v>
      </c>
      <c r="UOD1023" s="151" t="s">
        <v>399</v>
      </c>
      <c r="UOE1023" s="151" t="s">
        <v>399</v>
      </c>
      <c r="UOF1023" s="151" t="s">
        <v>399</v>
      </c>
      <c r="UOG1023" s="151" t="s">
        <v>399</v>
      </c>
      <c r="UOH1023" s="151" t="s">
        <v>399</v>
      </c>
      <c r="UOI1023" s="151" t="s">
        <v>399</v>
      </c>
      <c r="UOJ1023" s="151" t="s">
        <v>399</v>
      </c>
      <c r="UOK1023" s="151" t="s">
        <v>399</v>
      </c>
      <c r="UOL1023" s="151" t="s">
        <v>399</v>
      </c>
      <c r="UOM1023" s="151" t="s">
        <v>399</v>
      </c>
      <c r="UON1023" s="151" t="s">
        <v>399</v>
      </c>
      <c r="UOO1023" s="151" t="s">
        <v>399</v>
      </c>
      <c r="UOP1023" s="151" t="s">
        <v>399</v>
      </c>
      <c r="UOQ1023" s="151" t="s">
        <v>399</v>
      </c>
      <c r="UOR1023" s="151" t="s">
        <v>399</v>
      </c>
      <c r="UOS1023" s="151" t="s">
        <v>399</v>
      </c>
      <c r="UOT1023" s="151" t="s">
        <v>399</v>
      </c>
      <c r="UOU1023" s="151" t="s">
        <v>399</v>
      </c>
      <c r="UOV1023" s="151" t="s">
        <v>399</v>
      </c>
      <c r="UOW1023" s="151" t="s">
        <v>399</v>
      </c>
      <c r="UOX1023" s="151" t="s">
        <v>399</v>
      </c>
      <c r="UOY1023" s="151" t="s">
        <v>399</v>
      </c>
      <c r="UOZ1023" s="151" t="s">
        <v>399</v>
      </c>
      <c r="UPA1023" s="151" t="s">
        <v>399</v>
      </c>
      <c r="UPB1023" s="151" t="s">
        <v>399</v>
      </c>
      <c r="UPC1023" s="151" t="s">
        <v>399</v>
      </c>
      <c r="UPD1023" s="151" t="s">
        <v>399</v>
      </c>
      <c r="UPE1023" s="151" t="s">
        <v>399</v>
      </c>
      <c r="UPF1023" s="151" t="s">
        <v>399</v>
      </c>
      <c r="UPG1023" s="151" t="s">
        <v>399</v>
      </c>
      <c r="UPH1023" s="151" t="s">
        <v>399</v>
      </c>
      <c r="UPI1023" s="151" t="s">
        <v>399</v>
      </c>
      <c r="UPJ1023" s="151" t="s">
        <v>399</v>
      </c>
      <c r="UPK1023" s="151" t="s">
        <v>399</v>
      </c>
      <c r="UPL1023" s="151" t="s">
        <v>399</v>
      </c>
      <c r="UPM1023" s="151" t="s">
        <v>399</v>
      </c>
      <c r="UPN1023" s="151" t="s">
        <v>399</v>
      </c>
      <c r="UPO1023" s="151" t="s">
        <v>399</v>
      </c>
      <c r="UPP1023" s="151" t="s">
        <v>399</v>
      </c>
      <c r="UPQ1023" s="151" t="s">
        <v>399</v>
      </c>
      <c r="UPR1023" s="151" t="s">
        <v>399</v>
      </c>
      <c r="UPS1023" s="151" t="s">
        <v>399</v>
      </c>
      <c r="UPT1023" s="151" t="s">
        <v>399</v>
      </c>
      <c r="UPU1023" s="151" t="s">
        <v>399</v>
      </c>
      <c r="UPV1023" s="151" t="s">
        <v>399</v>
      </c>
      <c r="UPW1023" s="151" t="s">
        <v>399</v>
      </c>
      <c r="UPX1023" s="151" t="s">
        <v>399</v>
      </c>
      <c r="UPY1023" s="151" t="s">
        <v>399</v>
      </c>
      <c r="UPZ1023" s="151" t="s">
        <v>399</v>
      </c>
      <c r="UQA1023" s="151" t="s">
        <v>399</v>
      </c>
      <c r="UQB1023" s="151" t="s">
        <v>399</v>
      </c>
      <c r="UQC1023" s="151" t="s">
        <v>399</v>
      </c>
      <c r="UQD1023" s="151" t="s">
        <v>399</v>
      </c>
      <c r="UQE1023" s="151" t="s">
        <v>399</v>
      </c>
      <c r="UQF1023" s="151" t="s">
        <v>399</v>
      </c>
      <c r="UQG1023" s="151" t="s">
        <v>399</v>
      </c>
      <c r="UQH1023" s="151" t="s">
        <v>399</v>
      </c>
      <c r="UQI1023" s="151" t="s">
        <v>399</v>
      </c>
      <c r="UQJ1023" s="151" t="s">
        <v>399</v>
      </c>
      <c r="UQK1023" s="151" t="s">
        <v>399</v>
      </c>
      <c r="UQL1023" s="151" t="s">
        <v>399</v>
      </c>
      <c r="UQM1023" s="151" t="s">
        <v>399</v>
      </c>
      <c r="UQN1023" s="151" t="s">
        <v>399</v>
      </c>
      <c r="UQO1023" s="151" t="s">
        <v>399</v>
      </c>
      <c r="UQP1023" s="151" t="s">
        <v>399</v>
      </c>
      <c r="UQQ1023" s="151" t="s">
        <v>399</v>
      </c>
      <c r="UQR1023" s="151" t="s">
        <v>399</v>
      </c>
      <c r="UQS1023" s="151" t="s">
        <v>399</v>
      </c>
      <c r="UQT1023" s="151" t="s">
        <v>399</v>
      </c>
      <c r="UQU1023" s="151" t="s">
        <v>399</v>
      </c>
      <c r="UQV1023" s="151" t="s">
        <v>399</v>
      </c>
      <c r="UQW1023" s="151" t="s">
        <v>399</v>
      </c>
      <c r="UQX1023" s="151" t="s">
        <v>399</v>
      </c>
      <c r="UQY1023" s="151" t="s">
        <v>399</v>
      </c>
      <c r="UQZ1023" s="151" t="s">
        <v>399</v>
      </c>
      <c r="URA1023" s="151" t="s">
        <v>399</v>
      </c>
      <c r="URB1023" s="151" t="s">
        <v>399</v>
      </c>
      <c r="URC1023" s="151" t="s">
        <v>399</v>
      </c>
      <c r="URD1023" s="151" t="s">
        <v>399</v>
      </c>
      <c r="URE1023" s="151" t="s">
        <v>399</v>
      </c>
      <c r="URF1023" s="151" t="s">
        <v>399</v>
      </c>
      <c r="URG1023" s="151" t="s">
        <v>399</v>
      </c>
      <c r="URH1023" s="151" t="s">
        <v>399</v>
      </c>
      <c r="URI1023" s="151" t="s">
        <v>399</v>
      </c>
      <c r="URJ1023" s="151" t="s">
        <v>399</v>
      </c>
      <c r="URK1023" s="151" t="s">
        <v>399</v>
      </c>
      <c r="URL1023" s="151" t="s">
        <v>399</v>
      </c>
      <c r="URM1023" s="151" t="s">
        <v>399</v>
      </c>
      <c r="URN1023" s="151" t="s">
        <v>399</v>
      </c>
      <c r="URO1023" s="151" t="s">
        <v>399</v>
      </c>
      <c r="URP1023" s="151" t="s">
        <v>399</v>
      </c>
      <c r="URQ1023" s="151" t="s">
        <v>399</v>
      </c>
      <c r="URR1023" s="151" t="s">
        <v>399</v>
      </c>
      <c r="URS1023" s="151" t="s">
        <v>399</v>
      </c>
      <c r="URT1023" s="151" t="s">
        <v>399</v>
      </c>
      <c r="URU1023" s="151" t="s">
        <v>399</v>
      </c>
      <c r="URV1023" s="151" t="s">
        <v>399</v>
      </c>
      <c r="URW1023" s="151" t="s">
        <v>399</v>
      </c>
      <c r="URX1023" s="151" t="s">
        <v>399</v>
      </c>
      <c r="URY1023" s="151" t="s">
        <v>399</v>
      </c>
      <c r="URZ1023" s="151" t="s">
        <v>399</v>
      </c>
      <c r="USA1023" s="151" t="s">
        <v>399</v>
      </c>
      <c r="USB1023" s="151" t="s">
        <v>399</v>
      </c>
      <c r="USC1023" s="151" t="s">
        <v>399</v>
      </c>
      <c r="USD1023" s="151" t="s">
        <v>399</v>
      </c>
      <c r="USE1023" s="151" t="s">
        <v>399</v>
      </c>
      <c r="USF1023" s="151" t="s">
        <v>399</v>
      </c>
      <c r="USG1023" s="151" t="s">
        <v>399</v>
      </c>
      <c r="USH1023" s="151" t="s">
        <v>399</v>
      </c>
      <c r="USI1023" s="151" t="s">
        <v>399</v>
      </c>
      <c r="USJ1023" s="151" t="s">
        <v>399</v>
      </c>
      <c r="USK1023" s="151" t="s">
        <v>399</v>
      </c>
      <c r="USL1023" s="151" t="s">
        <v>399</v>
      </c>
      <c r="USM1023" s="151" t="s">
        <v>399</v>
      </c>
      <c r="USN1023" s="151" t="s">
        <v>399</v>
      </c>
      <c r="USO1023" s="151" t="s">
        <v>399</v>
      </c>
      <c r="USP1023" s="151" t="s">
        <v>399</v>
      </c>
      <c r="USQ1023" s="151" t="s">
        <v>399</v>
      </c>
      <c r="USR1023" s="151" t="s">
        <v>399</v>
      </c>
      <c r="USS1023" s="151" t="s">
        <v>399</v>
      </c>
      <c r="UST1023" s="151" t="s">
        <v>399</v>
      </c>
      <c r="USU1023" s="151" t="s">
        <v>399</v>
      </c>
      <c r="USV1023" s="151" t="s">
        <v>399</v>
      </c>
      <c r="USW1023" s="151" t="s">
        <v>399</v>
      </c>
      <c r="USX1023" s="151" t="s">
        <v>399</v>
      </c>
      <c r="USY1023" s="151" t="s">
        <v>399</v>
      </c>
      <c r="USZ1023" s="151" t="s">
        <v>399</v>
      </c>
      <c r="UTA1023" s="151" t="s">
        <v>399</v>
      </c>
      <c r="UTB1023" s="151" t="s">
        <v>399</v>
      </c>
      <c r="UTC1023" s="151" t="s">
        <v>399</v>
      </c>
      <c r="UTD1023" s="151" t="s">
        <v>399</v>
      </c>
      <c r="UTE1023" s="151" t="s">
        <v>399</v>
      </c>
      <c r="UTF1023" s="151" t="s">
        <v>399</v>
      </c>
      <c r="UTG1023" s="151" t="s">
        <v>399</v>
      </c>
      <c r="UTH1023" s="151" t="s">
        <v>399</v>
      </c>
      <c r="UTI1023" s="151" t="s">
        <v>399</v>
      </c>
      <c r="UTJ1023" s="151" t="s">
        <v>399</v>
      </c>
      <c r="UTK1023" s="151" t="s">
        <v>399</v>
      </c>
      <c r="UTL1023" s="151" t="s">
        <v>399</v>
      </c>
      <c r="UTM1023" s="151" t="s">
        <v>399</v>
      </c>
      <c r="UTN1023" s="151" t="s">
        <v>399</v>
      </c>
      <c r="UTO1023" s="151" t="s">
        <v>399</v>
      </c>
      <c r="UTP1023" s="151" t="s">
        <v>399</v>
      </c>
      <c r="UTQ1023" s="151" t="s">
        <v>399</v>
      </c>
      <c r="UTR1023" s="151" t="s">
        <v>399</v>
      </c>
      <c r="UTS1023" s="151" t="s">
        <v>399</v>
      </c>
      <c r="UTT1023" s="151" t="s">
        <v>399</v>
      </c>
      <c r="UTU1023" s="151" t="s">
        <v>399</v>
      </c>
      <c r="UTV1023" s="151" t="s">
        <v>399</v>
      </c>
      <c r="UTW1023" s="151" t="s">
        <v>399</v>
      </c>
      <c r="UTX1023" s="151" t="s">
        <v>399</v>
      </c>
      <c r="UTY1023" s="151" t="s">
        <v>399</v>
      </c>
      <c r="UTZ1023" s="151" t="s">
        <v>399</v>
      </c>
      <c r="UUA1023" s="151" t="s">
        <v>399</v>
      </c>
      <c r="UUB1023" s="151" t="s">
        <v>399</v>
      </c>
      <c r="UUC1023" s="151" t="s">
        <v>399</v>
      </c>
      <c r="UUD1023" s="151" t="s">
        <v>399</v>
      </c>
      <c r="UUE1023" s="151" t="s">
        <v>399</v>
      </c>
      <c r="UUF1023" s="151" t="s">
        <v>399</v>
      </c>
      <c r="UUG1023" s="151" t="s">
        <v>399</v>
      </c>
      <c r="UUH1023" s="151" t="s">
        <v>399</v>
      </c>
      <c r="UUI1023" s="151" t="s">
        <v>399</v>
      </c>
      <c r="UUJ1023" s="151" t="s">
        <v>399</v>
      </c>
      <c r="UUK1023" s="151" t="s">
        <v>399</v>
      </c>
      <c r="UUL1023" s="151" t="s">
        <v>399</v>
      </c>
      <c r="UUM1023" s="151" t="s">
        <v>399</v>
      </c>
      <c r="UUN1023" s="151" t="s">
        <v>399</v>
      </c>
      <c r="UUO1023" s="151" t="s">
        <v>399</v>
      </c>
      <c r="UUP1023" s="151" t="s">
        <v>399</v>
      </c>
      <c r="UUQ1023" s="151" t="s">
        <v>399</v>
      </c>
      <c r="UUR1023" s="151" t="s">
        <v>399</v>
      </c>
      <c r="UUS1023" s="151" t="s">
        <v>399</v>
      </c>
      <c r="UUT1023" s="151" t="s">
        <v>399</v>
      </c>
      <c r="UUU1023" s="151" t="s">
        <v>399</v>
      </c>
      <c r="UUV1023" s="151" t="s">
        <v>399</v>
      </c>
      <c r="UUW1023" s="151" t="s">
        <v>399</v>
      </c>
      <c r="UUX1023" s="151" t="s">
        <v>399</v>
      </c>
      <c r="UUY1023" s="151" t="s">
        <v>399</v>
      </c>
      <c r="UUZ1023" s="151" t="s">
        <v>399</v>
      </c>
      <c r="UVA1023" s="151" t="s">
        <v>399</v>
      </c>
      <c r="UVB1023" s="151" t="s">
        <v>399</v>
      </c>
      <c r="UVC1023" s="151" t="s">
        <v>399</v>
      </c>
      <c r="UVD1023" s="151" t="s">
        <v>399</v>
      </c>
      <c r="UVE1023" s="151" t="s">
        <v>399</v>
      </c>
      <c r="UVF1023" s="151" t="s">
        <v>399</v>
      </c>
      <c r="UVG1023" s="151" t="s">
        <v>399</v>
      </c>
      <c r="UVH1023" s="151" t="s">
        <v>399</v>
      </c>
      <c r="UVI1023" s="151" t="s">
        <v>399</v>
      </c>
      <c r="UVJ1023" s="151" t="s">
        <v>399</v>
      </c>
      <c r="UVK1023" s="151" t="s">
        <v>399</v>
      </c>
      <c r="UVL1023" s="151" t="s">
        <v>399</v>
      </c>
      <c r="UVM1023" s="151" t="s">
        <v>399</v>
      </c>
      <c r="UVN1023" s="151" t="s">
        <v>399</v>
      </c>
      <c r="UVO1023" s="151" t="s">
        <v>399</v>
      </c>
      <c r="UVP1023" s="151" t="s">
        <v>399</v>
      </c>
      <c r="UVQ1023" s="151" t="s">
        <v>399</v>
      </c>
      <c r="UVR1023" s="151" t="s">
        <v>399</v>
      </c>
      <c r="UVS1023" s="151" t="s">
        <v>399</v>
      </c>
      <c r="UVT1023" s="151" t="s">
        <v>399</v>
      </c>
      <c r="UVU1023" s="151" t="s">
        <v>399</v>
      </c>
      <c r="UVV1023" s="151" t="s">
        <v>399</v>
      </c>
      <c r="UVW1023" s="151" t="s">
        <v>399</v>
      </c>
      <c r="UVX1023" s="151" t="s">
        <v>399</v>
      </c>
      <c r="UVY1023" s="151" t="s">
        <v>399</v>
      </c>
      <c r="UVZ1023" s="151" t="s">
        <v>399</v>
      </c>
      <c r="UWA1023" s="151" t="s">
        <v>399</v>
      </c>
      <c r="UWB1023" s="151" t="s">
        <v>399</v>
      </c>
      <c r="UWC1023" s="151" t="s">
        <v>399</v>
      </c>
      <c r="UWD1023" s="151" t="s">
        <v>399</v>
      </c>
      <c r="UWE1023" s="151" t="s">
        <v>399</v>
      </c>
      <c r="UWF1023" s="151" t="s">
        <v>399</v>
      </c>
      <c r="UWG1023" s="151" t="s">
        <v>399</v>
      </c>
      <c r="UWH1023" s="151" t="s">
        <v>399</v>
      </c>
      <c r="UWI1023" s="151" t="s">
        <v>399</v>
      </c>
      <c r="UWJ1023" s="151" t="s">
        <v>399</v>
      </c>
      <c r="UWK1023" s="151" t="s">
        <v>399</v>
      </c>
      <c r="UWL1023" s="151" t="s">
        <v>399</v>
      </c>
      <c r="UWM1023" s="151" t="s">
        <v>399</v>
      </c>
      <c r="UWN1023" s="151" t="s">
        <v>399</v>
      </c>
      <c r="UWO1023" s="151" t="s">
        <v>399</v>
      </c>
      <c r="UWP1023" s="151" t="s">
        <v>399</v>
      </c>
      <c r="UWQ1023" s="151" t="s">
        <v>399</v>
      </c>
      <c r="UWR1023" s="151" t="s">
        <v>399</v>
      </c>
      <c r="UWS1023" s="151" t="s">
        <v>399</v>
      </c>
      <c r="UWT1023" s="151" t="s">
        <v>399</v>
      </c>
      <c r="UWU1023" s="151" t="s">
        <v>399</v>
      </c>
      <c r="UWV1023" s="151" t="s">
        <v>399</v>
      </c>
      <c r="UWW1023" s="151" t="s">
        <v>399</v>
      </c>
      <c r="UWX1023" s="151" t="s">
        <v>399</v>
      </c>
      <c r="UWY1023" s="151" t="s">
        <v>399</v>
      </c>
      <c r="UWZ1023" s="151" t="s">
        <v>399</v>
      </c>
      <c r="UXA1023" s="151" t="s">
        <v>399</v>
      </c>
      <c r="UXB1023" s="151" t="s">
        <v>399</v>
      </c>
      <c r="UXC1023" s="151" t="s">
        <v>399</v>
      </c>
      <c r="UXD1023" s="151" t="s">
        <v>399</v>
      </c>
      <c r="UXE1023" s="151" t="s">
        <v>399</v>
      </c>
      <c r="UXF1023" s="151" t="s">
        <v>399</v>
      </c>
      <c r="UXG1023" s="151" t="s">
        <v>399</v>
      </c>
      <c r="UXH1023" s="151" t="s">
        <v>399</v>
      </c>
      <c r="UXI1023" s="151" t="s">
        <v>399</v>
      </c>
      <c r="UXJ1023" s="151" t="s">
        <v>399</v>
      </c>
      <c r="UXK1023" s="151" t="s">
        <v>399</v>
      </c>
      <c r="UXL1023" s="151" t="s">
        <v>399</v>
      </c>
      <c r="UXM1023" s="151" t="s">
        <v>399</v>
      </c>
      <c r="UXN1023" s="151" t="s">
        <v>399</v>
      </c>
      <c r="UXO1023" s="151" t="s">
        <v>399</v>
      </c>
      <c r="UXP1023" s="151" t="s">
        <v>399</v>
      </c>
      <c r="UXQ1023" s="151" t="s">
        <v>399</v>
      </c>
      <c r="UXR1023" s="151" t="s">
        <v>399</v>
      </c>
      <c r="UXS1023" s="151" t="s">
        <v>399</v>
      </c>
      <c r="UXT1023" s="151" t="s">
        <v>399</v>
      </c>
      <c r="UXU1023" s="151" t="s">
        <v>399</v>
      </c>
      <c r="UXV1023" s="151" t="s">
        <v>399</v>
      </c>
      <c r="UXW1023" s="151" t="s">
        <v>399</v>
      </c>
      <c r="UXX1023" s="151" t="s">
        <v>399</v>
      </c>
      <c r="UXY1023" s="151" t="s">
        <v>399</v>
      </c>
      <c r="UXZ1023" s="151" t="s">
        <v>399</v>
      </c>
      <c r="UYA1023" s="151" t="s">
        <v>399</v>
      </c>
      <c r="UYB1023" s="151" t="s">
        <v>399</v>
      </c>
      <c r="UYC1023" s="151" t="s">
        <v>399</v>
      </c>
      <c r="UYD1023" s="151" t="s">
        <v>399</v>
      </c>
      <c r="UYE1023" s="151" t="s">
        <v>399</v>
      </c>
      <c r="UYF1023" s="151" t="s">
        <v>399</v>
      </c>
      <c r="UYG1023" s="151" t="s">
        <v>399</v>
      </c>
      <c r="UYH1023" s="151" t="s">
        <v>399</v>
      </c>
      <c r="UYI1023" s="151" t="s">
        <v>399</v>
      </c>
      <c r="UYJ1023" s="151" t="s">
        <v>399</v>
      </c>
      <c r="UYK1023" s="151" t="s">
        <v>399</v>
      </c>
      <c r="UYL1023" s="151" t="s">
        <v>399</v>
      </c>
      <c r="UYM1023" s="151" t="s">
        <v>399</v>
      </c>
      <c r="UYN1023" s="151" t="s">
        <v>399</v>
      </c>
      <c r="UYO1023" s="151" t="s">
        <v>399</v>
      </c>
      <c r="UYP1023" s="151" t="s">
        <v>399</v>
      </c>
      <c r="UYQ1023" s="151" t="s">
        <v>399</v>
      </c>
      <c r="UYR1023" s="151" t="s">
        <v>399</v>
      </c>
      <c r="UYS1023" s="151" t="s">
        <v>399</v>
      </c>
      <c r="UYT1023" s="151" t="s">
        <v>399</v>
      </c>
      <c r="UYU1023" s="151" t="s">
        <v>399</v>
      </c>
      <c r="UYV1023" s="151" t="s">
        <v>399</v>
      </c>
      <c r="UYW1023" s="151" t="s">
        <v>399</v>
      </c>
      <c r="UYX1023" s="151" t="s">
        <v>399</v>
      </c>
      <c r="UYY1023" s="151" t="s">
        <v>399</v>
      </c>
      <c r="UYZ1023" s="151" t="s">
        <v>399</v>
      </c>
      <c r="UZA1023" s="151" t="s">
        <v>399</v>
      </c>
      <c r="UZB1023" s="151" t="s">
        <v>399</v>
      </c>
      <c r="UZC1023" s="151" t="s">
        <v>399</v>
      </c>
      <c r="UZD1023" s="151" t="s">
        <v>399</v>
      </c>
      <c r="UZE1023" s="151" t="s">
        <v>399</v>
      </c>
      <c r="UZF1023" s="151" t="s">
        <v>399</v>
      </c>
      <c r="UZG1023" s="151" t="s">
        <v>399</v>
      </c>
      <c r="UZH1023" s="151" t="s">
        <v>399</v>
      </c>
      <c r="UZI1023" s="151" t="s">
        <v>399</v>
      </c>
      <c r="UZJ1023" s="151" t="s">
        <v>399</v>
      </c>
      <c r="UZK1023" s="151" t="s">
        <v>399</v>
      </c>
      <c r="UZL1023" s="151" t="s">
        <v>399</v>
      </c>
      <c r="UZM1023" s="151" t="s">
        <v>399</v>
      </c>
      <c r="UZN1023" s="151" t="s">
        <v>399</v>
      </c>
      <c r="UZO1023" s="151" t="s">
        <v>399</v>
      </c>
      <c r="UZP1023" s="151" t="s">
        <v>399</v>
      </c>
      <c r="UZQ1023" s="151" t="s">
        <v>399</v>
      </c>
      <c r="UZR1023" s="151" t="s">
        <v>399</v>
      </c>
      <c r="UZS1023" s="151" t="s">
        <v>399</v>
      </c>
      <c r="UZT1023" s="151" t="s">
        <v>399</v>
      </c>
      <c r="UZU1023" s="151" t="s">
        <v>399</v>
      </c>
      <c r="UZV1023" s="151" t="s">
        <v>399</v>
      </c>
      <c r="UZW1023" s="151" t="s">
        <v>399</v>
      </c>
      <c r="UZX1023" s="151" t="s">
        <v>399</v>
      </c>
      <c r="UZY1023" s="151" t="s">
        <v>399</v>
      </c>
      <c r="UZZ1023" s="151" t="s">
        <v>399</v>
      </c>
      <c r="VAA1023" s="151" t="s">
        <v>399</v>
      </c>
      <c r="VAB1023" s="151" t="s">
        <v>399</v>
      </c>
      <c r="VAC1023" s="151" t="s">
        <v>399</v>
      </c>
      <c r="VAD1023" s="151" t="s">
        <v>399</v>
      </c>
      <c r="VAE1023" s="151" t="s">
        <v>399</v>
      </c>
      <c r="VAF1023" s="151" t="s">
        <v>399</v>
      </c>
      <c r="VAG1023" s="151" t="s">
        <v>399</v>
      </c>
      <c r="VAH1023" s="151" t="s">
        <v>399</v>
      </c>
      <c r="VAI1023" s="151" t="s">
        <v>399</v>
      </c>
      <c r="VAJ1023" s="151" t="s">
        <v>399</v>
      </c>
      <c r="VAK1023" s="151" t="s">
        <v>399</v>
      </c>
      <c r="VAL1023" s="151" t="s">
        <v>399</v>
      </c>
      <c r="VAM1023" s="151" t="s">
        <v>399</v>
      </c>
      <c r="VAN1023" s="151" t="s">
        <v>399</v>
      </c>
      <c r="VAO1023" s="151" t="s">
        <v>399</v>
      </c>
      <c r="VAP1023" s="151" t="s">
        <v>399</v>
      </c>
      <c r="VAQ1023" s="151" t="s">
        <v>399</v>
      </c>
      <c r="VAR1023" s="151" t="s">
        <v>399</v>
      </c>
      <c r="VAS1023" s="151" t="s">
        <v>399</v>
      </c>
      <c r="VAT1023" s="151" t="s">
        <v>399</v>
      </c>
      <c r="VAU1023" s="151" t="s">
        <v>399</v>
      </c>
      <c r="VAV1023" s="151" t="s">
        <v>399</v>
      </c>
      <c r="VAW1023" s="151" t="s">
        <v>399</v>
      </c>
      <c r="VAX1023" s="151" t="s">
        <v>399</v>
      </c>
      <c r="VAY1023" s="151" t="s">
        <v>399</v>
      </c>
      <c r="VAZ1023" s="151" t="s">
        <v>399</v>
      </c>
      <c r="VBA1023" s="151" t="s">
        <v>399</v>
      </c>
      <c r="VBB1023" s="151" t="s">
        <v>399</v>
      </c>
      <c r="VBC1023" s="151" t="s">
        <v>399</v>
      </c>
      <c r="VBD1023" s="151" t="s">
        <v>399</v>
      </c>
      <c r="VBE1023" s="151" t="s">
        <v>399</v>
      </c>
      <c r="VBF1023" s="151" t="s">
        <v>399</v>
      </c>
      <c r="VBG1023" s="151" t="s">
        <v>399</v>
      </c>
      <c r="VBH1023" s="151" t="s">
        <v>399</v>
      </c>
      <c r="VBI1023" s="151" t="s">
        <v>399</v>
      </c>
      <c r="VBJ1023" s="151" t="s">
        <v>399</v>
      </c>
      <c r="VBK1023" s="151" t="s">
        <v>399</v>
      </c>
      <c r="VBL1023" s="151" t="s">
        <v>399</v>
      </c>
      <c r="VBM1023" s="151" t="s">
        <v>399</v>
      </c>
      <c r="VBN1023" s="151" t="s">
        <v>399</v>
      </c>
      <c r="VBO1023" s="151" t="s">
        <v>399</v>
      </c>
      <c r="VBP1023" s="151" t="s">
        <v>399</v>
      </c>
      <c r="VBQ1023" s="151" t="s">
        <v>399</v>
      </c>
      <c r="VBR1023" s="151" t="s">
        <v>399</v>
      </c>
      <c r="VBS1023" s="151" t="s">
        <v>399</v>
      </c>
      <c r="VBT1023" s="151" t="s">
        <v>399</v>
      </c>
      <c r="VBU1023" s="151" t="s">
        <v>399</v>
      </c>
      <c r="VBV1023" s="151" t="s">
        <v>399</v>
      </c>
      <c r="VBW1023" s="151" t="s">
        <v>399</v>
      </c>
      <c r="VBX1023" s="151" t="s">
        <v>399</v>
      </c>
      <c r="VBY1023" s="151" t="s">
        <v>399</v>
      </c>
      <c r="VBZ1023" s="151" t="s">
        <v>399</v>
      </c>
      <c r="VCA1023" s="151" t="s">
        <v>399</v>
      </c>
      <c r="VCB1023" s="151" t="s">
        <v>399</v>
      </c>
      <c r="VCC1023" s="151" t="s">
        <v>399</v>
      </c>
      <c r="VCD1023" s="151" t="s">
        <v>399</v>
      </c>
      <c r="VCE1023" s="151" t="s">
        <v>399</v>
      </c>
      <c r="VCF1023" s="151" t="s">
        <v>399</v>
      </c>
      <c r="VCG1023" s="151" t="s">
        <v>399</v>
      </c>
      <c r="VCH1023" s="151" t="s">
        <v>399</v>
      </c>
      <c r="VCI1023" s="151" t="s">
        <v>399</v>
      </c>
      <c r="VCJ1023" s="151" t="s">
        <v>399</v>
      </c>
      <c r="VCK1023" s="151" t="s">
        <v>399</v>
      </c>
      <c r="VCL1023" s="151" t="s">
        <v>399</v>
      </c>
      <c r="VCM1023" s="151" t="s">
        <v>399</v>
      </c>
      <c r="VCN1023" s="151" t="s">
        <v>399</v>
      </c>
      <c r="VCO1023" s="151" t="s">
        <v>399</v>
      </c>
      <c r="VCP1023" s="151" t="s">
        <v>399</v>
      </c>
      <c r="VCQ1023" s="151" t="s">
        <v>399</v>
      </c>
      <c r="VCR1023" s="151" t="s">
        <v>399</v>
      </c>
      <c r="VCS1023" s="151" t="s">
        <v>399</v>
      </c>
      <c r="VCT1023" s="151" t="s">
        <v>399</v>
      </c>
      <c r="VCU1023" s="151" t="s">
        <v>399</v>
      </c>
      <c r="VCV1023" s="151" t="s">
        <v>399</v>
      </c>
      <c r="VCW1023" s="151" t="s">
        <v>399</v>
      </c>
      <c r="VCX1023" s="151" t="s">
        <v>399</v>
      </c>
      <c r="VCY1023" s="151" t="s">
        <v>399</v>
      </c>
      <c r="VCZ1023" s="151" t="s">
        <v>399</v>
      </c>
      <c r="VDA1023" s="151" t="s">
        <v>399</v>
      </c>
      <c r="VDB1023" s="151" t="s">
        <v>399</v>
      </c>
      <c r="VDC1023" s="151" t="s">
        <v>399</v>
      </c>
      <c r="VDD1023" s="151" t="s">
        <v>399</v>
      </c>
      <c r="VDE1023" s="151" t="s">
        <v>399</v>
      </c>
      <c r="VDF1023" s="151" t="s">
        <v>399</v>
      </c>
      <c r="VDG1023" s="151" t="s">
        <v>399</v>
      </c>
      <c r="VDH1023" s="151" t="s">
        <v>399</v>
      </c>
      <c r="VDI1023" s="151" t="s">
        <v>399</v>
      </c>
      <c r="VDJ1023" s="151" t="s">
        <v>399</v>
      </c>
      <c r="VDK1023" s="151" t="s">
        <v>399</v>
      </c>
      <c r="VDL1023" s="151" t="s">
        <v>399</v>
      </c>
      <c r="VDM1023" s="151" t="s">
        <v>399</v>
      </c>
      <c r="VDN1023" s="151" t="s">
        <v>399</v>
      </c>
      <c r="VDO1023" s="151" t="s">
        <v>399</v>
      </c>
      <c r="VDP1023" s="151" t="s">
        <v>399</v>
      </c>
      <c r="VDQ1023" s="151" t="s">
        <v>399</v>
      </c>
      <c r="VDR1023" s="151" t="s">
        <v>399</v>
      </c>
      <c r="VDS1023" s="151" t="s">
        <v>399</v>
      </c>
      <c r="VDT1023" s="151" t="s">
        <v>399</v>
      </c>
      <c r="VDU1023" s="151" t="s">
        <v>399</v>
      </c>
      <c r="VDV1023" s="151" t="s">
        <v>399</v>
      </c>
      <c r="VDW1023" s="151" t="s">
        <v>399</v>
      </c>
      <c r="VDX1023" s="151" t="s">
        <v>399</v>
      </c>
      <c r="VDY1023" s="151" t="s">
        <v>399</v>
      </c>
      <c r="VDZ1023" s="151" t="s">
        <v>399</v>
      </c>
      <c r="VEA1023" s="151" t="s">
        <v>399</v>
      </c>
      <c r="VEB1023" s="151" t="s">
        <v>399</v>
      </c>
      <c r="VEC1023" s="151" t="s">
        <v>399</v>
      </c>
      <c r="VED1023" s="151" t="s">
        <v>399</v>
      </c>
      <c r="VEE1023" s="151" t="s">
        <v>399</v>
      </c>
      <c r="VEF1023" s="151" t="s">
        <v>399</v>
      </c>
      <c r="VEG1023" s="151" t="s">
        <v>399</v>
      </c>
      <c r="VEH1023" s="151" t="s">
        <v>399</v>
      </c>
      <c r="VEI1023" s="151" t="s">
        <v>399</v>
      </c>
      <c r="VEJ1023" s="151" t="s">
        <v>399</v>
      </c>
      <c r="VEK1023" s="151" t="s">
        <v>399</v>
      </c>
      <c r="VEL1023" s="151" t="s">
        <v>399</v>
      </c>
      <c r="VEM1023" s="151" t="s">
        <v>399</v>
      </c>
      <c r="VEN1023" s="151" t="s">
        <v>399</v>
      </c>
      <c r="VEO1023" s="151" t="s">
        <v>399</v>
      </c>
      <c r="VEP1023" s="151" t="s">
        <v>399</v>
      </c>
      <c r="VEQ1023" s="151" t="s">
        <v>399</v>
      </c>
      <c r="VER1023" s="151" t="s">
        <v>399</v>
      </c>
      <c r="VES1023" s="151" t="s">
        <v>399</v>
      </c>
      <c r="VET1023" s="151" t="s">
        <v>399</v>
      </c>
      <c r="VEU1023" s="151" t="s">
        <v>399</v>
      </c>
      <c r="VEV1023" s="151" t="s">
        <v>399</v>
      </c>
      <c r="VEW1023" s="151" t="s">
        <v>399</v>
      </c>
      <c r="VEX1023" s="151" t="s">
        <v>399</v>
      </c>
      <c r="VEY1023" s="151" t="s">
        <v>399</v>
      </c>
      <c r="VEZ1023" s="151" t="s">
        <v>399</v>
      </c>
      <c r="VFA1023" s="151" t="s">
        <v>399</v>
      </c>
      <c r="VFB1023" s="151" t="s">
        <v>399</v>
      </c>
      <c r="VFC1023" s="151" t="s">
        <v>399</v>
      </c>
      <c r="VFD1023" s="151" t="s">
        <v>399</v>
      </c>
      <c r="VFE1023" s="151" t="s">
        <v>399</v>
      </c>
      <c r="VFF1023" s="151" t="s">
        <v>399</v>
      </c>
      <c r="VFG1023" s="151" t="s">
        <v>399</v>
      </c>
      <c r="VFH1023" s="151" t="s">
        <v>399</v>
      </c>
      <c r="VFI1023" s="151" t="s">
        <v>399</v>
      </c>
      <c r="VFJ1023" s="151" t="s">
        <v>399</v>
      </c>
      <c r="VFK1023" s="151" t="s">
        <v>399</v>
      </c>
      <c r="VFL1023" s="151" t="s">
        <v>399</v>
      </c>
      <c r="VFM1023" s="151" t="s">
        <v>399</v>
      </c>
      <c r="VFN1023" s="151" t="s">
        <v>399</v>
      </c>
      <c r="VFO1023" s="151" t="s">
        <v>399</v>
      </c>
      <c r="VFP1023" s="151" t="s">
        <v>399</v>
      </c>
      <c r="VFQ1023" s="151" t="s">
        <v>399</v>
      </c>
      <c r="VFR1023" s="151" t="s">
        <v>399</v>
      </c>
      <c r="VFS1023" s="151" t="s">
        <v>399</v>
      </c>
      <c r="VFT1023" s="151" t="s">
        <v>399</v>
      </c>
      <c r="VFU1023" s="151" t="s">
        <v>399</v>
      </c>
      <c r="VFV1023" s="151" t="s">
        <v>399</v>
      </c>
      <c r="VFW1023" s="151" t="s">
        <v>399</v>
      </c>
      <c r="VFX1023" s="151" t="s">
        <v>399</v>
      </c>
      <c r="VFY1023" s="151" t="s">
        <v>399</v>
      </c>
      <c r="VFZ1023" s="151" t="s">
        <v>399</v>
      </c>
      <c r="VGA1023" s="151" t="s">
        <v>399</v>
      </c>
      <c r="VGB1023" s="151" t="s">
        <v>399</v>
      </c>
      <c r="VGC1023" s="151" t="s">
        <v>399</v>
      </c>
      <c r="VGD1023" s="151" t="s">
        <v>399</v>
      </c>
      <c r="VGE1023" s="151" t="s">
        <v>399</v>
      </c>
      <c r="VGF1023" s="151" t="s">
        <v>399</v>
      </c>
      <c r="VGG1023" s="151" t="s">
        <v>399</v>
      </c>
      <c r="VGH1023" s="151" t="s">
        <v>399</v>
      </c>
      <c r="VGI1023" s="151" t="s">
        <v>399</v>
      </c>
      <c r="VGJ1023" s="151" t="s">
        <v>399</v>
      </c>
      <c r="VGK1023" s="151" t="s">
        <v>399</v>
      </c>
      <c r="VGL1023" s="151" t="s">
        <v>399</v>
      </c>
      <c r="VGM1023" s="151" t="s">
        <v>399</v>
      </c>
      <c r="VGN1023" s="151" t="s">
        <v>399</v>
      </c>
      <c r="VGO1023" s="151" t="s">
        <v>399</v>
      </c>
      <c r="VGP1023" s="151" t="s">
        <v>399</v>
      </c>
      <c r="VGQ1023" s="151" t="s">
        <v>399</v>
      </c>
      <c r="VGR1023" s="151" t="s">
        <v>399</v>
      </c>
      <c r="VGS1023" s="151" t="s">
        <v>399</v>
      </c>
      <c r="VGT1023" s="151" t="s">
        <v>399</v>
      </c>
      <c r="VGU1023" s="151" t="s">
        <v>399</v>
      </c>
      <c r="VGV1023" s="151" t="s">
        <v>399</v>
      </c>
      <c r="VGW1023" s="151" t="s">
        <v>399</v>
      </c>
      <c r="VGX1023" s="151" t="s">
        <v>399</v>
      </c>
      <c r="VGY1023" s="151" t="s">
        <v>399</v>
      </c>
      <c r="VGZ1023" s="151" t="s">
        <v>399</v>
      </c>
      <c r="VHA1023" s="151" t="s">
        <v>399</v>
      </c>
      <c r="VHB1023" s="151" t="s">
        <v>399</v>
      </c>
      <c r="VHC1023" s="151" t="s">
        <v>399</v>
      </c>
      <c r="VHD1023" s="151" t="s">
        <v>399</v>
      </c>
      <c r="VHE1023" s="151" t="s">
        <v>399</v>
      </c>
      <c r="VHF1023" s="151" t="s">
        <v>399</v>
      </c>
      <c r="VHG1023" s="151" t="s">
        <v>399</v>
      </c>
      <c r="VHH1023" s="151" t="s">
        <v>399</v>
      </c>
      <c r="VHI1023" s="151" t="s">
        <v>399</v>
      </c>
      <c r="VHJ1023" s="151" t="s">
        <v>399</v>
      </c>
      <c r="VHK1023" s="151" t="s">
        <v>399</v>
      </c>
      <c r="VHL1023" s="151" t="s">
        <v>399</v>
      </c>
      <c r="VHM1023" s="151" t="s">
        <v>399</v>
      </c>
      <c r="VHN1023" s="151" t="s">
        <v>399</v>
      </c>
      <c r="VHO1023" s="151" t="s">
        <v>399</v>
      </c>
      <c r="VHP1023" s="151" t="s">
        <v>399</v>
      </c>
      <c r="VHQ1023" s="151" t="s">
        <v>399</v>
      </c>
      <c r="VHR1023" s="151" t="s">
        <v>399</v>
      </c>
      <c r="VHS1023" s="151" t="s">
        <v>399</v>
      </c>
      <c r="VHT1023" s="151" t="s">
        <v>399</v>
      </c>
      <c r="VHU1023" s="151" t="s">
        <v>399</v>
      </c>
      <c r="VHV1023" s="151" t="s">
        <v>399</v>
      </c>
      <c r="VHW1023" s="151" t="s">
        <v>399</v>
      </c>
      <c r="VHX1023" s="151" t="s">
        <v>399</v>
      </c>
      <c r="VHY1023" s="151" t="s">
        <v>399</v>
      </c>
      <c r="VHZ1023" s="151" t="s">
        <v>399</v>
      </c>
      <c r="VIA1023" s="151" t="s">
        <v>399</v>
      </c>
      <c r="VIB1023" s="151" t="s">
        <v>399</v>
      </c>
      <c r="VIC1023" s="151" t="s">
        <v>399</v>
      </c>
      <c r="VID1023" s="151" t="s">
        <v>399</v>
      </c>
      <c r="VIE1023" s="151" t="s">
        <v>399</v>
      </c>
      <c r="VIF1023" s="151" t="s">
        <v>399</v>
      </c>
      <c r="VIG1023" s="151" t="s">
        <v>399</v>
      </c>
      <c r="VIH1023" s="151" t="s">
        <v>399</v>
      </c>
      <c r="VII1023" s="151" t="s">
        <v>399</v>
      </c>
      <c r="VIJ1023" s="151" t="s">
        <v>399</v>
      </c>
      <c r="VIK1023" s="151" t="s">
        <v>399</v>
      </c>
      <c r="VIL1023" s="151" t="s">
        <v>399</v>
      </c>
      <c r="VIM1023" s="151" t="s">
        <v>399</v>
      </c>
      <c r="VIN1023" s="151" t="s">
        <v>399</v>
      </c>
      <c r="VIO1023" s="151" t="s">
        <v>399</v>
      </c>
      <c r="VIP1023" s="151" t="s">
        <v>399</v>
      </c>
      <c r="VIQ1023" s="151" t="s">
        <v>399</v>
      </c>
      <c r="VIR1023" s="151" t="s">
        <v>399</v>
      </c>
      <c r="VIS1023" s="151" t="s">
        <v>399</v>
      </c>
      <c r="VIT1023" s="151" t="s">
        <v>399</v>
      </c>
      <c r="VIU1023" s="151" t="s">
        <v>399</v>
      </c>
      <c r="VIV1023" s="151" t="s">
        <v>399</v>
      </c>
      <c r="VIW1023" s="151" t="s">
        <v>399</v>
      </c>
      <c r="VIX1023" s="151" t="s">
        <v>399</v>
      </c>
      <c r="VIY1023" s="151" t="s">
        <v>399</v>
      </c>
      <c r="VIZ1023" s="151" t="s">
        <v>399</v>
      </c>
      <c r="VJA1023" s="151" t="s">
        <v>399</v>
      </c>
      <c r="VJB1023" s="151" t="s">
        <v>399</v>
      </c>
      <c r="VJC1023" s="151" t="s">
        <v>399</v>
      </c>
      <c r="VJD1023" s="151" t="s">
        <v>399</v>
      </c>
      <c r="VJE1023" s="151" t="s">
        <v>399</v>
      </c>
      <c r="VJF1023" s="151" t="s">
        <v>399</v>
      </c>
      <c r="VJG1023" s="151" t="s">
        <v>399</v>
      </c>
      <c r="VJH1023" s="151" t="s">
        <v>399</v>
      </c>
      <c r="VJI1023" s="151" t="s">
        <v>399</v>
      </c>
      <c r="VJJ1023" s="151" t="s">
        <v>399</v>
      </c>
      <c r="VJK1023" s="151" t="s">
        <v>399</v>
      </c>
      <c r="VJL1023" s="151" t="s">
        <v>399</v>
      </c>
      <c r="VJM1023" s="151" t="s">
        <v>399</v>
      </c>
      <c r="VJN1023" s="151" t="s">
        <v>399</v>
      </c>
      <c r="VJO1023" s="151" t="s">
        <v>399</v>
      </c>
      <c r="VJP1023" s="151" t="s">
        <v>399</v>
      </c>
      <c r="VJQ1023" s="151" t="s">
        <v>399</v>
      </c>
      <c r="VJR1023" s="151" t="s">
        <v>399</v>
      </c>
      <c r="VJS1023" s="151" t="s">
        <v>399</v>
      </c>
      <c r="VJT1023" s="151" t="s">
        <v>399</v>
      </c>
      <c r="VJU1023" s="151" t="s">
        <v>399</v>
      </c>
      <c r="VJV1023" s="151" t="s">
        <v>399</v>
      </c>
      <c r="VJW1023" s="151" t="s">
        <v>399</v>
      </c>
      <c r="VJX1023" s="151" t="s">
        <v>399</v>
      </c>
      <c r="VJY1023" s="151" t="s">
        <v>399</v>
      </c>
      <c r="VJZ1023" s="151" t="s">
        <v>399</v>
      </c>
      <c r="VKA1023" s="151" t="s">
        <v>399</v>
      </c>
      <c r="VKB1023" s="151" t="s">
        <v>399</v>
      </c>
      <c r="VKC1023" s="151" t="s">
        <v>399</v>
      </c>
      <c r="VKD1023" s="151" t="s">
        <v>399</v>
      </c>
      <c r="VKE1023" s="151" t="s">
        <v>399</v>
      </c>
      <c r="VKF1023" s="151" t="s">
        <v>399</v>
      </c>
      <c r="VKG1023" s="151" t="s">
        <v>399</v>
      </c>
      <c r="VKH1023" s="151" t="s">
        <v>399</v>
      </c>
      <c r="VKI1023" s="151" t="s">
        <v>399</v>
      </c>
      <c r="VKJ1023" s="151" t="s">
        <v>399</v>
      </c>
      <c r="VKK1023" s="151" t="s">
        <v>399</v>
      </c>
      <c r="VKL1023" s="151" t="s">
        <v>399</v>
      </c>
      <c r="VKM1023" s="151" t="s">
        <v>399</v>
      </c>
      <c r="VKN1023" s="151" t="s">
        <v>399</v>
      </c>
      <c r="VKO1023" s="151" t="s">
        <v>399</v>
      </c>
      <c r="VKP1023" s="151" t="s">
        <v>399</v>
      </c>
      <c r="VKQ1023" s="151" t="s">
        <v>399</v>
      </c>
      <c r="VKR1023" s="151" t="s">
        <v>399</v>
      </c>
      <c r="VKS1023" s="151" t="s">
        <v>399</v>
      </c>
      <c r="VKT1023" s="151" t="s">
        <v>399</v>
      </c>
      <c r="VKU1023" s="151" t="s">
        <v>399</v>
      </c>
      <c r="VKV1023" s="151" t="s">
        <v>399</v>
      </c>
      <c r="VKW1023" s="151" t="s">
        <v>399</v>
      </c>
      <c r="VKX1023" s="151" t="s">
        <v>399</v>
      </c>
      <c r="VKY1023" s="151" t="s">
        <v>399</v>
      </c>
      <c r="VKZ1023" s="151" t="s">
        <v>399</v>
      </c>
      <c r="VLA1023" s="151" t="s">
        <v>399</v>
      </c>
      <c r="VLB1023" s="151" t="s">
        <v>399</v>
      </c>
      <c r="VLC1023" s="151" t="s">
        <v>399</v>
      </c>
      <c r="VLD1023" s="151" t="s">
        <v>399</v>
      </c>
      <c r="VLE1023" s="151" t="s">
        <v>399</v>
      </c>
      <c r="VLF1023" s="151" t="s">
        <v>399</v>
      </c>
      <c r="VLG1023" s="151" t="s">
        <v>399</v>
      </c>
      <c r="VLH1023" s="151" t="s">
        <v>399</v>
      </c>
      <c r="VLI1023" s="151" t="s">
        <v>399</v>
      </c>
      <c r="VLJ1023" s="151" t="s">
        <v>399</v>
      </c>
      <c r="VLK1023" s="151" t="s">
        <v>399</v>
      </c>
      <c r="VLL1023" s="151" t="s">
        <v>399</v>
      </c>
      <c r="VLM1023" s="151" t="s">
        <v>399</v>
      </c>
      <c r="VLN1023" s="151" t="s">
        <v>399</v>
      </c>
      <c r="VLO1023" s="151" t="s">
        <v>399</v>
      </c>
      <c r="VLP1023" s="151" t="s">
        <v>399</v>
      </c>
      <c r="VLQ1023" s="151" t="s">
        <v>399</v>
      </c>
      <c r="VLR1023" s="151" t="s">
        <v>399</v>
      </c>
      <c r="VLS1023" s="151" t="s">
        <v>399</v>
      </c>
      <c r="VLT1023" s="151" t="s">
        <v>399</v>
      </c>
      <c r="VLU1023" s="151" t="s">
        <v>399</v>
      </c>
      <c r="VLV1023" s="151" t="s">
        <v>399</v>
      </c>
      <c r="VLW1023" s="151" t="s">
        <v>399</v>
      </c>
      <c r="VLX1023" s="151" t="s">
        <v>399</v>
      </c>
      <c r="VLY1023" s="151" t="s">
        <v>399</v>
      </c>
      <c r="VLZ1023" s="151" t="s">
        <v>399</v>
      </c>
      <c r="VMA1023" s="151" t="s">
        <v>399</v>
      </c>
      <c r="VMB1023" s="151" t="s">
        <v>399</v>
      </c>
      <c r="VMC1023" s="151" t="s">
        <v>399</v>
      </c>
      <c r="VMD1023" s="151" t="s">
        <v>399</v>
      </c>
      <c r="VME1023" s="151" t="s">
        <v>399</v>
      </c>
      <c r="VMF1023" s="151" t="s">
        <v>399</v>
      </c>
      <c r="VMG1023" s="151" t="s">
        <v>399</v>
      </c>
      <c r="VMH1023" s="151" t="s">
        <v>399</v>
      </c>
      <c r="VMI1023" s="151" t="s">
        <v>399</v>
      </c>
      <c r="VMJ1023" s="151" t="s">
        <v>399</v>
      </c>
      <c r="VMK1023" s="151" t="s">
        <v>399</v>
      </c>
      <c r="VML1023" s="151" t="s">
        <v>399</v>
      </c>
      <c r="VMM1023" s="151" t="s">
        <v>399</v>
      </c>
      <c r="VMN1023" s="151" t="s">
        <v>399</v>
      </c>
      <c r="VMO1023" s="151" t="s">
        <v>399</v>
      </c>
      <c r="VMP1023" s="151" t="s">
        <v>399</v>
      </c>
      <c r="VMQ1023" s="151" t="s">
        <v>399</v>
      </c>
      <c r="VMR1023" s="151" t="s">
        <v>399</v>
      </c>
      <c r="VMS1023" s="151" t="s">
        <v>399</v>
      </c>
      <c r="VMT1023" s="151" t="s">
        <v>399</v>
      </c>
      <c r="VMU1023" s="151" t="s">
        <v>399</v>
      </c>
      <c r="VMV1023" s="151" t="s">
        <v>399</v>
      </c>
      <c r="VMW1023" s="151" t="s">
        <v>399</v>
      </c>
      <c r="VMX1023" s="151" t="s">
        <v>399</v>
      </c>
      <c r="VMY1023" s="151" t="s">
        <v>399</v>
      </c>
      <c r="VMZ1023" s="151" t="s">
        <v>399</v>
      </c>
      <c r="VNA1023" s="151" t="s">
        <v>399</v>
      </c>
      <c r="VNB1023" s="151" t="s">
        <v>399</v>
      </c>
      <c r="VNC1023" s="151" t="s">
        <v>399</v>
      </c>
      <c r="VND1023" s="151" t="s">
        <v>399</v>
      </c>
      <c r="VNE1023" s="151" t="s">
        <v>399</v>
      </c>
      <c r="VNF1023" s="151" t="s">
        <v>399</v>
      </c>
      <c r="VNG1023" s="151" t="s">
        <v>399</v>
      </c>
      <c r="VNH1023" s="151" t="s">
        <v>399</v>
      </c>
      <c r="VNI1023" s="151" t="s">
        <v>399</v>
      </c>
      <c r="VNJ1023" s="151" t="s">
        <v>399</v>
      </c>
      <c r="VNK1023" s="151" t="s">
        <v>399</v>
      </c>
      <c r="VNL1023" s="151" t="s">
        <v>399</v>
      </c>
      <c r="VNM1023" s="151" t="s">
        <v>399</v>
      </c>
      <c r="VNN1023" s="151" t="s">
        <v>399</v>
      </c>
      <c r="VNO1023" s="151" t="s">
        <v>399</v>
      </c>
      <c r="VNP1023" s="151" t="s">
        <v>399</v>
      </c>
      <c r="VNQ1023" s="151" t="s">
        <v>399</v>
      </c>
      <c r="VNR1023" s="151" t="s">
        <v>399</v>
      </c>
      <c r="VNS1023" s="151" t="s">
        <v>399</v>
      </c>
      <c r="VNT1023" s="151" t="s">
        <v>399</v>
      </c>
      <c r="VNU1023" s="151" t="s">
        <v>399</v>
      </c>
      <c r="VNV1023" s="151" t="s">
        <v>399</v>
      </c>
      <c r="VNW1023" s="151" t="s">
        <v>399</v>
      </c>
      <c r="VNX1023" s="151" t="s">
        <v>399</v>
      </c>
      <c r="VNY1023" s="151" t="s">
        <v>399</v>
      </c>
      <c r="VNZ1023" s="151" t="s">
        <v>399</v>
      </c>
      <c r="VOA1023" s="151" t="s">
        <v>399</v>
      </c>
      <c r="VOB1023" s="151" t="s">
        <v>399</v>
      </c>
      <c r="VOC1023" s="151" t="s">
        <v>399</v>
      </c>
      <c r="VOD1023" s="151" t="s">
        <v>399</v>
      </c>
      <c r="VOE1023" s="151" t="s">
        <v>399</v>
      </c>
      <c r="VOF1023" s="151" t="s">
        <v>399</v>
      </c>
      <c r="VOG1023" s="151" t="s">
        <v>399</v>
      </c>
      <c r="VOH1023" s="151" t="s">
        <v>399</v>
      </c>
      <c r="VOI1023" s="151" t="s">
        <v>399</v>
      </c>
      <c r="VOJ1023" s="151" t="s">
        <v>399</v>
      </c>
      <c r="VOK1023" s="151" t="s">
        <v>399</v>
      </c>
      <c r="VOL1023" s="151" t="s">
        <v>399</v>
      </c>
      <c r="VOM1023" s="151" t="s">
        <v>399</v>
      </c>
      <c r="VON1023" s="151" t="s">
        <v>399</v>
      </c>
      <c r="VOO1023" s="151" t="s">
        <v>399</v>
      </c>
      <c r="VOP1023" s="151" t="s">
        <v>399</v>
      </c>
      <c r="VOQ1023" s="151" t="s">
        <v>399</v>
      </c>
      <c r="VOR1023" s="151" t="s">
        <v>399</v>
      </c>
      <c r="VOS1023" s="151" t="s">
        <v>399</v>
      </c>
      <c r="VOT1023" s="151" t="s">
        <v>399</v>
      </c>
      <c r="VOU1023" s="151" t="s">
        <v>399</v>
      </c>
      <c r="VOV1023" s="151" t="s">
        <v>399</v>
      </c>
      <c r="VOW1023" s="151" t="s">
        <v>399</v>
      </c>
      <c r="VOX1023" s="151" t="s">
        <v>399</v>
      </c>
      <c r="VOY1023" s="151" t="s">
        <v>399</v>
      </c>
      <c r="VOZ1023" s="151" t="s">
        <v>399</v>
      </c>
      <c r="VPA1023" s="151" t="s">
        <v>399</v>
      </c>
      <c r="VPB1023" s="151" t="s">
        <v>399</v>
      </c>
      <c r="VPC1023" s="151" t="s">
        <v>399</v>
      </c>
      <c r="VPD1023" s="151" t="s">
        <v>399</v>
      </c>
      <c r="VPE1023" s="151" t="s">
        <v>399</v>
      </c>
      <c r="VPF1023" s="151" t="s">
        <v>399</v>
      </c>
      <c r="VPG1023" s="151" t="s">
        <v>399</v>
      </c>
      <c r="VPH1023" s="151" t="s">
        <v>399</v>
      </c>
      <c r="VPI1023" s="151" t="s">
        <v>399</v>
      </c>
      <c r="VPJ1023" s="151" t="s">
        <v>399</v>
      </c>
      <c r="VPK1023" s="151" t="s">
        <v>399</v>
      </c>
      <c r="VPL1023" s="151" t="s">
        <v>399</v>
      </c>
      <c r="VPM1023" s="151" t="s">
        <v>399</v>
      </c>
      <c r="VPN1023" s="151" t="s">
        <v>399</v>
      </c>
      <c r="VPO1023" s="151" t="s">
        <v>399</v>
      </c>
      <c r="VPP1023" s="151" t="s">
        <v>399</v>
      </c>
      <c r="VPQ1023" s="151" t="s">
        <v>399</v>
      </c>
      <c r="VPR1023" s="151" t="s">
        <v>399</v>
      </c>
      <c r="VPS1023" s="151" t="s">
        <v>399</v>
      </c>
      <c r="VPT1023" s="151" t="s">
        <v>399</v>
      </c>
      <c r="VPU1023" s="151" t="s">
        <v>399</v>
      </c>
      <c r="VPV1023" s="151" t="s">
        <v>399</v>
      </c>
      <c r="VPW1023" s="151" t="s">
        <v>399</v>
      </c>
      <c r="VPX1023" s="151" t="s">
        <v>399</v>
      </c>
      <c r="VPY1023" s="151" t="s">
        <v>399</v>
      </c>
      <c r="VPZ1023" s="151" t="s">
        <v>399</v>
      </c>
      <c r="VQA1023" s="151" t="s">
        <v>399</v>
      </c>
      <c r="VQB1023" s="151" t="s">
        <v>399</v>
      </c>
      <c r="VQC1023" s="151" t="s">
        <v>399</v>
      </c>
      <c r="VQD1023" s="151" t="s">
        <v>399</v>
      </c>
      <c r="VQE1023" s="151" t="s">
        <v>399</v>
      </c>
      <c r="VQF1023" s="151" t="s">
        <v>399</v>
      </c>
      <c r="VQG1023" s="151" t="s">
        <v>399</v>
      </c>
      <c r="VQH1023" s="151" t="s">
        <v>399</v>
      </c>
      <c r="VQI1023" s="151" t="s">
        <v>399</v>
      </c>
      <c r="VQJ1023" s="151" t="s">
        <v>399</v>
      </c>
      <c r="VQK1023" s="151" t="s">
        <v>399</v>
      </c>
      <c r="VQL1023" s="151" t="s">
        <v>399</v>
      </c>
      <c r="VQM1023" s="151" t="s">
        <v>399</v>
      </c>
      <c r="VQN1023" s="151" t="s">
        <v>399</v>
      </c>
      <c r="VQO1023" s="151" t="s">
        <v>399</v>
      </c>
      <c r="VQP1023" s="151" t="s">
        <v>399</v>
      </c>
      <c r="VQQ1023" s="151" t="s">
        <v>399</v>
      </c>
      <c r="VQR1023" s="151" t="s">
        <v>399</v>
      </c>
      <c r="VQS1023" s="151" t="s">
        <v>399</v>
      </c>
      <c r="VQT1023" s="151" t="s">
        <v>399</v>
      </c>
      <c r="VQU1023" s="151" t="s">
        <v>399</v>
      </c>
      <c r="VQV1023" s="151" t="s">
        <v>399</v>
      </c>
      <c r="VQW1023" s="151" t="s">
        <v>399</v>
      </c>
      <c r="VQX1023" s="151" t="s">
        <v>399</v>
      </c>
      <c r="VQY1023" s="151" t="s">
        <v>399</v>
      </c>
      <c r="VQZ1023" s="151" t="s">
        <v>399</v>
      </c>
      <c r="VRA1023" s="151" t="s">
        <v>399</v>
      </c>
      <c r="VRB1023" s="151" t="s">
        <v>399</v>
      </c>
      <c r="VRC1023" s="151" t="s">
        <v>399</v>
      </c>
      <c r="VRD1023" s="151" t="s">
        <v>399</v>
      </c>
      <c r="VRE1023" s="151" t="s">
        <v>399</v>
      </c>
      <c r="VRF1023" s="151" t="s">
        <v>399</v>
      </c>
      <c r="VRG1023" s="151" t="s">
        <v>399</v>
      </c>
      <c r="VRH1023" s="151" t="s">
        <v>399</v>
      </c>
      <c r="VRI1023" s="151" t="s">
        <v>399</v>
      </c>
      <c r="VRJ1023" s="151" t="s">
        <v>399</v>
      </c>
      <c r="VRK1023" s="151" t="s">
        <v>399</v>
      </c>
      <c r="VRL1023" s="151" t="s">
        <v>399</v>
      </c>
      <c r="VRM1023" s="151" t="s">
        <v>399</v>
      </c>
      <c r="VRN1023" s="151" t="s">
        <v>399</v>
      </c>
      <c r="VRO1023" s="151" t="s">
        <v>399</v>
      </c>
      <c r="VRP1023" s="151" t="s">
        <v>399</v>
      </c>
      <c r="VRQ1023" s="151" t="s">
        <v>399</v>
      </c>
      <c r="VRR1023" s="151" t="s">
        <v>399</v>
      </c>
      <c r="VRS1023" s="151" t="s">
        <v>399</v>
      </c>
      <c r="VRT1023" s="151" t="s">
        <v>399</v>
      </c>
      <c r="VRU1023" s="151" t="s">
        <v>399</v>
      </c>
      <c r="VRV1023" s="151" t="s">
        <v>399</v>
      </c>
      <c r="VRW1023" s="151" t="s">
        <v>399</v>
      </c>
      <c r="VRX1023" s="151" t="s">
        <v>399</v>
      </c>
      <c r="VRY1023" s="151" t="s">
        <v>399</v>
      </c>
      <c r="VRZ1023" s="151" t="s">
        <v>399</v>
      </c>
      <c r="VSA1023" s="151" t="s">
        <v>399</v>
      </c>
      <c r="VSB1023" s="151" t="s">
        <v>399</v>
      </c>
      <c r="VSC1023" s="151" t="s">
        <v>399</v>
      </c>
      <c r="VSD1023" s="151" t="s">
        <v>399</v>
      </c>
      <c r="VSE1023" s="151" t="s">
        <v>399</v>
      </c>
      <c r="VSF1023" s="151" t="s">
        <v>399</v>
      </c>
      <c r="VSG1023" s="151" t="s">
        <v>399</v>
      </c>
      <c r="VSH1023" s="151" t="s">
        <v>399</v>
      </c>
      <c r="VSI1023" s="151" t="s">
        <v>399</v>
      </c>
      <c r="VSJ1023" s="151" t="s">
        <v>399</v>
      </c>
      <c r="VSK1023" s="151" t="s">
        <v>399</v>
      </c>
      <c r="VSL1023" s="151" t="s">
        <v>399</v>
      </c>
      <c r="VSM1023" s="151" t="s">
        <v>399</v>
      </c>
      <c r="VSN1023" s="151" t="s">
        <v>399</v>
      </c>
      <c r="VSO1023" s="151" t="s">
        <v>399</v>
      </c>
      <c r="VSP1023" s="151" t="s">
        <v>399</v>
      </c>
      <c r="VSQ1023" s="151" t="s">
        <v>399</v>
      </c>
      <c r="VSR1023" s="151" t="s">
        <v>399</v>
      </c>
      <c r="VSS1023" s="151" t="s">
        <v>399</v>
      </c>
      <c r="VST1023" s="151" t="s">
        <v>399</v>
      </c>
      <c r="VSU1023" s="151" t="s">
        <v>399</v>
      </c>
      <c r="VSV1023" s="151" t="s">
        <v>399</v>
      </c>
      <c r="VSW1023" s="151" t="s">
        <v>399</v>
      </c>
      <c r="VSX1023" s="151" t="s">
        <v>399</v>
      </c>
      <c r="VSY1023" s="151" t="s">
        <v>399</v>
      </c>
      <c r="VSZ1023" s="151" t="s">
        <v>399</v>
      </c>
      <c r="VTA1023" s="151" t="s">
        <v>399</v>
      </c>
      <c r="VTB1023" s="151" t="s">
        <v>399</v>
      </c>
      <c r="VTC1023" s="151" t="s">
        <v>399</v>
      </c>
      <c r="VTD1023" s="151" t="s">
        <v>399</v>
      </c>
      <c r="VTE1023" s="151" t="s">
        <v>399</v>
      </c>
      <c r="VTF1023" s="151" t="s">
        <v>399</v>
      </c>
      <c r="VTG1023" s="151" t="s">
        <v>399</v>
      </c>
      <c r="VTH1023" s="151" t="s">
        <v>399</v>
      </c>
      <c r="VTI1023" s="151" t="s">
        <v>399</v>
      </c>
      <c r="VTJ1023" s="151" t="s">
        <v>399</v>
      </c>
      <c r="VTK1023" s="151" t="s">
        <v>399</v>
      </c>
      <c r="VTL1023" s="151" t="s">
        <v>399</v>
      </c>
      <c r="VTM1023" s="151" t="s">
        <v>399</v>
      </c>
      <c r="VTN1023" s="151" t="s">
        <v>399</v>
      </c>
      <c r="VTO1023" s="151" t="s">
        <v>399</v>
      </c>
      <c r="VTP1023" s="151" t="s">
        <v>399</v>
      </c>
      <c r="VTQ1023" s="151" t="s">
        <v>399</v>
      </c>
      <c r="VTR1023" s="151" t="s">
        <v>399</v>
      </c>
      <c r="VTS1023" s="151" t="s">
        <v>399</v>
      </c>
      <c r="VTT1023" s="151" t="s">
        <v>399</v>
      </c>
      <c r="VTU1023" s="151" t="s">
        <v>399</v>
      </c>
      <c r="VTV1023" s="151" t="s">
        <v>399</v>
      </c>
      <c r="VTW1023" s="151" t="s">
        <v>399</v>
      </c>
      <c r="VTX1023" s="151" t="s">
        <v>399</v>
      </c>
      <c r="VTY1023" s="151" t="s">
        <v>399</v>
      </c>
      <c r="VTZ1023" s="151" t="s">
        <v>399</v>
      </c>
      <c r="VUA1023" s="151" t="s">
        <v>399</v>
      </c>
      <c r="VUB1023" s="151" t="s">
        <v>399</v>
      </c>
      <c r="VUC1023" s="151" t="s">
        <v>399</v>
      </c>
      <c r="VUD1023" s="151" t="s">
        <v>399</v>
      </c>
      <c r="VUE1023" s="151" t="s">
        <v>399</v>
      </c>
      <c r="VUF1023" s="151" t="s">
        <v>399</v>
      </c>
      <c r="VUG1023" s="151" t="s">
        <v>399</v>
      </c>
      <c r="VUH1023" s="151" t="s">
        <v>399</v>
      </c>
      <c r="VUI1023" s="151" t="s">
        <v>399</v>
      </c>
      <c r="VUJ1023" s="151" t="s">
        <v>399</v>
      </c>
      <c r="VUK1023" s="151" t="s">
        <v>399</v>
      </c>
      <c r="VUL1023" s="151" t="s">
        <v>399</v>
      </c>
      <c r="VUM1023" s="151" t="s">
        <v>399</v>
      </c>
      <c r="VUN1023" s="151" t="s">
        <v>399</v>
      </c>
      <c r="VUO1023" s="151" t="s">
        <v>399</v>
      </c>
      <c r="VUP1023" s="151" t="s">
        <v>399</v>
      </c>
      <c r="VUQ1023" s="151" t="s">
        <v>399</v>
      </c>
      <c r="VUR1023" s="151" t="s">
        <v>399</v>
      </c>
      <c r="VUS1023" s="151" t="s">
        <v>399</v>
      </c>
      <c r="VUT1023" s="151" t="s">
        <v>399</v>
      </c>
      <c r="VUU1023" s="151" t="s">
        <v>399</v>
      </c>
      <c r="VUV1023" s="151" t="s">
        <v>399</v>
      </c>
      <c r="VUW1023" s="151" t="s">
        <v>399</v>
      </c>
      <c r="VUX1023" s="151" t="s">
        <v>399</v>
      </c>
      <c r="VUY1023" s="151" t="s">
        <v>399</v>
      </c>
      <c r="VUZ1023" s="151" t="s">
        <v>399</v>
      </c>
      <c r="VVA1023" s="151" t="s">
        <v>399</v>
      </c>
      <c r="VVB1023" s="151" t="s">
        <v>399</v>
      </c>
      <c r="VVC1023" s="151" t="s">
        <v>399</v>
      </c>
      <c r="VVD1023" s="151" t="s">
        <v>399</v>
      </c>
      <c r="VVE1023" s="151" t="s">
        <v>399</v>
      </c>
      <c r="VVF1023" s="151" t="s">
        <v>399</v>
      </c>
      <c r="VVG1023" s="151" t="s">
        <v>399</v>
      </c>
      <c r="VVH1023" s="151" t="s">
        <v>399</v>
      </c>
      <c r="VVI1023" s="151" t="s">
        <v>399</v>
      </c>
      <c r="VVJ1023" s="151" t="s">
        <v>399</v>
      </c>
      <c r="VVK1023" s="151" t="s">
        <v>399</v>
      </c>
      <c r="VVL1023" s="151" t="s">
        <v>399</v>
      </c>
      <c r="VVM1023" s="151" t="s">
        <v>399</v>
      </c>
      <c r="VVN1023" s="151" t="s">
        <v>399</v>
      </c>
      <c r="VVO1023" s="151" t="s">
        <v>399</v>
      </c>
      <c r="VVP1023" s="151" t="s">
        <v>399</v>
      </c>
      <c r="VVQ1023" s="151" t="s">
        <v>399</v>
      </c>
      <c r="VVR1023" s="151" t="s">
        <v>399</v>
      </c>
      <c r="VVS1023" s="151" t="s">
        <v>399</v>
      </c>
      <c r="VVT1023" s="151" t="s">
        <v>399</v>
      </c>
      <c r="VVU1023" s="151" t="s">
        <v>399</v>
      </c>
      <c r="VVV1023" s="151" t="s">
        <v>399</v>
      </c>
      <c r="VVW1023" s="151" t="s">
        <v>399</v>
      </c>
      <c r="VVX1023" s="151" t="s">
        <v>399</v>
      </c>
      <c r="VVY1023" s="151" t="s">
        <v>399</v>
      </c>
      <c r="VVZ1023" s="151" t="s">
        <v>399</v>
      </c>
      <c r="VWA1023" s="151" t="s">
        <v>399</v>
      </c>
      <c r="VWB1023" s="151" t="s">
        <v>399</v>
      </c>
      <c r="VWC1023" s="151" t="s">
        <v>399</v>
      </c>
      <c r="VWD1023" s="151" t="s">
        <v>399</v>
      </c>
      <c r="VWE1023" s="151" t="s">
        <v>399</v>
      </c>
      <c r="VWF1023" s="151" t="s">
        <v>399</v>
      </c>
      <c r="VWG1023" s="151" t="s">
        <v>399</v>
      </c>
      <c r="VWH1023" s="151" t="s">
        <v>399</v>
      </c>
      <c r="VWI1023" s="151" t="s">
        <v>399</v>
      </c>
      <c r="VWJ1023" s="151" t="s">
        <v>399</v>
      </c>
      <c r="VWK1023" s="151" t="s">
        <v>399</v>
      </c>
      <c r="VWL1023" s="151" t="s">
        <v>399</v>
      </c>
      <c r="VWM1023" s="151" t="s">
        <v>399</v>
      </c>
      <c r="VWN1023" s="151" t="s">
        <v>399</v>
      </c>
      <c r="VWO1023" s="151" t="s">
        <v>399</v>
      </c>
      <c r="VWP1023" s="151" t="s">
        <v>399</v>
      </c>
      <c r="VWQ1023" s="151" t="s">
        <v>399</v>
      </c>
      <c r="VWR1023" s="151" t="s">
        <v>399</v>
      </c>
      <c r="VWS1023" s="151" t="s">
        <v>399</v>
      </c>
      <c r="VWT1023" s="151" t="s">
        <v>399</v>
      </c>
      <c r="VWU1023" s="151" t="s">
        <v>399</v>
      </c>
      <c r="VWV1023" s="151" t="s">
        <v>399</v>
      </c>
      <c r="VWW1023" s="151" t="s">
        <v>399</v>
      </c>
      <c r="VWX1023" s="151" t="s">
        <v>399</v>
      </c>
      <c r="VWY1023" s="151" t="s">
        <v>399</v>
      </c>
      <c r="VWZ1023" s="151" t="s">
        <v>399</v>
      </c>
      <c r="VXA1023" s="151" t="s">
        <v>399</v>
      </c>
      <c r="VXB1023" s="151" t="s">
        <v>399</v>
      </c>
      <c r="VXC1023" s="151" t="s">
        <v>399</v>
      </c>
      <c r="VXD1023" s="151" t="s">
        <v>399</v>
      </c>
      <c r="VXE1023" s="151" t="s">
        <v>399</v>
      </c>
      <c r="VXF1023" s="151" t="s">
        <v>399</v>
      </c>
      <c r="VXG1023" s="151" t="s">
        <v>399</v>
      </c>
      <c r="VXH1023" s="151" t="s">
        <v>399</v>
      </c>
      <c r="VXI1023" s="151" t="s">
        <v>399</v>
      </c>
      <c r="VXJ1023" s="151" t="s">
        <v>399</v>
      </c>
      <c r="VXK1023" s="151" t="s">
        <v>399</v>
      </c>
      <c r="VXL1023" s="151" t="s">
        <v>399</v>
      </c>
      <c r="VXM1023" s="151" t="s">
        <v>399</v>
      </c>
      <c r="VXN1023" s="151" t="s">
        <v>399</v>
      </c>
      <c r="VXO1023" s="151" t="s">
        <v>399</v>
      </c>
      <c r="VXP1023" s="151" t="s">
        <v>399</v>
      </c>
      <c r="VXQ1023" s="151" t="s">
        <v>399</v>
      </c>
      <c r="VXR1023" s="151" t="s">
        <v>399</v>
      </c>
      <c r="VXS1023" s="151" t="s">
        <v>399</v>
      </c>
      <c r="VXT1023" s="151" t="s">
        <v>399</v>
      </c>
      <c r="VXU1023" s="151" t="s">
        <v>399</v>
      </c>
      <c r="VXV1023" s="151" t="s">
        <v>399</v>
      </c>
      <c r="VXW1023" s="151" t="s">
        <v>399</v>
      </c>
      <c r="VXX1023" s="151" t="s">
        <v>399</v>
      </c>
      <c r="VXY1023" s="151" t="s">
        <v>399</v>
      </c>
      <c r="VXZ1023" s="151" t="s">
        <v>399</v>
      </c>
      <c r="VYA1023" s="151" t="s">
        <v>399</v>
      </c>
      <c r="VYB1023" s="151" t="s">
        <v>399</v>
      </c>
      <c r="VYC1023" s="151" t="s">
        <v>399</v>
      </c>
      <c r="VYD1023" s="151" t="s">
        <v>399</v>
      </c>
      <c r="VYE1023" s="151" t="s">
        <v>399</v>
      </c>
      <c r="VYF1023" s="151" t="s">
        <v>399</v>
      </c>
      <c r="VYG1023" s="151" t="s">
        <v>399</v>
      </c>
      <c r="VYH1023" s="151" t="s">
        <v>399</v>
      </c>
      <c r="VYI1023" s="151" t="s">
        <v>399</v>
      </c>
      <c r="VYJ1023" s="151" t="s">
        <v>399</v>
      </c>
      <c r="VYK1023" s="151" t="s">
        <v>399</v>
      </c>
      <c r="VYL1023" s="151" t="s">
        <v>399</v>
      </c>
      <c r="VYM1023" s="151" t="s">
        <v>399</v>
      </c>
      <c r="VYN1023" s="151" t="s">
        <v>399</v>
      </c>
      <c r="VYO1023" s="151" t="s">
        <v>399</v>
      </c>
      <c r="VYP1023" s="151" t="s">
        <v>399</v>
      </c>
      <c r="VYQ1023" s="151" t="s">
        <v>399</v>
      </c>
      <c r="VYR1023" s="151" t="s">
        <v>399</v>
      </c>
      <c r="VYS1023" s="151" t="s">
        <v>399</v>
      </c>
      <c r="VYT1023" s="151" t="s">
        <v>399</v>
      </c>
      <c r="VYU1023" s="151" t="s">
        <v>399</v>
      </c>
      <c r="VYV1023" s="151" t="s">
        <v>399</v>
      </c>
      <c r="VYW1023" s="151" t="s">
        <v>399</v>
      </c>
      <c r="VYX1023" s="151" t="s">
        <v>399</v>
      </c>
      <c r="VYY1023" s="151" t="s">
        <v>399</v>
      </c>
      <c r="VYZ1023" s="151" t="s">
        <v>399</v>
      </c>
      <c r="VZA1023" s="151" t="s">
        <v>399</v>
      </c>
      <c r="VZB1023" s="151" t="s">
        <v>399</v>
      </c>
      <c r="VZC1023" s="151" t="s">
        <v>399</v>
      </c>
      <c r="VZD1023" s="151" t="s">
        <v>399</v>
      </c>
      <c r="VZE1023" s="151" t="s">
        <v>399</v>
      </c>
      <c r="VZF1023" s="151" t="s">
        <v>399</v>
      </c>
      <c r="VZG1023" s="151" t="s">
        <v>399</v>
      </c>
      <c r="VZH1023" s="151" t="s">
        <v>399</v>
      </c>
      <c r="VZI1023" s="151" t="s">
        <v>399</v>
      </c>
      <c r="VZJ1023" s="151" t="s">
        <v>399</v>
      </c>
      <c r="VZK1023" s="151" t="s">
        <v>399</v>
      </c>
      <c r="VZL1023" s="151" t="s">
        <v>399</v>
      </c>
      <c r="VZM1023" s="151" t="s">
        <v>399</v>
      </c>
      <c r="VZN1023" s="151" t="s">
        <v>399</v>
      </c>
      <c r="VZO1023" s="151" t="s">
        <v>399</v>
      </c>
      <c r="VZP1023" s="151" t="s">
        <v>399</v>
      </c>
      <c r="VZQ1023" s="151" t="s">
        <v>399</v>
      </c>
      <c r="VZR1023" s="151" t="s">
        <v>399</v>
      </c>
      <c r="VZS1023" s="151" t="s">
        <v>399</v>
      </c>
      <c r="VZT1023" s="151" t="s">
        <v>399</v>
      </c>
      <c r="VZU1023" s="151" t="s">
        <v>399</v>
      </c>
      <c r="VZV1023" s="151" t="s">
        <v>399</v>
      </c>
      <c r="VZW1023" s="151" t="s">
        <v>399</v>
      </c>
      <c r="VZX1023" s="151" t="s">
        <v>399</v>
      </c>
      <c r="VZY1023" s="151" t="s">
        <v>399</v>
      </c>
      <c r="VZZ1023" s="151" t="s">
        <v>399</v>
      </c>
      <c r="WAA1023" s="151" t="s">
        <v>399</v>
      </c>
      <c r="WAB1023" s="151" t="s">
        <v>399</v>
      </c>
      <c r="WAC1023" s="151" t="s">
        <v>399</v>
      </c>
      <c r="WAD1023" s="151" t="s">
        <v>399</v>
      </c>
      <c r="WAE1023" s="151" t="s">
        <v>399</v>
      </c>
      <c r="WAF1023" s="151" t="s">
        <v>399</v>
      </c>
      <c r="WAG1023" s="151" t="s">
        <v>399</v>
      </c>
      <c r="WAH1023" s="151" t="s">
        <v>399</v>
      </c>
      <c r="WAI1023" s="151" t="s">
        <v>399</v>
      </c>
      <c r="WAJ1023" s="151" t="s">
        <v>399</v>
      </c>
      <c r="WAK1023" s="151" t="s">
        <v>399</v>
      </c>
      <c r="WAL1023" s="151" t="s">
        <v>399</v>
      </c>
      <c r="WAM1023" s="151" t="s">
        <v>399</v>
      </c>
      <c r="WAN1023" s="151" t="s">
        <v>399</v>
      </c>
      <c r="WAO1023" s="151" t="s">
        <v>399</v>
      </c>
      <c r="WAP1023" s="151" t="s">
        <v>399</v>
      </c>
      <c r="WAQ1023" s="151" t="s">
        <v>399</v>
      </c>
      <c r="WAR1023" s="151" t="s">
        <v>399</v>
      </c>
      <c r="WAS1023" s="151" t="s">
        <v>399</v>
      </c>
      <c r="WAT1023" s="151" t="s">
        <v>399</v>
      </c>
      <c r="WAU1023" s="151" t="s">
        <v>399</v>
      </c>
      <c r="WAV1023" s="151" t="s">
        <v>399</v>
      </c>
      <c r="WAW1023" s="151" t="s">
        <v>399</v>
      </c>
      <c r="WAX1023" s="151" t="s">
        <v>399</v>
      </c>
      <c r="WAY1023" s="151" t="s">
        <v>399</v>
      </c>
      <c r="WAZ1023" s="151" t="s">
        <v>399</v>
      </c>
      <c r="WBA1023" s="151" t="s">
        <v>399</v>
      </c>
      <c r="WBB1023" s="151" t="s">
        <v>399</v>
      </c>
      <c r="WBC1023" s="151" t="s">
        <v>399</v>
      </c>
      <c r="WBD1023" s="151" t="s">
        <v>399</v>
      </c>
      <c r="WBE1023" s="151" t="s">
        <v>399</v>
      </c>
      <c r="WBF1023" s="151" t="s">
        <v>399</v>
      </c>
      <c r="WBG1023" s="151" t="s">
        <v>399</v>
      </c>
      <c r="WBH1023" s="151" t="s">
        <v>399</v>
      </c>
      <c r="WBI1023" s="151" t="s">
        <v>399</v>
      </c>
      <c r="WBJ1023" s="151" t="s">
        <v>399</v>
      </c>
      <c r="WBK1023" s="151" t="s">
        <v>399</v>
      </c>
      <c r="WBL1023" s="151" t="s">
        <v>399</v>
      </c>
      <c r="WBM1023" s="151" t="s">
        <v>399</v>
      </c>
      <c r="WBN1023" s="151" t="s">
        <v>399</v>
      </c>
      <c r="WBO1023" s="151" t="s">
        <v>399</v>
      </c>
      <c r="WBP1023" s="151" t="s">
        <v>399</v>
      </c>
      <c r="WBQ1023" s="151" t="s">
        <v>399</v>
      </c>
      <c r="WBR1023" s="151" t="s">
        <v>399</v>
      </c>
      <c r="WBS1023" s="151" t="s">
        <v>399</v>
      </c>
      <c r="WBT1023" s="151" t="s">
        <v>399</v>
      </c>
      <c r="WBU1023" s="151" t="s">
        <v>399</v>
      </c>
      <c r="WBV1023" s="151" t="s">
        <v>399</v>
      </c>
      <c r="WBW1023" s="151" t="s">
        <v>399</v>
      </c>
      <c r="WBX1023" s="151" t="s">
        <v>399</v>
      </c>
      <c r="WBY1023" s="151" t="s">
        <v>399</v>
      </c>
      <c r="WBZ1023" s="151" t="s">
        <v>399</v>
      </c>
      <c r="WCA1023" s="151" t="s">
        <v>399</v>
      </c>
      <c r="WCB1023" s="151" t="s">
        <v>399</v>
      </c>
      <c r="WCC1023" s="151" t="s">
        <v>399</v>
      </c>
      <c r="WCD1023" s="151" t="s">
        <v>399</v>
      </c>
      <c r="WCE1023" s="151" t="s">
        <v>399</v>
      </c>
      <c r="WCF1023" s="151" t="s">
        <v>399</v>
      </c>
      <c r="WCG1023" s="151" t="s">
        <v>399</v>
      </c>
      <c r="WCH1023" s="151" t="s">
        <v>399</v>
      </c>
      <c r="WCI1023" s="151" t="s">
        <v>399</v>
      </c>
      <c r="WCJ1023" s="151" t="s">
        <v>399</v>
      </c>
      <c r="WCK1023" s="151" t="s">
        <v>399</v>
      </c>
      <c r="WCL1023" s="151" t="s">
        <v>399</v>
      </c>
      <c r="WCM1023" s="151" t="s">
        <v>399</v>
      </c>
      <c r="WCN1023" s="151" t="s">
        <v>399</v>
      </c>
      <c r="WCO1023" s="151" t="s">
        <v>399</v>
      </c>
      <c r="WCP1023" s="151" t="s">
        <v>399</v>
      </c>
      <c r="WCQ1023" s="151" t="s">
        <v>399</v>
      </c>
      <c r="WCR1023" s="151" t="s">
        <v>399</v>
      </c>
      <c r="WCS1023" s="151" t="s">
        <v>399</v>
      </c>
      <c r="WCT1023" s="151" t="s">
        <v>399</v>
      </c>
      <c r="WCU1023" s="151" t="s">
        <v>399</v>
      </c>
      <c r="WCV1023" s="151" t="s">
        <v>399</v>
      </c>
      <c r="WCW1023" s="151" t="s">
        <v>399</v>
      </c>
      <c r="WCX1023" s="151" t="s">
        <v>399</v>
      </c>
      <c r="WCY1023" s="151" t="s">
        <v>399</v>
      </c>
      <c r="WCZ1023" s="151" t="s">
        <v>399</v>
      </c>
      <c r="WDA1023" s="151" t="s">
        <v>399</v>
      </c>
      <c r="WDB1023" s="151" t="s">
        <v>399</v>
      </c>
      <c r="WDC1023" s="151" t="s">
        <v>399</v>
      </c>
      <c r="WDD1023" s="151" t="s">
        <v>399</v>
      </c>
      <c r="WDE1023" s="151" t="s">
        <v>399</v>
      </c>
      <c r="WDF1023" s="151" t="s">
        <v>399</v>
      </c>
      <c r="WDG1023" s="151" t="s">
        <v>399</v>
      </c>
      <c r="WDH1023" s="151" t="s">
        <v>399</v>
      </c>
      <c r="WDI1023" s="151" t="s">
        <v>399</v>
      </c>
      <c r="WDJ1023" s="151" t="s">
        <v>399</v>
      </c>
      <c r="WDK1023" s="151" t="s">
        <v>399</v>
      </c>
      <c r="WDL1023" s="151" t="s">
        <v>399</v>
      </c>
      <c r="WDM1023" s="151" t="s">
        <v>399</v>
      </c>
      <c r="WDN1023" s="151" t="s">
        <v>399</v>
      </c>
      <c r="WDO1023" s="151" t="s">
        <v>399</v>
      </c>
      <c r="WDP1023" s="151" t="s">
        <v>399</v>
      </c>
      <c r="WDQ1023" s="151" t="s">
        <v>399</v>
      </c>
      <c r="WDR1023" s="151" t="s">
        <v>399</v>
      </c>
      <c r="WDS1023" s="151" t="s">
        <v>399</v>
      </c>
      <c r="WDT1023" s="151" t="s">
        <v>399</v>
      </c>
      <c r="WDU1023" s="151" t="s">
        <v>399</v>
      </c>
      <c r="WDV1023" s="151" t="s">
        <v>399</v>
      </c>
      <c r="WDW1023" s="151" t="s">
        <v>399</v>
      </c>
      <c r="WDX1023" s="151" t="s">
        <v>399</v>
      </c>
      <c r="WDY1023" s="151" t="s">
        <v>399</v>
      </c>
      <c r="WDZ1023" s="151" t="s">
        <v>399</v>
      </c>
      <c r="WEA1023" s="151" t="s">
        <v>399</v>
      </c>
      <c r="WEB1023" s="151" t="s">
        <v>399</v>
      </c>
      <c r="WEC1023" s="151" t="s">
        <v>399</v>
      </c>
      <c r="WED1023" s="151" t="s">
        <v>399</v>
      </c>
      <c r="WEE1023" s="151" t="s">
        <v>399</v>
      </c>
      <c r="WEF1023" s="151" t="s">
        <v>399</v>
      </c>
      <c r="WEG1023" s="151" t="s">
        <v>399</v>
      </c>
      <c r="WEH1023" s="151" t="s">
        <v>399</v>
      </c>
      <c r="WEI1023" s="151" t="s">
        <v>399</v>
      </c>
      <c r="WEJ1023" s="151" t="s">
        <v>399</v>
      </c>
      <c r="WEK1023" s="151" t="s">
        <v>399</v>
      </c>
      <c r="WEL1023" s="151" t="s">
        <v>399</v>
      </c>
      <c r="WEM1023" s="151" t="s">
        <v>399</v>
      </c>
      <c r="WEN1023" s="151" t="s">
        <v>399</v>
      </c>
      <c r="WEO1023" s="151" t="s">
        <v>399</v>
      </c>
      <c r="WEP1023" s="151" t="s">
        <v>399</v>
      </c>
      <c r="WEQ1023" s="151" t="s">
        <v>399</v>
      </c>
      <c r="WER1023" s="151" t="s">
        <v>399</v>
      </c>
      <c r="WES1023" s="151" t="s">
        <v>399</v>
      </c>
      <c r="WET1023" s="151" t="s">
        <v>399</v>
      </c>
      <c r="WEU1023" s="151" t="s">
        <v>399</v>
      </c>
      <c r="WEV1023" s="151" t="s">
        <v>399</v>
      </c>
      <c r="WEW1023" s="151" t="s">
        <v>399</v>
      </c>
      <c r="WEX1023" s="151" t="s">
        <v>399</v>
      </c>
      <c r="WEY1023" s="151" t="s">
        <v>399</v>
      </c>
      <c r="WEZ1023" s="151" t="s">
        <v>399</v>
      </c>
      <c r="WFA1023" s="151" t="s">
        <v>399</v>
      </c>
      <c r="WFB1023" s="151" t="s">
        <v>399</v>
      </c>
      <c r="WFC1023" s="151" t="s">
        <v>399</v>
      </c>
      <c r="WFD1023" s="151" t="s">
        <v>399</v>
      </c>
      <c r="WFE1023" s="151" t="s">
        <v>399</v>
      </c>
      <c r="WFF1023" s="151" t="s">
        <v>399</v>
      </c>
      <c r="WFG1023" s="151" t="s">
        <v>399</v>
      </c>
      <c r="WFH1023" s="151" t="s">
        <v>399</v>
      </c>
      <c r="WFI1023" s="151" t="s">
        <v>399</v>
      </c>
      <c r="WFJ1023" s="151" t="s">
        <v>399</v>
      </c>
      <c r="WFK1023" s="151" t="s">
        <v>399</v>
      </c>
      <c r="WFL1023" s="151" t="s">
        <v>399</v>
      </c>
      <c r="WFM1023" s="151" t="s">
        <v>399</v>
      </c>
      <c r="WFN1023" s="151" t="s">
        <v>399</v>
      </c>
      <c r="WFO1023" s="151" t="s">
        <v>399</v>
      </c>
      <c r="WFP1023" s="151" t="s">
        <v>399</v>
      </c>
      <c r="WFQ1023" s="151" t="s">
        <v>399</v>
      </c>
      <c r="WFR1023" s="151" t="s">
        <v>399</v>
      </c>
      <c r="WFS1023" s="151" t="s">
        <v>399</v>
      </c>
      <c r="WFT1023" s="151" t="s">
        <v>399</v>
      </c>
      <c r="WFU1023" s="151" t="s">
        <v>399</v>
      </c>
      <c r="WFV1023" s="151" t="s">
        <v>399</v>
      </c>
      <c r="WFW1023" s="151" t="s">
        <v>399</v>
      </c>
      <c r="WFX1023" s="151" t="s">
        <v>399</v>
      </c>
      <c r="WFY1023" s="151" t="s">
        <v>399</v>
      </c>
      <c r="WFZ1023" s="151" t="s">
        <v>399</v>
      </c>
      <c r="WGA1023" s="151" t="s">
        <v>399</v>
      </c>
      <c r="WGB1023" s="151" t="s">
        <v>399</v>
      </c>
      <c r="WGC1023" s="151" t="s">
        <v>399</v>
      </c>
      <c r="WGD1023" s="151" t="s">
        <v>399</v>
      </c>
      <c r="WGE1023" s="151" t="s">
        <v>399</v>
      </c>
      <c r="WGF1023" s="151" t="s">
        <v>399</v>
      </c>
      <c r="WGG1023" s="151" t="s">
        <v>399</v>
      </c>
      <c r="WGH1023" s="151" t="s">
        <v>399</v>
      </c>
      <c r="WGI1023" s="151" t="s">
        <v>399</v>
      </c>
      <c r="WGJ1023" s="151" t="s">
        <v>399</v>
      </c>
      <c r="WGK1023" s="151" t="s">
        <v>399</v>
      </c>
      <c r="WGL1023" s="151" t="s">
        <v>399</v>
      </c>
      <c r="WGM1023" s="151" t="s">
        <v>399</v>
      </c>
      <c r="WGN1023" s="151" t="s">
        <v>399</v>
      </c>
      <c r="WGO1023" s="151" t="s">
        <v>399</v>
      </c>
      <c r="WGP1023" s="151" t="s">
        <v>399</v>
      </c>
      <c r="WGQ1023" s="151" t="s">
        <v>399</v>
      </c>
      <c r="WGR1023" s="151" t="s">
        <v>399</v>
      </c>
      <c r="WGS1023" s="151" t="s">
        <v>399</v>
      </c>
      <c r="WGT1023" s="151" t="s">
        <v>399</v>
      </c>
      <c r="WGU1023" s="151" t="s">
        <v>399</v>
      </c>
      <c r="WGV1023" s="151" t="s">
        <v>399</v>
      </c>
      <c r="WGW1023" s="151" t="s">
        <v>399</v>
      </c>
      <c r="WGX1023" s="151" t="s">
        <v>399</v>
      </c>
      <c r="WGY1023" s="151" t="s">
        <v>399</v>
      </c>
      <c r="WGZ1023" s="151" t="s">
        <v>399</v>
      </c>
      <c r="WHA1023" s="151" t="s">
        <v>399</v>
      </c>
      <c r="WHB1023" s="151" t="s">
        <v>399</v>
      </c>
      <c r="WHC1023" s="151" t="s">
        <v>399</v>
      </c>
      <c r="WHD1023" s="151" t="s">
        <v>399</v>
      </c>
      <c r="WHE1023" s="151" t="s">
        <v>399</v>
      </c>
      <c r="WHF1023" s="151" t="s">
        <v>399</v>
      </c>
      <c r="WHG1023" s="151" t="s">
        <v>399</v>
      </c>
      <c r="WHH1023" s="151" t="s">
        <v>399</v>
      </c>
      <c r="WHI1023" s="151" t="s">
        <v>399</v>
      </c>
      <c r="WHJ1023" s="151" t="s">
        <v>399</v>
      </c>
      <c r="WHK1023" s="151" t="s">
        <v>399</v>
      </c>
      <c r="WHL1023" s="151" t="s">
        <v>399</v>
      </c>
      <c r="WHM1023" s="151" t="s">
        <v>399</v>
      </c>
      <c r="WHN1023" s="151" t="s">
        <v>399</v>
      </c>
      <c r="WHO1023" s="151" t="s">
        <v>399</v>
      </c>
      <c r="WHP1023" s="151" t="s">
        <v>399</v>
      </c>
      <c r="WHQ1023" s="151" t="s">
        <v>399</v>
      </c>
      <c r="WHR1023" s="151" t="s">
        <v>399</v>
      </c>
      <c r="WHS1023" s="151" t="s">
        <v>399</v>
      </c>
      <c r="WHT1023" s="151" t="s">
        <v>399</v>
      </c>
      <c r="WHU1023" s="151" t="s">
        <v>399</v>
      </c>
      <c r="WHV1023" s="151" t="s">
        <v>399</v>
      </c>
      <c r="WHW1023" s="151" t="s">
        <v>399</v>
      </c>
      <c r="WHX1023" s="151" t="s">
        <v>399</v>
      </c>
      <c r="WHY1023" s="151" t="s">
        <v>399</v>
      </c>
      <c r="WHZ1023" s="151" t="s">
        <v>399</v>
      </c>
      <c r="WIA1023" s="151" t="s">
        <v>399</v>
      </c>
      <c r="WIB1023" s="151" t="s">
        <v>399</v>
      </c>
      <c r="WIC1023" s="151" t="s">
        <v>399</v>
      </c>
      <c r="WID1023" s="151" t="s">
        <v>399</v>
      </c>
      <c r="WIE1023" s="151" t="s">
        <v>399</v>
      </c>
      <c r="WIF1023" s="151" t="s">
        <v>399</v>
      </c>
      <c r="WIG1023" s="151" t="s">
        <v>399</v>
      </c>
      <c r="WIH1023" s="151" t="s">
        <v>399</v>
      </c>
      <c r="WII1023" s="151" t="s">
        <v>399</v>
      </c>
      <c r="WIJ1023" s="151" t="s">
        <v>399</v>
      </c>
      <c r="WIK1023" s="151" t="s">
        <v>399</v>
      </c>
      <c r="WIL1023" s="151" t="s">
        <v>399</v>
      </c>
      <c r="WIM1023" s="151" t="s">
        <v>399</v>
      </c>
      <c r="WIN1023" s="151" t="s">
        <v>399</v>
      </c>
      <c r="WIO1023" s="151" t="s">
        <v>399</v>
      </c>
      <c r="WIP1023" s="151" t="s">
        <v>399</v>
      </c>
      <c r="WIQ1023" s="151" t="s">
        <v>399</v>
      </c>
      <c r="WIR1023" s="151" t="s">
        <v>399</v>
      </c>
      <c r="WIS1023" s="151" t="s">
        <v>399</v>
      </c>
      <c r="WIT1023" s="151" t="s">
        <v>399</v>
      </c>
      <c r="WIU1023" s="151" t="s">
        <v>399</v>
      </c>
      <c r="WIV1023" s="151" t="s">
        <v>399</v>
      </c>
      <c r="WIW1023" s="151" t="s">
        <v>399</v>
      </c>
      <c r="WIX1023" s="151" t="s">
        <v>399</v>
      </c>
      <c r="WIY1023" s="151" t="s">
        <v>399</v>
      </c>
      <c r="WIZ1023" s="151" t="s">
        <v>399</v>
      </c>
      <c r="WJA1023" s="151" t="s">
        <v>399</v>
      </c>
      <c r="WJB1023" s="151" t="s">
        <v>399</v>
      </c>
      <c r="WJC1023" s="151" t="s">
        <v>399</v>
      </c>
      <c r="WJD1023" s="151" t="s">
        <v>399</v>
      </c>
      <c r="WJE1023" s="151" t="s">
        <v>399</v>
      </c>
      <c r="WJF1023" s="151" t="s">
        <v>399</v>
      </c>
      <c r="WJG1023" s="151" t="s">
        <v>399</v>
      </c>
      <c r="WJH1023" s="151" t="s">
        <v>399</v>
      </c>
      <c r="WJI1023" s="151" t="s">
        <v>399</v>
      </c>
      <c r="WJJ1023" s="151" t="s">
        <v>399</v>
      </c>
      <c r="WJK1023" s="151" t="s">
        <v>399</v>
      </c>
      <c r="WJL1023" s="151" t="s">
        <v>399</v>
      </c>
      <c r="WJM1023" s="151" t="s">
        <v>399</v>
      </c>
      <c r="WJN1023" s="151" t="s">
        <v>399</v>
      </c>
      <c r="WJO1023" s="151" t="s">
        <v>399</v>
      </c>
      <c r="WJP1023" s="151" t="s">
        <v>399</v>
      </c>
      <c r="WJQ1023" s="151" t="s">
        <v>399</v>
      </c>
      <c r="WJR1023" s="151" t="s">
        <v>399</v>
      </c>
      <c r="WJS1023" s="151" t="s">
        <v>399</v>
      </c>
      <c r="WJT1023" s="151" t="s">
        <v>399</v>
      </c>
      <c r="WJU1023" s="151" t="s">
        <v>399</v>
      </c>
      <c r="WJV1023" s="151" t="s">
        <v>399</v>
      </c>
      <c r="WJW1023" s="151" t="s">
        <v>399</v>
      </c>
      <c r="WJX1023" s="151" t="s">
        <v>399</v>
      </c>
      <c r="WJY1023" s="151" t="s">
        <v>399</v>
      </c>
      <c r="WJZ1023" s="151" t="s">
        <v>399</v>
      </c>
      <c r="WKA1023" s="151" t="s">
        <v>399</v>
      </c>
      <c r="WKB1023" s="151" t="s">
        <v>399</v>
      </c>
      <c r="WKC1023" s="151" t="s">
        <v>399</v>
      </c>
      <c r="WKD1023" s="151" t="s">
        <v>399</v>
      </c>
      <c r="WKE1023" s="151" t="s">
        <v>399</v>
      </c>
      <c r="WKF1023" s="151" t="s">
        <v>399</v>
      </c>
      <c r="WKG1023" s="151" t="s">
        <v>399</v>
      </c>
      <c r="WKH1023" s="151" t="s">
        <v>399</v>
      </c>
      <c r="WKI1023" s="151" t="s">
        <v>399</v>
      </c>
      <c r="WKJ1023" s="151" t="s">
        <v>399</v>
      </c>
      <c r="WKK1023" s="151" t="s">
        <v>399</v>
      </c>
      <c r="WKL1023" s="151" t="s">
        <v>399</v>
      </c>
      <c r="WKM1023" s="151" t="s">
        <v>399</v>
      </c>
      <c r="WKN1023" s="151" t="s">
        <v>399</v>
      </c>
      <c r="WKO1023" s="151" t="s">
        <v>399</v>
      </c>
      <c r="WKP1023" s="151" t="s">
        <v>399</v>
      </c>
      <c r="WKQ1023" s="151" t="s">
        <v>399</v>
      </c>
      <c r="WKR1023" s="151" t="s">
        <v>399</v>
      </c>
      <c r="WKS1023" s="151" t="s">
        <v>399</v>
      </c>
      <c r="WKT1023" s="151" t="s">
        <v>399</v>
      </c>
      <c r="WKU1023" s="151" t="s">
        <v>399</v>
      </c>
      <c r="WKV1023" s="151" t="s">
        <v>399</v>
      </c>
      <c r="WKW1023" s="151" t="s">
        <v>399</v>
      </c>
      <c r="WKX1023" s="151" t="s">
        <v>399</v>
      </c>
      <c r="WKY1023" s="151" t="s">
        <v>399</v>
      </c>
      <c r="WKZ1023" s="151" t="s">
        <v>399</v>
      </c>
      <c r="WLA1023" s="151" t="s">
        <v>399</v>
      </c>
      <c r="WLB1023" s="151" t="s">
        <v>399</v>
      </c>
      <c r="WLC1023" s="151" t="s">
        <v>399</v>
      </c>
      <c r="WLD1023" s="151" t="s">
        <v>399</v>
      </c>
      <c r="WLE1023" s="151" t="s">
        <v>399</v>
      </c>
      <c r="WLF1023" s="151" t="s">
        <v>399</v>
      </c>
      <c r="WLG1023" s="151" t="s">
        <v>399</v>
      </c>
      <c r="WLH1023" s="151" t="s">
        <v>399</v>
      </c>
      <c r="WLI1023" s="151" t="s">
        <v>399</v>
      </c>
      <c r="WLJ1023" s="151" t="s">
        <v>399</v>
      </c>
      <c r="WLK1023" s="151" t="s">
        <v>399</v>
      </c>
      <c r="WLL1023" s="151" t="s">
        <v>399</v>
      </c>
      <c r="WLM1023" s="151" t="s">
        <v>399</v>
      </c>
      <c r="WLN1023" s="151" t="s">
        <v>399</v>
      </c>
      <c r="WLO1023" s="151" t="s">
        <v>399</v>
      </c>
      <c r="WLP1023" s="151" t="s">
        <v>399</v>
      </c>
      <c r="WLQ1023" s="151" t="s">
        <v>399</v>
      </c>
      <c r="WLR1023" s="151" t="s">
        <v>399</v>
      </c>
      <c r="WLS1023" s="151" t="s">
        <v>399</v>
      </c>
      <c r="WLT1023" s="151" t="s">
        <v>399</v>
      </c>
      <c r="WLU1023" s="151" t="s">
        <v>399</v>
      </c>
      <c r="WLV1023" s="151" t="s">
        <v>399</v>
      </c>
      <c r="WLW1023" s="151" t="s">
        <v>399</v>
      </c>
      <c r="WLX1023" s="151" t="s">
        <v>399</v>
      </c>
      <c r="WLY1023" s="151" t="s">
        <v>399</v>
      </c>
      <c r="WLZ1023" s="151" t="s">
        <v>399</v>
      </c>
      <c r="WMA1023" s="151" t="s">
        <v>399</v>
      </c>
      <c r="WMB1023" s="151" t="s">
        <v>399</v>
      </c>
      <c r="WMC1023" s="151" t="s">
        <v>399</v>
      </c>
      <c r="WMD1023" s="151" t="s">
        <v>399</v>
      </c>
      <c r="WME1023" s="151" t="s">
        <v>399</v>
      </c>
      <c r="WMF1023" s="151" t="s">
        <v>399</v>
      </c>
      <c r="WMG1023" s="151" t="s">
        <v>399</v>
      </c>
      <c r="WMH1023" s="151" t="s">
        <v>399</v>
      </c>
      <c r="WMI1023" s="151" t="s">
        <v>399</v>
      </c>
      <c r="WMJ1023" s="151" t="s">
        <v>399</v>
      </c>
      <c r="WMK1023" s="151" t="s">
        <v>399</v>
      </c>
      <c r="WML1023" s="151" t="s">
        <v>399</v>
      </c>
      <c r="WMM1023" s="151" t="s">
        <v>399</v>
      </c>
      <c r="WMN1023" s="151" t="s">
        <v>399</v>
      </c>
      <c r="WMO1023" s="151" t="s">
        <v>399</v>
      </c>
      <c r="WMP1023" s="151" t="s">
        <v>399</v>
      </c>
      <c r="WMQ1023" s="151" t="s">
        <v>399</v>
      </c>
      <c r="WMR1023" s="151" t="s">
        <v>399</v>
      </c>
      <c r="WMS1023" s="151" t="s">
        <v>399</v>
      </c>
      <c r="WMT1023" s="151" t="s">
        <v>399</v>
      </c>
      <c r="WMU1023" s="151" t="s">
        <v>399</v>
      </c>
      <c r="WMV1023" s="151" t="s">
        <v>399</v>
      </c>
      <c r="WMW1023" s="151" t="s">
        <v>399</v>
      </c>
      <c r="WMX1023" s="151" t="s">
        <v>399</v>
      </c>
      <c r="WMY1023" s="151" t="s">
        <v>399</v>
      </c>
      <c r="WMZ1023" s="151" t="s">
        <v>399</v>
      </c>
      <c r="WNA1023" s="151" t="s">
        <v>399</v>
      </c>
      <c r="WNB1023" s="151" t="s">
        <v>399</v>
      </c>
      <c r="WNC1023" s="151" t="s">
        <v>399</v>
      </c>
      <c r="WND1023" s="151" t="s">
        <v>399</v>
      </c>
      <c r="WNE1023" s="151" t="s">
        <v>399</v>
      </c>
      <c r="WNF1023" s="151" t="s">
        <v>399</v>
      </c>
      <c r="WNG1023" s="151" t="s">
        <v>399</v>
      </c>
      <c r="WNH1023" s="151" t="s">
        <v>399</v>
      </c>
      <c r="WNI1023" s="151" t="s">
        <v>399</v>
      </c>
      <c r="WNJ1023" s="151" t="s">
        <v>399</v>
      </c>
      <c r="WNK1023" s="151" t="s">
        <v>399</v>
      </c>
      <c r="WNL1023" s="151" t="s">
        <v>399</v>
      </c>
      <c r="WNM1023" s="151" t="s">
        <v>399</v>
      </c>
      <c r="WNN1023" s="151" t="s">
        <v>399</v>
      </c>
      <c r="WNO1023" s="151" t="s">
        <v>399</v>
      </c>
      <c r="WNP1023" s="151" t="s">
        <v>399</v>
      </c>
      <c r="WNQ1023" s="151" t="s">
        <v>399</v>
      </c>
      <c r="WNR1023" s="151" t="s">
        <v>399</v>
      </c>
      <c r="WNS1023" s="151" t="s">
        <v>399</v>
      </c>
      <c r="WNT1023" s="151" t="s">
        <v>399</v>
      </c>
      <c r="WNU1023" s="151" t="s">
        <v>399</v>
      </c>
      <c r="WNV1023" s="151" t="s">
        <v>399</v>
      </c>
      <c r="WNW1023" s="151" t="s">
        <v>399</v>
      </c>
      <c r="WNX1023" s="151" t="s">
        <v>399</v>
      </c>
      <c r="WNY1023" s="151" t="s">
        <v>399</v>
      </c>
      <c r="WNZ1023" s="151" t="s">
        <v>399</v>
      </c>
      <c r="WOA1023" s="151" t="s">
        <v>399</v>
      </c>
      <c r="WOB1023" s="151" t="s">
        <v>399</v>
      </c>
      <c r="WOC1023" s="151" t="s">
        <v>399</v>
      </c>
      <c r="WOD1023" s="151" t="s">
        <v>399</v>
      </c>
      <c r="WOE1023" s="151" t="s">
        <v>399</v>
      </c>
      <c r="WOF1023" s="151" t="s">
        <v>399</v>
      </c>
      <c r="WOG1023" s="151" t="s">
        <v>399</v>
      </c>
      <c r="WOH1023" s="151" t="s">
        <v>399</v>
      </c>
      <c r="WOI1023" s="151" t="s">
        <v>399</v>
      </c>
      <c r="WOJ1023" s="151" t="s">
        <v>399</v>
      </c>
      <c r="WOK1023" s="151" t="s">
        <v>399</v>
      </c>
      <c r="WOL1023" s="151" t="s">
        <v>399</v>
      </c>
      <c r="WOM1023" s="151" t="s">
        <v>399</v>
      </c>
      <c r="WON1023" s="151" t="s">
        <v>399</v>
      </c>
      <c r="WOO1023" s="151" t="s">
        <v>399</v>
      </c>
      <c r="WOP1023" s="151" t="s">
        <v>399</v>
      </c>
      <c r="WOQ1023" s="151" t="s">
        <v>399</v>
      </c>
      <c r="WOR1023" s="151" t="s">
        <v>399</v>
      </c>
      <c r="WOS1023" s="151" t="s">
        <v>399</v>
      </c>
      <c r="WOT1023" s="151" t="s">
        <v>399</v>
      </c>
      <c r="WOU1023" s="151" t="s">
        <v>399</v>
      </c>
      <c r="WOV1023" s="151" t="s">
        <v>399</v>
      </c>
      <c r="WOW1023" s="151" t="s">
        <v>399</v>
      </c>
      <c r="WOX1023" s="151" t="s">
        <v>399</v>
      </c>
      <c r="WOY1023" s="151" t="s">
        <v>399</v>
      </c>
      <c r="WOZ1023" s="151" t="s">
        <v>399</v>
      </c>
      <c r="WPA1023" s="151" t="s">
        <v>399</v>
      </c>
      <c r="WPB1023" s="151" t="s">
        <v>399</v>
      </c>
      <c r="WPC1023" s="151" t="s">
        <v>399</v>
      </c>
      <c r="WPD1023" s="151" t="s">
        <v>399</v>
      </c>
      <c r="WPE1023" s="151" t="s">
        <v>399</v>
      </c>
      <c r="WPF1023" s="151" t="s">
        <v>399</v>
      </c>
      <c r="WPG1023" s="151" t="s">
        <v>399</v>
      </c>
      <c r="WPH1023" s="151" t="s">
        <v>399</v>
      </c>
      <c r="WPI1023" s="151" t="s">
        <v>399</v>
      </c>
      <c r="WPJ1023" s="151" t="s">
        <v>399</v>
      </c>
      <c r="WPK1023" s="151" t="s">
        <v>399</v>
      </c>
      <c r="WPL1023" s="151" t="s">
        <v>399</v>
      </c>
      <c r="WPM1023" s="151" t="s">
        <v>399</v>
      </c>
      <c r="WPN1023" s="151" t="s">
        <v>399</v>
      </c>
      <c r="WPO1023" s="151" t="s">
        <v>399</v>
      </c>
      <c r="WPP1023" s="151" t="s">
        <v>399</v>
      </c>
      <c r="WPQ1023" s="151" t="s">
        <v>399</v>
      </c>
      <c r="WPR1023" s="151" t="s">
        <v>399</v>
      </c>
      <c r="WPS1023" s="151" t="s">
        <v>399</v>
      </c>
      <c r="WPT1023" s="151" t="s">
        <v>399</v>
      </c>
      <c r="WPU1023" s="151" t="s">
        <v>399</v>
      </c>
      <c r="WPV1023" s="151" t="s">
        <v>399</v>
      </c>
      <c r="WPW1023" s="151" t="s">
        <v>399</v>
      </c>
      <c r="WPX1023" s="151" t="s">
        <v>399</v>
      </c>
      <c r="WPY1023" s="151" t="s">
        <v>399</v>
      </c>
      <c r="WPZ1023" s="151" t="s">
        <v>399</v>
      </c>
      <c r="WQA1023" s="151" t="s">
        <v>399</v>
      </c>
      <c r="WQB1023" s="151" t="s">
        <v>399</v>
      </c>
      <c r="WQC1023" s="151" t="s">
        <v>399</v>
      </c>
      <c r="WQD1023" s="151" t="s">
        <v>399</v>
      </c>
      <c r="WQE1023" s="151" t="s">
        <v>399</v>
      </c>
      <c r="WQF1023" s="151" t="s">
        <v>399</v>
      </c>
      <c r="WQG1023" s="151" t="s">
        <v>399</v>
      </c>
      <c r="WQH1023" s="151" t="s">
        <v>399</v>
      </c>
      <c r="WQI1023" s="151" t="s">
        <v>399</v>
      </c>
      <c r="WQJ1023" s="151" t="s">
        <v>399</v>
      </c>
      <c r="WQK1023" s="151" t="s">
        <v>399</v>
      </c>
      <c r="WQL1023" s="151" t="s">
        <v>399</v>
      </c>
      <c r="WQM1023" s="151" t="s">
        <v>399</v>
      </c>
      <c r="WQN1023" s="151" t="s">
        <v>399</v>
      </c>
      <c r="WQO1023" s="151" t="s">
        <v>399</v>
      </c>
      <c r="WQP1023" s="151" t="s">
        <v>399</v>
      </c>
      <c r="WQQ1023" s="151" t="s">
        <v>399</v>
      </c>
      <c r="WQR1023" s="151" t="s">
        <v>399</v>
      </c>
      <c r="WQS1023" s="151" t="s">
        <v>399</v>
      </c>
      <c r="WQT1023" s="151" t="s">
        <v>399</v>
      </c>
      <c r="WQU1023" s="151" t="s">
        <v>399</v>
      </c>
      <c r="WQV1023" s="151" t="s">
        <v>399</v>
      </c>
      <c r="WQW1023" s="151" t="s">
        <v>399</v>
      </c>
      <c r="WQX1023" s="151" t="s">
        <v>399</v>
      </c>
      <c r="WQY1023" s="151" t="s">
        <v>399</v>
      </c>
      <c r="WQZ1023" s="151" t="s">
        <v>399</v>
      </c>
      <c r="WRA1023" s="151" t="s">
        <v>399</v>
      </c>
      <c r="WRB1023" s="151" t="s">
        <v>399</v>
      </c>
      <c r="WRC1023" s="151" t="s">
        <v>399</v>
      </c>
      <c r="WRD1023" s="151" t="s">
        <v>399</v>
      </c>
      <c r="WRE1023" s="151" t="s">
        <v>399</v>
      </c>
      <c r="WRF1023" s="151" t="s">
        <v>399</v>
      </c>
      <c r="WRG1023" s="151" t="s">
        <v>399</v>
      </c>
      <c r="WRH1023" s="151" t="s">
        <v>399</v>
      </c>
      <c r="WRI1023" s="151" t="s">
        <v>399</v>
      </c>
      <c r="WRJ1023" s="151" t="s">
        <v>399</v>
      </c>
      <c r="WRK1023" s="151" t="s">
        <v>399</v>
      </c>
      <c r="WRL1023" s="151" t="s">
        <v>399</v>
      </c>
      <c r="WRM1023" s="151" t="s">
        <v>399</v>
      </c>
      <c r="WRN1023" s="151" t="s">
        <v>399</v>
      </c>
      <c r="WRO1023" s="151" t="s">
        <v>399</v>
      </c>
      <c r="WRP1023" s="151" t="s">
        <v>399</v>
      </c>
      <c r="WRQ1023" s="151" t="s">
        <v>399</v>
      </c>
      <c r="WRR1023" s="151" t="s">
        <v>399</v>
      </c>
      <c r="WRS1023" s="151" t="s">
        <v>399</v>
      </c>
      <c r="WRT1023" s="151" t="s">
        <v>399</v>
      </c>
      <c r="WRU1023" s="151" t="s">
        <v>399</v>
      </c>
      <c r="WRV1023" s="151" t="s">
        <v>399</v>
      </c>
      <c r="WRW1023" s="151" t="s">
        <v>399</v>
      </c>
      <c r="WRX1023" s="151" t="s">
        <v>399</v>
      </c>
      <c r="WRY1023" s="151" t="s">
        <v>399</v>
      </c>
      <c r="WRZ1023" s="151" t="s">
        <v>399</v>
      </c>
      <c r="WSA1023" s="151" t="s">
        <v>399</v>
      </c>
      <c r="WSB1023" s="151" t="s">
        <v>399</v>
      </c>
      <c r="WSC1023" s="151" t="s">
        <v>399</v>
      </c>
      <c r="WSD1023" s="151" t="s">
        <v>399</v>
      </c>
      <c r="WSE1023" s="151" t="s">
        <v>399</v>
      </c>
      <c r="WSF1023" s="151" t="s">
        <v>399</v>
      </c>
      <c r="WSG1023" s="151" t="s">
        <v>399</v>
      </c>
      <c r="WSH1023" s="151" t="s">
        <v>399</v>
      </c>
      <c r="WSI1023" s="151" t="s">
        <v>399</v>
      </c>
      <c r="WSJ1023" s="151" t="s">
        <v>399</v>
      </c>
      <c r="WSK1023" s="151" t="s">
        <v>399</v>
      </c>
      <c r="WSL1023" s="151" t="s">
        <v>399</v>
      </c>
      <c r="WSM1023" s="151" t="s">
        <v>399</v>
      </c>
      <c r="WSN1023" s="151" t="s">
        <v>399</v>
      </c>
      <c r="WSO1023" s="151" t="s">
        <v>399</v>
      </c>
      <c r="WSP1023" s="151" t="s">
        <v>399</v>
      </c>
      <c r="WSQ1023" s="151" t="s">
        <v>399</v>
      </c>
      <c r="WSR1023" s="151" t="s">
        <v>399</v>
      </c>
      <c r="WSS1023" s="151" t="s">
        <v>399</v>
      </c>
      <c r="WST1023" s="151" t="s">
        <v>399</v>
      </c>
      <c r="WSU1023" s="151" t="s">
        <v>399</v>
      </c>
      <c r="WSV1023" s="151" t="s">
        <v>399</v>
      </c>
      <c r="WSW1023" s="151" t="s">
        <v>399</v>
      </c>
      <c r="WSX1023" s="151" t="s">
        <v>399</v>
      </c>
      <c r="WSY1023" s="151" t="s">
        <v>399</v>
      </c>
      <c r="WSZ1023" s="151" t="s">
        <v>399</v>
      </c>
      <c r="WTA1023" s="151" t="s">
        <v>399</v>
      </c>
      <c r="WTB1023" s="151" t="s">
        <v>399</v>
      </c>
      <c r="WTC1023" s="151" t="s">
        <v>399</v>
      </c>
      <c r="WTD1023" s="151" t="s">
        <v>399</v>
      </c>
      <c r="WTE1023" s="151" t="s">
        <v>399</v>
      </c>
      <c r="WTF1023" s="151" t="s">
        <v>399</v>
      </c>
      <c r="WTG1023" s="151" t="s">
        <v>399</v>
      </c>
      <c r="WTH1023" s="151" t="s">
        <v>399</v>
      </c>
      <c r="WTI1023" s="151" t="s">
        <v>399</v>
      </c>
      <c r="WTJ1023" s="151" t="s">
        <v>399</v>
      </c>
      <c r="WTK1023" s="151" t="s">
        <v>399</v>
      </c>
      <c r="WTL1023" s="151" t="s">
        <v>399</v>
      </c>
      <c r="WTM1023" s="151" t="s">
        <v>399</v>
      </c>
      <c r="WTN1023" s="151" t="s">
        <v>399</v>
      </c>
      <c r="WTO1023" s="151" t="s">
        <v>399</v>
      </c>
      <c r="WTP1023" s="151" t="s">
        <v>399</v>
      </c>
      <c r="WTQ1023" s="151" t="s">
        <v>399</v>
      </c>
      <c r="WTR1023" s="151" t="s">
        <v>399</v>
      </c>
      <c r="WTS1023" s="151" t="s">
        <v>399</v>
      </c>
      <c r="WTT1023" s="151" t="s">
        <v>399</v>
      </c>
      <c r="WTU1023" s="151" t="s">
        <v>399</v>
      </c>
      <c r="WTV1023" s="151" t="s">
        <v>399</v>
      </c>
      <c r="WTW1023" s="151" t="s">
        <v>399</v>
      </c>
      <c r="WTX1023" s="151" t="s">
        <v>399</v>
      </c>
      <c r="WTY1023" s="151" t="s">
        <v>399</v>
      </c>
      <c r="WTZ1023" s="151" t="s">
        <v>399</v>
      </c>
      <c r="WUA1023" s="151" t="s">
        <v>399</v>
      </c>
      <c r="WUB1023" s="151" t="s">
        <v>399</v>
      </c>
      <c r="WUC1023" s="151" t="s">
        <v>399</v>
      </c>
      <c r="WUD1023" s="151" t="s">
        <v>399</v>
      </c>
      <c r="WUE1023" s="151" t="s">
        <v>399</v>
      </c>
      <c r="WUF1023" s="151" t="s">
        <v>399</v>
      </c>
      <c r="WUG1023" s="151" t="s">
        <v>399</v>
      </c>
      <c r="WUH1023" s="151" t="s">
        <v>399</v>
      </c>
      <c r="WUI1023" s="151" t="s">
        <v>399</v>
      </c>
      <c r="WUJ1023" s="151" t="s">
        <v>399</v>
      </c>
      <c r="WUK1023" s="151" t="s">
        <v>399</v>
      </c>
      <c r="WUL1023" s="151" t="s">
        <v>399</v>
      </c>
      <c r="WUM1023" s="151" t="s">
        <v>399</v>
      </c>
      <c r="WUN1023" s="151" t="s">
        <v>399</v>
      </c>
      <c r="WUO1023" s="151" t="s">
        <v>399</v>
      </c>
      <c r="WUP1023" s="151" t="s">
        <v>399</v>
      </c>
      <c r="WUQ1023" s="151" t="s">
        <v>399</v>
      </c>
      <c r="WUR1023" s="151" t="s">
        <v>399</v>
      </c>
      <c r="WUS1023" s="151" t="s">
        <v>399</v>
      </c>
      <c r="WUT1023" s="151" t="s">
        <v>399</v>
      </c>
      <c r="WUU1023" s="151" t="s">
        <v>399</v>
      </c>
      <c r="WUV1023" s="151" t="s">
        <v>399</v>
      </c>
      <c r="WUW1023" s="151" t="s">
        <v>399</v>
      </c>
      <c r="WUX1023" s="151" t="s">
        <v>399</v>
      </c>
      <c r="WUY1023" s="151" t="s">
        <v>399</v>
      </c>
      <c r="WUZ1023" s="151" t="s">
        <v>399</v>
      </c>
      <c r="WVA1023" s="151" t="s">
        <v>399</v>
      </c>
      <c r="WVB1023" s="151" t="s">
        <v>399</v>
      </c>
      <c r="WVC1023" s="151" t="s">
        <v>399</v>
      </c>
      <c r="WVD1023" s="151" t="s">
        <v>399</v>
      </c>
      <c r="WVE1023" s="151" t="s">
        <v>399</v>
      </c>
      <c r="WVF1023" s="151" t="s">
        <v>399</v>
      </c>
      <c r="WVG1023" s="151" t="s">
        <v>399</v>
      </c>
      <c r="WVH1023" s="151" t="s">
        <v>399</v>
      </c>
      <c r="WVI1023" s="151" t="s">
        <v>399</v>
      </c>
      <c r="WVJ1023" s="151" t="s">
        <v>399</v>
      </c>
      <c r="WVK1023" s="151" t="s">
        <v>399</v>
      </c>
      <c r="WVL1023" s="151" t="s">
        <v>399</v>
      </c>
      <c r="WVM1023" s="151" t="s">
        <v>399</v>
      </c>
      <c r="WVN1023" s="151" t="s">
        <v>399</v>
      </c>
      <c r="WVO1023" s="151" t="s">
        <v>399</v>
      </c>
      <c r="WVP1023" s="151" t="s">
        <v>399</v>
      </c>
      <c r="WVQ1023" s="151" t="s">
        <v>399</v>
      </c>
      <c r="WVR1023" s="151" t="s">
        <v>399</v>
      </c>
      <c r="WVS1023" s="151" t="s">
        <v>399</v>
      </c>
      <c r="WVT1023" s="151" t="s">
        <v>399</v>
      </c>
      <c r="WVU1023" s="151" t="s">
        <v>399</v>
      </c>
      <c r="WVV1023" s="151" t="s">
        <v>399</v>
      </c>
      <c r="WVW1023" s="151" t="s">
        <v>399</v>
      </c>
      <c r="WVX1023" s="151" t="s">
        <v>399</v>
      </c>
      <c r="WVY1023" s="151" t="s">
        <v>399</v>
      </c>
      <c r="WVZ1023" s="151" t="s">
        <v>399</v>
      </c>
      <c r="WWA1023" s="151" t="s">
        <v>399</v>
      </c>
      <c r="WWB1023" s="151" t="s">
        <v>399</v>
      </c>
      <c r="WWC1023" s="151" t="s">
        <v>399</v>
      </c>
      <c r="WWD1023" s="151" t="s">
        <v>399</v>
      </c>
      <c r="WWE1023" s="151" t="s">
        <v>399</v>
      </c>
      <c r="WWF1023" s="151" t="s">
        <v>399</v>
      </c>
      <c r="WWG1023" s="151" t="s">
        <v>399</v>
      </c>
      <c r="WWH1023" s="151" t="s">
        <v>399</v>
      </c>
      <c r="WWI1023" s="151" t="s">
        <v>399</v>
      </c>
      <c r="WWJ1023" s="151" t="s">
        <v>399</v>
      </c>
      <c r="WWK1023" s="151" t="s">
        <v>399</v>
      </c>
      <c r="WWL1023" s="151" t="s">
        <v>399</v>
      </c>
      <c r="WWM1023" s="151" t="s">
        <v>399</v>
      </c>
      <c r="WWN1023" s="151" t="s">
        <v>399</v>
      </c>
      <c r="WWO1023" s="151" t="s">
        <v>399</v>
      </c>
      <c r="WWP1023" s="151" t="s">
        <v>399</v>
      </c>
      <c r="WWQ1023" s="151" t="s">
        <v>399</v>
      </c>
      <c r="WWR1023" s="151" t="s">
        <v>399</v>
      </c>
      <c r="WWS1023" s="151" t="s">
        <v>399</v>
      </c>
      <c r="WWT1023" s="151" t="s">
        <v>399</v>
      </c>
      <c r="WWU1023" s="151" t="s">
        <v>399</v>
      </c>
      <c r="WWV1023" s="151" t="s">
        <v>399</v>
      </c>
      <c r="WWW1023" s="151" t="s">
        <v>399</v>
      </c>
      <c r="WWX1023" s="151" t="s">
        <v>399</v>
      </c>
      <c r="WWY1023" s="151" t="s">
        <v>399</v>
      </c>
      <c r="WWZ1023" s="151" t="s">
        <v>399</v>
      </c>
      <c r="WXA1023" s="151" t="s">
        <v>399</v>
      </c>
      <c r="WXB1023" s="151" t="s">
        <v>399</v>
      </c>
      <c r="WXC1023" s="151" t="s">
        <v>399</v>
      </c>
      <c r="WXD1023" s="151" t="s">
        <v>399</v>
      </c>
      <c r="WXE1023" s="151" t="s">
        <v>399</v>
      </c>
      <c r="WXF1023" s="151" t="s">
        <v>399</v>
      </c>
      <c r="WXG1023" s="151" t="s">
        <v>399</v>
      </c>
      <c r="WXH1023" s="151" t="s">
        <v>399</v>
      </c>
      <c r="WXI1023" s="151" t="s">
        <v>399</v>
      </c>
      <c r="WXJ1023" s="151" t="s">
        <v>399</v>
      </c>
      <c r="WXK1023" s="151" t="s">
        <v>399</v>
      </c>
      <c r="WXL1023" s="151" t="s">
        <v>399</v>
      </c>
      <c r="WXM1023" s="151" t="s">
        <v>399</v>
      </c>
      <c r="WXN1023" s="151" t="s">
        <v>399</v>
      </c>
      <c r="WXO1023" s="151" t="s">
        <v>399</v>
      </c>
      <c r="WXP1023" s="151" t="s">
        <v>399</v>
      </c>
      <c r="WXQ1023" s="151" t="s">
        <v>399</v>
      </c>
      <c r="WXR1023" s="151" t="s">
        <v>399</v>
      </c>
      <c r="WXS1023" s="151" t="s">
        <v>399</v>
      </c>
      <c r="WXT1023" s="151" t="s">
        <v>399</v>
      </c>
      <c r="WXU1023" s="151" t="s">
        <v>399</v>
      </c>
      <c r="WXV1023" s="151" t="s">
        <v>399</v>
      </c>
      <c r="WXW1023" s="151" t="s">
        <v>399</v>
      </c>
      <c r="WXX1023" s="151" t="s">
        <v>399</v>
      </c>
      <c r="WXY1023" s="151" t="s">
        <v>399</v>
      </c>
      <c r="WXZ1023" s="151" t="s">
        <v>399</v>
      </c>
      <c r="WYA1023" s="151" t="s">
        <v>399</v>
      </c>
      <c r="WYB1023" s="151" t="s">
        <v>399</v>
      </c>
      <c r="WYC1023" s="151" t="s">
        <v>399</v>
      </c>
      <c r="WYD1023" s="151" t="s">
        <v>399</v>
      </c>
      <c r="WYE1023" s="151" t="s">
        <v>399</v>
      </c>
      <c r="WYF1023" s="151" t="s">
        <v>399</v>
      </c>
      <c r="WYG1023" s="151" t="s">
        <v>399</v>
      </c>
      <c r="WYH1023" s="151" t="s">
        <v>399</v>
      </c>
      <c r="WYI1023" s="151" t="s">
        <v>399</v>
      </c>
      <c r="WYJ1023" s="151" t="s">
        <v>399</v>
      </c>
      <c r="WYK1023" s="151" t="s">
        <v>399</v>
      </c>
      <c r="WYL1023" s="151" t="s">
        <v>399</v>
      </c>
      <c r="WYM1023" s="151" t="s">
        <v>399</v>
      </c>
      <c r="WYN1023" s="151" t="s">
        <v>399</v>
      </c>
      <c r="WYO1023" s="151" t="s">
        <v>399</v>
      </c>
      <c r="WYP1023" s="151" t="s">
        <v>399</v>
      </c>
      <c r="WYQ1023" s="151" t="s">
        <v>399</v>
      </c>
      <c r="WYR1023" s="151" t="s">
        <v>399</v>
      </c>
      <c r="WYS1023" s="151" t="s">
        <v>399</v>
      </c>
      <c r="WYT1023" s="151" t="s">
        <v>399</v>
      </c>
      <c r="WYU1023" s="151" t="s">
        <v>399</v>
      </c>
      <c r="WYV1023" s="151" t="s">
        <v>399</v>
      </c>
      <c r="WYW1023" s="151" t="s">
        <v>399</v>
      </c>
      <c r="WYX1023" s="151" t="s">
        <v>399</v>
      </c>
      <c r="WYY1023" s="151" t="s">
        <v>399</v>
      </c>
      <c r="WYZ1023" s="151" t="s">
        <v>399</v>
      </c>
      <c r="WZA1023" s="151" t="s">
        <v>399</v>
      </c>
      <c r="WZB1023" s="151" t="s">
        <v>399</v>
      </c>
      <c r="WZC1023" s="151" t="s">
        <v>399</v>
      </c>
      <c r="WZD1023" s="151" t="s">
        <v>399</v>
      </c>
      <c r="WZE1023" s="151" t="s">
        <v>399</v>
      </c>
      <c r="WZF1023" s="151" t="s">
        <v>399</v>
      </c>
      <c r="WZG1023" s="151" t="s">
        <v>399</v>
      </c>
      <c r="WZH1023" s="151" t="s">
        <v>399</v>
      </c>
      <c r="WZI1023" s="151" t="s">
        <v>399</v>
      </c>
      <c r="WZJ1023" s="151" t="s">
        <v>399</v>
      </c>
      <c r="WZK1023" s="151" t="s">
        <v>399</v>
      </c>
      <c r="WZL1023" s="151" t="s">
        <v>399</v>
      </c>
      <c r="WZM1023" s="151" t="s">
        <v>399</v>
      </c>
      <c r="WZN1023" s="151" t="s">
        <v>399</v>
      </c>
      <c r="WZO1023" s="151" t="s">
        <v>399</v>
      </c>
      <c r="WZP1023" s="151" t="s">
        <v>399</v>
      </c>
      <c r="WZQ1023" s="151" t="s">
        <v>399</v>
      </c>
      <c r="WZR1023" s="151" t="s">
        <v>399</v>
      </c>
      <c r="WZS1023" s="151" t="s">
        <v>399</v>
      </c>
      <c r="WZT1023" s="151" t="s">
        <v>399</v>
      </c>
      <c r="WZU1023" s="151" t="s">
        <v>399</v>
      </c>
      <c r="WZV1023" s="151" t="s">
        <v>399</v>
      </c>
      <c r="WZW1023" s="151" t="s">
        <v>399</v>
      </c>
      <c r="WZX1023" s="151" t="s">
        <v>399</v>
      </c>
      <c r="WZY1023" s="151" t="s">
        <v>399</v>
      </c>
      <c r="WZZ1023" s="151" t="s">
        <v>399</v>
      </c>
      <c r="XAA1023" s="151" t="s">
        <v>399</v>
      </c>
      <c r="XAB1023" s="151" t="s">
        <v>399</v>
      </c>
      <c r="XAC1023" s="151" t="s">
        <v>399</v>
      </c>
      <c r="XAD1023" s="151" t="s">
        <v>399</v>
      </c>
      <c r="XAE1023" s="151" t="s">
        <v>399</v>
      </c>
      <c r="XAF1023" s="151" t="s">
        <v>399</v>
      </c>
      <c r="XAG1023" s="151" t="s">
        <v>399</v>
      </c>
      <c r="XAH1023" s="151" t="s">
        <v>399</v>
      </c>
      <c r="XAI1023" s="151" t="s">
        <v>399</v>
      </c>
      <c r="XAJ1023" s="151" t="s">
        <v>399</v>
      </c>
      <c r="XAK1023" s="151" t="s">
        <v>399</v>
      </c>
      <c r="XAL1023" s="151" t="s">
        <v>399</v>
      </c>
      <c r="XAM1023" s="151" t="s">
        <v>399</v>
      </c>
      <c r="XAN1023" s="151" t="s">
        <v>399</v>
      </c>
      <c r="XAO1023" s="151" t="s">
        <v>399</v>
      </c>
      <c r="XAP1023" s="151" t="s">
        <v>399</v>
      </c>
      <c r="XAQ1023" s="151" t="s">
        <v>399</v>
      </c>
      <c r="XAR1023" s="151" t="s">
        <v>399</v>
      </c>
      <c r="XAS1023" s="151" t="s">
        <v>399</v>
      </c>
      <c r="XAT1023" s="151" t="s">
        <v>399</v>
      </c>
      <c r="XAU1023" s="151" t="s">
        <v>399</v>
      </c>
      <c r="XAV1023" s="151" t="s">
        <v>399</v>
      </c>
      <c r="XAW1023" s="151" t="s">
        <v>399</v>
      </c>
      <c r="XAX1023" s="151" t="s">
        <v>399</v>
      </c>
      <c r="XAY1023" s="151" t="s">
        <v>399</v>
      </c>
      <c r="XAZ1023" s="151" t="s">
        <v>399</v>
      </c>
      <c r="XBA1023" s="151" t="s">
        <v>399</v>
      </c>
      <c r="XBB1023" s="151" t="s">
        <v>399</v>
      </c>
      <c r="XBC1023" s="151" t="s">
        <v>399</v>
      </c>
      <c r="XBD1023" s="151" t="s">
        <v>399</v>
      </c>
      <c r="XBE1023" s="151" t="s">
        <v>399</v>
      </c>
      <c r="XBF1023" s="151" t="s">
        <v>399</v>
      </c>
      <c r="XBG1023" s="151" t="s">
        <v>399</v>
      </c>
      <c r="XBH1023" s="151" t="s">
        <v>399</v>
      </c>
      <c r="XBI1023" s="151" t="s">
        <v>399</v>
      </c>
      <c r="XBJ1023" s="151" t="s">
        <v>399</v>
      </c>
      <c r="XBK1023" s="151" t="s">
        <v>399</v>
      </c>
      <c r="XBL1023" s="151" t="s">
        <v>399</v>
      </c>
      <c r="XBM1023" s="151" t="s">
        <v>399</v>
      </c>
      <c r="XBN1023" s="151" t="s">
        <v>399</v>
      </c>
      <c r="XBO1023" s="151" t="s">
        <v>399</v>
      </c>
      <c r="XBP1023" s="151" t="s">
        <v>399</v>
      </c>
      <c r="XBQ1023" s="151" t="s">
        <v>399</v>
      </c>
      <c r="XBR1023" s="151" t="s">
        <v>399</v>
      </c>
      <c r="XBS1023" s="151" t="s">
        <v>399</v>
      </c>
      <c r="XBT1023" s="151" t="s">
        <v>399</v>
      </c>
      <c r="XBU1023" s="151" t="s">
        <v>399</v>
      </c>
      <c r="XBV1023" s="151" t="s">
        <v>399</v>
      </c>
      <c r="XBW1023" s="151" t="s">
        <v>399</v>
      </c>
      <c r="XBX1023" s="151" t="s">
        <v>399</v>
      </c>
      <c r="XBY1023" s="151" t="s">
        <v>399</v>
      </c>
      <c r="XBZ1023" s="151" t="s">
        <v>399</v>
      </c>
      <c r="XCA1023" s="151" t="s">
        <v>399</v>
      </c>
      <c r="XCB1023" s="151" t="s">
        <v>399</v>
      </c>
      <c r="XCC1023" s="151" t="s">
        <v>399</v>
      </c>
      <c r="XCD1023" s="151" t="s">
        <v>399</v>
      </c>
      <c r="XCE1023" s="151" t="s">
        <v>399</v>
      </c>
      <c r="XCF1023" s="151" t="s">
        <v>399</v>
      </c>
      <c r="XCG1023" s="151" t="s">
        <v>399</v>
      </c>
      <c r="XCH1023" s="151" t="s">
        <v>399</v>
      </c>
      <c r="XCI1023" s="151" t="s">
        <v>399</v>
      </c>
      <c r="XCJ1023" s="151" t="s">
        <v>399</v>
      </c>
      <c r="XCK1023" s="151" t="s">
        <v>399</v>
      </c>
      <c r="XCL1023" s="151" t="s">
        <v>399</v>
      </c>
      <c r="XCM1023" s="151" t="s">
        <v>399</v>
      </c>
      <c r="XCN1023" s="151" t="s">
        <v>399</v>
      </c>
      <c r="XCO1023" s="151" t="s">
        <v>399</v>
      </c>
      <c r="XCP1023" s="151" t="s">
        <v>399</v>
      </c>
      <c r="XCQ1023" s="151" t="s">
        <v>399</v>
      </c>
      <c r="XCR1023" s="151" t="s">
        <v>399</v>
      </c>
      <c r="XCS1023" s="151" t="s">
        <v>399</v>
      </c>
      <c r="XCT1023" s="151" t="s">
        <v>399</v>
      </c>
      <c r="XCU1023" s="151" t="s">
        <v>399</v>
      </c>
      <c r="XCV1023" s="151" t="s">
        <v>399</v>
      </c>
      <c r="XCW1023" s="151" t="s">
        <v>399</v>
      </c>
      <c r="XCX1023" s="151" t="s">
        <v>399</v>
      </c>
      <c r="XCY1023" s="151" t="s">
        <v>399</v>
      </c>
      <c r="XCZ1023" s="151" t="s">
        <v>399</v>
      </c>
      <c r="XDA1023" s="151" t="s">
        <v>399</v>
      </c>
      <c r="XDB1023" s="151" t="s">
        <v>399</v>
      </c>
      <c r="XDC1023" s="151" t="s">
        <v>399</v>
      </c>
      <c r="XDD1023" s="151" t="s">
        <v>399</v>
      </c>
      <c r="XDE1023" s="151" t="s">
        <v>399</v>
      </c>
      <c r="XDF1023" s="151" t="s">
        <v>399</v>
      </c>
      <c r="XDG1023" s="151" t="s">
        <v>399</v>
      </c>
      <c r="XDH1023" s="151" t="s">
        <v>399</v>
      </c>
      <c r="XDI1023" s="151" t="s">
        <v>399</v>
      </c>
      <c r="XDJ1023" s="151" t="s">
        <v>399</v>
      </c>
      <c r="XDK1023" s="151" t="s">
        <v>399</v>
      </c>
      <c r="XDL1023" s="151" t="s">
        <v>399</v>
      </c>
      <c r="XDM1023" s="151" t="s">
        <v>399</v>
      </c>
      <c r="XDN1023" s="151" t="s">
        <v>399</v>
      </c>
      <c r="XDO1023" s="151" t="s">
        <v>399</v>
      </c>
      <c r="XDP1023" s="151" t="s">
        <v>399</v>
      </c>
      <c r="XDQ1023" s="151" t="s">
        <v>399</v>
      </c>
      <c r="XDR1023" s="151" t="s">
        <v>399</v>
      </c>
      <c r="XDS1023" s="151" t="s">
        <v>399</v>
      </c>
      <c r="XDT1023" s="151" t="s">
        <v>399</v>
      </c>
      <c r="XDU1023" s="151" t="s">
        <v>399</v>
      </c>
      <c r="XDV1023" s="151" t="s">
        <v>399</v>
      </c>
      <c r="XDW1023" s="151" t="s">
        <v>399</v>
      </c>
      <c r="XDX1023" s="151" t="s">
        <v>399</v>
      </c>
      <c r="XDY1023" s="151" t="s">
        <v>399</v>
      </c>
      <c r="XDZ1023" s="151" t="s">
        <v>399</v>
      </c>
      <c r="XEA1023" s="151" t="s">
        <v>399</v>
      </c>
      <c r="XEB1023" s="151" t="s">
        <v>399</v>
      </c>
      <c r="XEC1023" s="151" t="s">
        <v>399</v>
      </c>
      <c r="XED1023" s="151" t="s">
        <v>399</v>
      </c>
      <c r="XEE1023" s="151" t="s">
        <v>399</v>
      </c>
      <c r="XEF1023" s="151" t="s">
        <v>399</v>
      </c>
      <c r="XEG1023" s="151" t="s">
        <v>399</v>
      </c>
      <c r="XEH1023" s="151" t="s">
        <v>399</v>
      </c>
      <c r="XEI1023" s="151" t="s">
        <v>399</v>
      </c>
      <c r="XEJ1023" s="151" t="s">
        <v>399</v>
      </c>
      <c r="XEK1023" s="151" t="s">
        <v>399</v>
      </c>
      <c r="XEL1023" s="151" t="s">
        <v>399</v>
      </c>
      <c r="XEM1023" s="151" t="s">
        <v>399</v>
      </c>
      <c r="XEN1023" s="151" t="s">
        <v>399</v>
      </c>
      <c r="XEO1023" s="151" t="s">
        <v>399</v>
      </c>
      <c r="XEP1023" s="151" t="s">
        <v>399</v>
      </c>
      <c r="XEQ1023" s="151" t="s">
        <v>399</v>
      </c>
      <c r="XER1023" s="151" t="s">
        <v>399</v>
      </c>
      <c r="XES1023" s="151" t="s">
        <v>399</v>
      </c>
      <c r="XET1023" s="151" t="s">
        <v>399</v>
      </c>
      <c r="XEU1023" s="151" t="s">
        <v>399</v>
      </c>
      <c r="XEV1023" s="151" t="s">
        <v>399</v>
      </c>
      <c r="XEW1023" s="151" t="s">
        <v>399</v>
      </c>
      <c r="XEX1023" s="151" t="s">
        <v>399</v>
      </c>
      <c r="XEY1023" s="151" t="s">
        <v>399</v>
      </c>
      <c r="XEZ1023" s="151" t="s">
        <v>399</v>
      </c>
      <c r="XFA1023" s="151" t="s">
        <v>399</v>
      </c>
      <c r="XFB1023" s="151" t="s">
        <v>399</v>
      </c>
    </row>
    <row r="1024" spans="1:16382" ht="15" hidden="1" customHeight="1" x14ac:dyDescent="0.45">
      <c r="D1024" s="25"/>
    </row>
    <row r="1025" spans="4:4" ht="15" hidden="1" customHeight="1" x14ac:dyDescent="0.45">
      <c r="D1025" s="25"/>
    </row>
    <row r="1026" spans="4:4" ht="15" hidden="1" customHeight="1" x14ac:dyDescent="0.45">
      <c r="D1026" s="25"/>
    </row>
    <row r="1027" spans="4:4" ht="15" hidden="1" customHeight="1" x14ac:dyDescent="0.45">
      <c r="D1027" s="25"/>
    </row>
    <row r="1028" spans="4:4" ht="15" hidden="1" customHeight="1" x14ac:dyDescent="0.45">
      <c r="D1028" s="25"/>
    </row>
    <row r="1029" spans="4:4" ht="15" hidden="1" customHeight="1" x14ac:dyDescent="0.45">
      <c r="D1029" s="25"/>
    </row>
    <row r="1030" spans="4:4" ht="15" hidden="1" customHeight="1" x14ac:dyDescent="0.45">
      <c r="D1030" s="25"/>
    </row>
    <row r="1031" spans="4:4" ht="15" customHeight="1" x14ac:dyDescent="0.45"/>
  </sheetData>
  <sheetProtection algorithmName="SHA-512" hashValue="yVcbF6L+yOkprzMzCQ8oylMELzMb3ZLADg0ZCxigrS85GbMP2y9dM7ipmws79IKU8k7njdjF11FqeqfLXIHuQg==" saltValue="j7Z1PsrzBCdxMKTG5KVOGg==" spinCount="100000" sheet="1" objects="1" scenarios="1"/>
  <dataConsolidate/>
  <conditionalFormatting sqref="B13:D1022">
    <cfRule type="containsBlanks" dxfId="5" priority="1">
      <formula>LEN(TRIM(B13))=0</formula>
    </cfRule>
  </conditionalFormatting>
  <conditionalFormatting sqref="C13:D1022">
    <cfRule type="expression" dxfId="2" priority="160">
      <formula>IF(AND($B13="",C13&lt;&gt;""),TRUE,FALSE)</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7" id="{181C94DC-DC93-4E73-8605-8D1D2E01F504}">
            <xm:f>IF(COUNTIFS('SOC priorities'!$E$4:$E$11,$B13)&gt;0,FALSE,TRUE)</xm:f>
            <x14:dxf>
              <font>
                <strike val="0"/>
                <color rgb="FFFF0000"/>
              </font>
              <fill>
                <patternFill>
                  <bgColor rgb="FFFF0000"/>
                </patternFill>
              </fill>
            </x14:dxf>
          </x14:cfRule>
          <xm:sqref>B13:B1022</xm:sqref>
        </x14:conditionalFormatting>
        <x14:conditionalFormatting xmlns:xm="http://schemas.microsoft.com/office/excel/2006/main">
          <x14:cfRule type="expression" priority="10" id="{2A28D0AB-79D9-4E51-863A-166CBCF16067}">
            <xm:f>IF(COUNTIFS('All SOC codes'!$J$2:$J$439,C13)=0,TRUE,FALSE)</xm:f>
            <x14:dxf>
              <font>
                <strike val="0"/>
                <color rgb="FFFF0000"/>
              </font>
              <fill>
                <patternFill>
                  <bgColor rgb="FFFF0000"/>
                </patternFill>
              </fill>
            </x14:dxf>
          </x14:cfRule>
          <x14:cfRule type="expression" priority="161" id="{9200CEF6-FC75-4241-9798-B6F403006501}">
            <xm:f>NOT(OR(_xlfn.XLOOKUP(VLOOKUP(B13,'SOC priorities'!$E$4:$F$12,2),'SOC priorities'!$H$1:$P$1,'SOC priorities'!$H$1:$P$413)=C13))</xm:f>
            <x14:dxf>
              <font>
                <strike val="0"/>
                <color rgb="FFFF0000"/>
              </font>
              <fill>
                <patternFill patternType="solid">
                  <bgColor rgb="FFFF0000"/>
                </patternFill>
              </fill>
            </x14:dxf>
          </x14:cfRule>
          <xm:sqref>C13:C1022</xm:sqref>
        </x14:conditionalFormatting>
        <x14:conditionalFormatting xmlns:xm="http://schemas.microsoft.com/office/excel/2006/main">
          <x14:cfRule type="expression" priority="2" id="{3EAF18B3-AE0F-4C9C-B7FC-626B4AAB68E0}">
            <xm:f>IF(COUNTIFS('All SSA'!$J$2:$J$66,$D13)=0,TRUE,FALSE)</xm:f>
            <x14:dxf>
              <font>
                <strike val="0"/>
                <color rgb="FFFF0000"/>
              </font>
              <fill>
                <patternFill>
                  <bgColor rgb="FFFF0000"/>
                </patternFill>
              </fill>
            </x14:dxf>
          </x14:cfRule>
          <x14:cfRule type="expression" priority="11" id="{216D7164-B1B2-4C7D-8A30-10A8E8CE7ED5}">
            <xm:f>NOT(OR(_xlfn.XLOOKUP(VLOOKUP(B13,'SSA DD'!$E$32:$F$39,2),'SSA DD'!$E$1:$L$1,'SSA DD'!$E$1:$L$22)=D13))</xm:f>
            <x14:dxf>
              <font>
                <strike val="0"/>
                <color rgb="FFFF0000"/>
              </font>
              <fill>
                <patternFill patternType="solid">
                  <bgColor rgb="FFFF0000"/>
                </patternFill>
              </fill>
            </x14:dxf>
          </x14:cfRule>
          <xm:sqref>D13:D1022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errorTitle="Please select from drop down" error="Please select Sector from drop down list" xr:uid="{28DA41DF-E2DC-4E45-BBF8-2F0531D88612}">
          <x14:formula1>
            <xm:f>'SOC priorities'!$E$4:$E$11</xm:f>
          </x14:formula1>
          <xm:sqref>B13:B1022</xm:sqref>
        </x14:dataValidation>
        <x14:dataValidation type="list" showInputMessage="1" showErrorMessage="1" errorTitle="Select from drop down list" error="Please select an Occupation from the drop down list._x000a__x000a_Selecting a Sector in Column B will enable drop down list to load. " xr:uid="{B8629EBB-7585-4043-8105-262CFCAE1523}">
          <x14:formula1>
            <xm:f>IF($B13='SOC priorities'!$E$11,Other_SOC,INDIRECT(INDEX('SOC priorities'!$F$4:$F$11,MATCH(B13,'SOC priorities'!$E$4:$E$11,0))))</xm:f>
          </x14:formula1>
          <xm:sqref>C13:C1022</xm:sqref>
        </x14:dataValidation>
        <x14:dataValidation type="list" showInputMessage="1" showErrorMessage="1" errorTitle="Select from drop down list" error="Please select an SSA tier 2 from the drop down list._x000a__x000a_Selecting a Sector in Column B will enable drop down list to load. _x000a_" xr:uid="{4C5A2EA9-27EF-4235-B084-45E6DE1BDD40}">
          <x14:formula1>
            <xm:f>IF($B13='SOC priorities'!$E$11,Other_SSA,INDIRECT(INDEX('SSA DD'!$F$32:$F$39,MATCH(B13,'SSA DD'!$E$32:$E$39,0))))</xm:f>
          </x14:formula1>
          <xm:sqref>D13:D1022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F0CFC-D1AA-4BE8-AE6E-068164A5051A}">
  <dimension ref="A1:J71"/>
  <sheetViews>
    <sheetView showGridLines="0" zoomScale="80" zoomScaleNormal="80" workbookViewId="0"/>
  </sheetViews>
  <sheetFormatPr defaultColWidth="0" defaultRowHeight="14.25" zeroHeight="1" x14ac:dyDescent="0.45"/>
  <cols>
    <col min="1" max="1" width="10.265625" style="14" customWidth="1"/>
    <col min="2" max="2" width="67.59765625" style="14" customWidth="1"/>
    <col min="3" max="3" width="4.3984375" style="14" customWidth="1"/>
    <col min="4" max="4" width="17.59765625" style="15" customWidth="1"/>
    <col min="5" max="5" width="17.59765625" style="51" customWidth="1"/>
    <col min="6" max="6" width="18.3984375" style="52" customWidth="1"/>
    <col min="7" max="10" width="26.1328125" style="14" customWidth="1"/>
    <col min="11" max="16384" width="26.1328125" style="14" hidden="1"/>
  </cols>
  <sheetData>
    <row r="1" spans="1:10" ht="18.75" customHeight="1" x14ac:dyDescent="0.55000000000000004">
      <c r="A1" s="201" t="s">
        <v>400</v>
      </c>
      <c r="B1" s="202"/>
      <c r="C1" s="202"/>
      <c r="D1" s="203"/>
      <c r="E1" s="204"/>
      <c r="F1" s="107"/>
      <c r="G1" s="103"/>
      <c r="H1" s="103"/>
      <c r="I1" s="102"/>
      <c r="J1" s="102"/>
    </row>
    <row r="2" spans="1:10" ht="18.75" customHeight="1" x14ac:dyDescent="0.45">
      <c r="A2" s="210" t="s">
        <v>295</v>
      </c>
      <c r="B2" s="211" t="s">
        <v>295</v>
      </c>
      <c r="C2" s="211" t="s">
        <v>295</v>
      </c>
      <c r="D2" s="444"/>
      <c r="E2" s="444"/>
      <c r="F2" s="107"/>
      <c r="G2" s="103"/>
      <c r="H2" s="103"/>
      <c r="I2" s="102"/>
      <c r="J2" s="102"/>
    </row>
    <row r="3" spans="1:10" ht="18.75" customHeight="1" x14ac:dyDescent="0.45">
      <c r="A3" s="215" t="s">
        <v>293</v>
      </c>
      <c r="B3" s="342" t="s">
        <v>294</v>
      </c>
      <c r="C3" s="342" t="s">
        <v>295</v>
      </c>
      <c r="D3" s="444" t="s">
        <v>210</v>
      </c>
      <c r="E3" s="444"/>
      <c r="F3" s="107"/>
      <c r="G3" s="103"/>
      <c r="H3" s="103"/>
      <c r="I3" s="102"/>
      <c r="J3" s="102"/>
    </row>
    <row r="4" spans="1:10" ht="17.25" customHeight="1" x14ac:dyDescent="0.45">
      <c r="C4" s="64"/>
      <c r="E4" s="33"/>
    </row>
    <row r="5" spans="1:10" ht="16.5" customHeight="1" x14ac:dyDescent="0.55000000000000004">
      <c r="A5" s="431"/>
      <c r="B5" s="443"/>
      <c r="C5" s="64"/>
      <c r="D5" s="32"/>
      <c r="E5" s="82"/>
    </row>
    <row r="6" spans="1:10" ht="25.5" customHeight="1" x14ac:dyDescent="0.55000000000000004">
      <c r="A6" s="431" t="s">
        <v>298</v>
      </c>
      <c r="B6" s="443"/>
      <c r="C6" s="64"/>
      <c r="D6" s="222" t="s">
        <v>401</v>
      </c>
      <c r="E6" s="282" t="s">
        <v>224</v>
      </c>
    </row>
    <row r="7" spans="1:10" ht="18.75" customHeight="1" x14ac:dyDescent="0.45">
      <c r="A7" s="26" t="s">
        <v>41</v>
      </c>
      <c r="B7" s="26" t="s">
        <v>402</v>
      </c>
      <c r="C7" s="58"/>
      <c r="D7" s="377">
        <f>ASF!D6+FCfJ!D6</f>
        <v>0</v>
      </c>
      <c r="E7" s="378">
        <f>ASF!E6+FCfJ!E6</f>
        <v>0</v>
      </c>
      <c r="F7" s="74"/>
    </row>
    <row r="8" spans="1:10" ht="18.75" customHeight="1" x14ac:dyDescent="0.45">
      <c r="A8" s="71" t="s">
        <v>299</v>
      </c>
      <c r="B8" s="61" t="s">
        <v>403</v>
      </c>
      <c r="C8" s="58"/>
      <c r="D8" s="69"/>
      <c r="F8" s="74"/>
    </row>
    <row r="9" spans="1:10" ht="18.75" customHeight="1" x14ac:dyDescent="0.45">
      <c r="A9" s="26" t="s">
        <v>52</v>
      </c>
      <c r="B9" s="26" t="s">
        <v>53</v>
      </c>
      <c r="C9" s="58"/>
      <c r="D9" s="379">
        <f>ASF!D8+FCfJ!D8</f>
        <v>0</v>
      </c>
      <c r="F9" s="74"/>
    </row>
    <row r="10" spans="1:10" ht="18.75" customHeight="1" x14ac:dyDescent="0.45">
      <c r="A10" s="26" t="s">
        <v>55</v>
      </c>
      <c r="B10" s="26" t="s">
        <v>56</v>
      </c>
      <c r="C10" s="58"/>
      <c r="D10" s="379">
        <f>ASF!D9+FCfJ!D9</f>
        <v>0</v>
      </c>
      <c r="F10" s="74"/>
    </row>
    <row r="11" spans="1:10" ht="18.75" customHeight="1" x14ac:dyDescent="0.45">
      <c r="A11" s="26" t="s">
        <v>59</v>
      </c>
      <c r="B11" s="26" t="s">
        <v>60</v>
      </c>
      <c r="C11" s="58"/>
      <c r="D11" s="379">
        <f>ASF!D10+FCfJ!D10</f>
        <v>0</v>
      </c>
      <c r="F11" s="74"/>
    </row>
    <row r="12" spans="1:10" ht="18.75" customHeight="1" x14ac:dyDescent="0.45">
      <c r="A12" s="31"/>
      <c r="B12" s="31"/>
      <c r="C12" s="58"/>
      <c r="D12" s="76"/>
      <c r="F12" s="74"/>
    </row>
    <row r="13" spans="1:10" ht="18.75" customHeight="1" x14ac:dyDescent="0.45">
      <c r="A13" s="71" t="s">
        <v>299</v>
      </c>
      <c r="B13" s="61" t="s">
        <v>64</v>
      </c>
      <c r="C13" s="58"/>
      <c r="D13" s="81"/>
      <c r="F13" s="74"/>
    </row>
    <row r="14" spans="1:10" ht="18.75" customHeight="1" x14ac:dyDescent="0.45">
      <c r="A14" s="26" t="s">
        <v>68</v>
      </c>
      <c r="B14" s="26" t="s">
        <v>69</v>
      </c>
      <c r="C14" s="58"/>
      <c r="D14" s="379">
        <f>ASF!D13+FCfJ!D13</f>
        <v>0</v>
      </c>
      <c r="F14" s="74"/>
    </row>
    <row r="15" spans="1:10" ht="18.75" customHeight="1" x14ac:dyDescent="0.45">
      <c r="A15" s="26" t="s">
        <v>74</v>
      </c>
      <c r="B15" s="26" t="s">
        <v>75</v>
      </c>
      <c r="C15" s="58"/>
      <c r="D15" s="379">
        <f>ASF!D14+FCfJ!D14</f>
        <v>0</v>
      </c>
      <c r="F15" s="74"/>
    </row>
    <row r="16" spans="1:10" ht="18.75" customHeight="1" x14ac:dyDescent="0.45">
      <c r="A16" s="26" t="s">
        <v>77</v>
      </c>
      <c r="B16" s="26" t="s">
        <v>78</v>
      </c>
      <c r="C16" s="58"/>
      <c r="D16" s="379">
        <f>ASF!D15+FCfJ!D15</f>
        <v>0</v>
      </c>
      <c r="F16" s="74"/>
    </row>
    <row r="17" spans="1:6" ht="18.75" customHeight="1" x14ac:dyDescent="0.45">
      <c r="A17" s="26" t="s">
        <v>81</v>
      </c>
      <c r="B17" s="26" t="s">
        <v>82</v>
      </c>
      <c r="C17" s="58"/>
      <c r="D17" s="379">
        <f>ASF!D16+FCfJ!D16</f>
        <v>0</v>
      </c>
      <c r="F17" s="74"/>
    </row>
    <row r="18" spans="1:6" ht="18.75" customHeight="1" x14ac:dyDescent="0.45">
      <c r="A18" s="26" t="s">
        <v>85</v>
      </c>
      <c r="B18" s="26" t="s">
        <v>86</v>
      </c>
      <c r="C18" s="58"/>
      <c r="D18" s="379">
        <f>ASF!D17+FCfJ!D17</f>
        <v>0</v>
      </c>
      <c r="F18" s="74"/>
    </row>
    <row r="19" spans="1:6" ht="18.75" customHeight="1" x14ac:dyDescent="0.45">
      <c r="A19" s="56"/>
      <c r="B19" s="56"/>
      <c r="C19" s="56"/>
      <c r="D19" s="78"/>
      <c r="E19" s="128"/>
      <c r="F19" s="129"/>
    </row>
    <row r="20" spans="1:6" ht="18.75" customHeight="1" x14ac:dyDescent="0.45">
      <c r="A20" s="130" t="s">
        <v>404</v>
      </c>
      <c r="B20" s="25"/>
      <c r="C20" s="131"/>
      <c r="D20" s="69"/>
      <c r="E20" s="376">
        <f>ASF!E20+FCfJ!E20</f>
        <v>0</v>
      </c>
      <c r="F20" s="132"/>
    </row>
    <row r="21" spans="1:6" ht="18.75" customHeight="1" x14ac:dyDescent="0.45">
      <c r="A21" s="133"/>
      <c r="B21" s="25"/>
      <c r="C21" s="131"/>
      <c r="D21" s="69"/>
      <c r="E21" s="134"/>
      <c r="F21" s="135"/>
    </row>
    <row r="22" spans="1:6" ht="27.75" customHeight="1" x14ac:dyDescent="0.45">
      <c r="A22" s="433" t="s">
        <v>313</v>
      </c>
      <c r="B22" s="434"/>
      <c r="C22" s="64"/>
      <c r="D22" s="281" t="s">
        <v>223</v>
      </c>
      <c r="E22" s="246" t="s">
        <v>224</v>
      </c>
    </row>
    <row r="23" spans="1:6" ht="19.5" customHeight="1" x14ac:dyDescent="0.45">
      <c r="A23" s="26" t="s">
        <v>96</v>
      </c>
      <c r="B23" s="26" t="s">
        <v>274</v>
      </c>
      <c r="C23" s="58"/>
      <c r="D23" s="377">
        <f>ASF!D23+FCfJ!D23</f>
        <v>0</v>
      </c>
      <c r="E23" s="380">
        <f>ASF!E23+FCfJ!E23</f>
        <v>0</v>
      </c>
      <c r="F23" s="70"/>
    </row>
    <row r="24" spans="1:6" ht="18.75" customHeight="1" x14ac:dyDescent="0.45">
      <c r="A24" s="71" t="s">
        <v>314</v>
      </c>
      <c r="B24" s="61" t="s">
        <v>405</v>
      </c>
      <c r="C24" s="62"/>
      <c r="D24" s="72"/>
      <c r="E24" s="73"/>
    </row>
    <row r="25" spans="1:6" ht="18.75" customHeight="1" x14ac:dyDescent="0.45">
      <c r="A25" s="26" t="s">
        <v>100</v>
      </c>
      <c r="B25" s="26" t="s">
        <v>101</v>
      </c>
      <c r="C25" s="54"/>
      <c r="D25" s="377">
        <f>ASF!D25+FCfJ!D25</f>
        <v>0</v>
      </c>
      <c r="E25" s="381">
        <f>ASF!E25+FCfJ!E25</f>
        <v>0</v>
      </c>
    </row>
    <row r="26" spans="1:6" ht="18.75" customHeight="1" x14ac:dyDescent="0.45">
      <c r="A26" s="26" t="s">
        <v>103</v>
      </c>
      <c r="B26" s="26" t="s">
        <v>104</v>
      </c>
      <c r="C26" s="54"/>
      <c r="D26" s="377">
        <f>ASF!D26+FCfJ!D26</f>
        <v>0</v>
      </c>
      <c r="E26" s="381">
        <f>ASF!E26+FCfJ!E26</f>
        <v>0</v>
      </c>
    </row>
    <row r="27" spans="1:6" ht="18.75" customHeight="1" x14ac:dyDescent="0.45">
      <c r="A27" s="26" t="s">
        <v>106</v>
      </c>
      <c r="B27" s="26" t="s">
        <v>107</v>
      </c>
      <c r="C27" s="54"/>
      <c r="D27" s="377">
        <f>ASF!D27+FCfJ!D27</f>
        <v>0</v>
      </c>
      <c r="E27" s="381">
        <f>ASF!E27+FCfJ!E27</f>
        <v>0</v>
      </c>
    </row>
    <row r="28" spans="1:6" ht="18.75" customHeight="1" x14ac:dyDescent="0.45">
      <c r="A28" s="26" t="s">
        <v>109</v>
      </c>
      <c r="B28" s="26" t="s">
        <v>110</v>
      </c>
      <c r="C28" s="54"/>
      <c r="D28" s="377">
        <f>ASF!D28+FCfJ!D28</f>
        <v>0</v>
      </c>
      <c r="E28" s="381">
        <f>ASF!E28+FCfJ!E28</f>
        <v>0</v>
      </c>
    </row>
    <row r="29" spans="1:6" ht="18.75" customHeight="1" x14ac:dyDescent="0.45">
      <c r="A29" s="26" t="s">
        <v>112</v>
      </c>
      <c r="B29" s="26" t="s">
        <v>113</v>
      </c>
      <c r="C29" s="54"/>
      <c r="D29" s="377">
        <f>ASF!D29+FCfJ!D29</f>
        <v>0</v>
      </c>
      <c r="E29" s="381">
        <f>ASF!E29+FCfJ!E29</f>
        <v>0</v>
      </c>
    </row>
    <row r="30" spans="1:6" ht="18.75" customHeight="1" x14ac:dyDescent="0.45">
      <c r="A30" s="26" t="s">
        <v>115</v>
      </c>
      <c r="B30" s="26" t="s">
        <v>116</v>
      </c>
      <c r="C30" s="54"/>
      <c r="D30" s="377">
        <f>ASF!D30+FCfJ!D30</f>
        <v>0</v>
      </c>
      <c r="E30" s="381">
        <f>ASF!E30+FCfJ!E30</f>
        <v>0</v>
      </c>
    </row>
    <row r="31" spans="1:6" ht="18.75" customHeight="1" x14ac:dyDescent="0.45">
      <c r="A31" s="26" t="s">
        <v>118</v>
      </c>
      <c r="B31" s="26" t="s">
        <v>119</v>
      </c>
      <c r="C31" s="54"/>
      <c r="D31" s="377">
        <f>ASF!D31+FCfJ!D31</f>
        <v>0</v>
      </c>
      <c r="E31" s="381">
        <f>ASF!E31+FCfJ!E31</f>
        <v>0</v>
      </c>
    </row>
    <row r="32" spans="1:6" ht="18.75" customHeight="1" x14ac:dyDescent="0.45">
      <c r="A32" s="26" t="s">
        <v>121</v>
      </c>
      <c r="B32" s="26" t="s">
        <v>122</v>
      </c>
      <c r="C32" s="54"/>
      <c r="D32" s="377">
        <f>ASF!D32+FCfJ!D32</f>
        <v>0</v>
      </c>
      <c r="E32" s="381">
        <f>ASF!E32+FCfJ!E32</f>
        <v>0</v>
      </c>
    </row>
    <row r="33" spans="1:8" x14ac:dyDescent="0.45"/>
    <row r="34" spans="1:8" ht="18.75" customHeight="1" x14ac:dyDescent="0.45">
      <c r="A34" s="67" t="s">
        <v>124</v>
      </c>
      <c r="B34" s="68" t="s">
        <v>405</v>
      </c>
      <c r="C34" s="58"/>
      <c r="D34" s="69"/>
      <c r="E34" s="57"/>
    </row>
    <row r="35" spans="1:8" ht="18.75" customHeight="1" x14ac:dyDescent="0.45">
      <c r="A35" s="26" t="s">
        <v>126</v>
      </c>
      <c r="B35" s="26" t="s">
        <v>127</v>
      </c>
      <c r="C35" s="58"/>
      <c r="D35" s="379">
        <f>ASF!D35</f>
        <v>0</v>
      </c>
      <c r="E35" s="57"/>
      <c r="F35" s="53"/>
    </row>
    <row r="36" spans="1:8" ht="18.75" customHeight="1" x14ac:dyDescent="0.45">
      <c r="A36" s="26" t="s">
        <v>129</v>
      </c>
      <c r="B36" s="26" t="s">
        <v>130</v>
      </c>
      <c r="C36" s="58"/>
      <c r="D36" s="379">
        <f>ASF!D36+FCfJ!D35</f>
        <v>0</v>
      </c>
      <c r="E36" s="57"/>
    </row>
    <row r="37" spans="1:8" ht="18.75" customHeight="1" x14ac:dyDescent="0.45">
      <c r="A37" s="26" t="s">
        <v>135</v>
      </c>
      <c r="B37" s="26" t="s">
        <v>406</v>
      </c>
      <c r="C37" s="58"/>
      <c r="D37" s="379">
        <f>ASF!D37+FCfJ!D36</f>
        <v>0</v>
      </c>
      <c r="E37" s="57"/>
    </row>
    <row r="38" spans="1:8" ht="18.75" customHeight="1" x14ac:dyDescent="0.45">
      <c r="A38" s="26" t="s">
        <v>139</v>
      </c>
      <c r="B38" s="26" t="s">
        <v>136</v>
      </c>
      <c r="C38" s="58"/>
      <c r="D38" s="379">
        <f>ASF!D38</f>
        <v>0</v>
      </c>
      <c r="E38" s="57"/>
    </row>
    <row r="39" spans="1:8" ht="18.75" customHeight="1" x14ac:dyDescent="0.45">
      <c r="A39" s="56"/>
      <c r="B39" s="56"/>
      <c r="C39" s="58"/>
      <c r="D39" s="78"/>
      <c r="E39" s="57"/>
    </row>
    <row r="40" spans="1:8" ht="27" customHeight="1" x14ac:dyDescent="0.45">
      <c r="A40" s="79" t="s">
        <v>328</v>
      </c>
      <c r="B40" s="75"/>
      <c r="C40" s="64"/>
      <c r="D40" s="281" t="s">
        <v>223</v>
      </c>
      <c r="E40" s="246" t="s">
        <v>224</v>
      </c>
    </row>
    <row r="41" spans="1:8" ht="30.75" customHeight="1" x14ac:dyDescent="0.45">
      <c r="A41" s="26" t="s">
        <v>143</v>
      </c>
      <c r="B41" s="40" t="s">
        <v>407</v>
      </c>
      <c r="C41" s="58"/>
      <c r="D41" s="382">
        <f>ASF!D42+FCfJ!D39</f>
        <v>0</v>
      </c>
      <c r="E41" s="381">
        <f>ASF!E42+FCfJ!E39</f>
        <v>0</v>
      </c>
      <c r="F41" s="66"/>
      <c r="G41" s="83"/>
      <c r="H41" s="84"/>
    </row>
    <row r="42" spans="1:8" ht="30.75" customHeight="1" x14ac:dyDescent="0.45">
      <c r="A42" s="71"/>
      <c r="B42" s="61" t="s">
        <v>408</v>
      </c>
      <c r="C42" s="58"/>
      <c r="D42" s="65"/>
      <c r="E42" s="80"/>
      <c r="F42" s="66"/>
    </row>
    <row r="43" spans="1:8" ht="21" customHeight="1" x14ac:dyDescent="0.45">
      <c r="A43" s="26" t="s">
        <v>146</v>
      </c>
      <c r="B43" s="40" t="s">
        <v>144</v>
      </c>
      <c r="C43" s="58"/>
      <c r="D43" s="379">
        <f>ASF!D44+FCfJ!D41</f>
        <v>0</v>
      </c>
      <c r="E43" s="381">
        <f>ASF!E44+FCfJ!E41</f>
        <v>0</v>
      </c>
      <c r="F43" s="66"/>
    </row>
    <row r="44" spans="1:8" ht="21" customHeight="1" x14ac:dyDescent="0.45">
      <c r="A44" s="26" t="s">
        <v>149</v>
      </c>
      <c r="B44" s="40" t="s">
        <v>147</v>
      </c>
      <c r="C44" s="58"/>
      <c r="D44" s="379">
        <f>ASF!D45+FCfJ!D42</f>
        <v>0</v>
      </c>
      <c r="E44" s="381">
        <f>ASF!E45+FCfJ!E42</f>
        <v>0</v>
      </c>
      <c r="F44" s="66"/>
    </row>
    <row r="45" spans="1:8" ht="21" customHeight="1" x14ac:dyDescent="0.45">
      <c r="A45" s="26" t="s">
        <v>152</v>
      </c>
      <c r="B45" s="40" t="s">
        <v>150</v>
      </c>
      <c r="C45" s="58"/>
      <c r="D45" s="379">
        <f>ASF!D46+FCfJ!D43</f>
        <v>0</v>
      </c>
      <c r="E45" s="381">
        <f>ASF!E46+FCfJ!E43</f>
        <v>0</v>
      </c>
      <c r="F45" s="66"/>
    </row>
    <row r="46" spans="1:8" ht="21" customHeight="1" x14ac:dyDescent="0.45">
      <c r="A46" s="26" t="s">
        <v>155</v>
      </c>
      <c r="B46" s="40" t="s">
        <v>153</v>
      </c>
      <c r="C46" s="58"/>
      <c r="D46" s="379">
        <f>ASF!D47+FCfJ!D44</f>
        <v>0</v>
      </c>
      <c r="E46" s="381">
        <f>ASF!E47+FCfJ!E44</f>
        <v>0</v>
      </c>
      <c r="F46" s="66"/>
    </row>
    <row r="47" spans="1:8" ht="21" customHeight="1" x14ac:dyDescent="0.45">
      <c r="A47" s="26" t="s">
        <v>158</v>
      </c>
      <c r="B47" s="40" t="s">
        <v>409</v>
      </c>
      <c r="C47" s="58"/>
      <c r="D47" s="379">
        <f>ASF!D48+FCfJ!D45</f>
        <v>0</v>
      </c>
      <c r="E47" s="381">
        <f>ASF!E48+FCfJ!E45</f>
        <v>0</v>
      </c>
      <c r="F47" s="66"/>
    </row>
    <row r="48" spans="1:8" ht="21" customHeight="1" x14ac:dyDescent="0.45">
      <c r="A48" s="26" t="s">
        <v>410</v>
      </c>
      <c r="B48" s="40" t="s">
        <v>159</v>
      </c>
      <c r="C48" s="58"/>
      <c r="D48" s="379">
        <f>ASF!D49+FCfJ!D46</f>
        <v>0</v>
      </c>
      <c r="E48" s="381">
        <f>ASF!E49+FCfJ!E46</f>
        <v>0</v>
      </c>
      <c r="F48" s="66"/>
    </row>
    <row r="49" spans="1:6" ht="18.75" customHeight="1" x14ac:dyDescent="0.45">
      <c r="A49" s="55"/>
      <c r="B49" s="56"/>
      <c r="C49" s="56"/>
      <c r="D49" s="76"/>
      <c r="E49" s="57"/>
    </row>
    <row r="50" spans="1:6" ht="18.75" customHeight="1" x14ac:dyDescent="0.45">
      <c r="A50" s="431" t="s">
        <v>338</v>
      </c>
      <c r="B50" s="432"/>
      <c r="C50" s="58"/>
      <c r="D50" s="222" t="s">
        <v>401</v>
      </c>
      <c r="E50" s="52"/>
      <c r="F50" s="14"/>
    </row>
    <row r="51" spans="1:6" ht="18.75" customHeight="1" x14ac:dyDescent="0.45">
      <c r="A51" s="71" t="s">
        <v>299</v>
      </c>
      <c r="B51" s="61"/>
      <c r="C51" s="58"/>
      <c r="D51" s="77"/>
      <c r="E51" s="52"/>
      <c r="F51" s="14"/>
    </row>
    <row r="52" spans="1:6" ht="18.75" customHeight="1" x14ac:dyDescent="0.45">
      <c r="A52" s="26" t="s">
        <v>339</v>
      </c>
      <c r="B52" s="26" t="s">
        <v>411</v>
      </c>
      <c r="C52" s="58"/>
      <c r="D52" s="383">
        <f>ASF!D52+FCfJ!D50</f>
        <v>0</v>
      </c>
      <c r="E52" s="52"/>
      <c r="F52" s="14"/>
    </row>
    <row r="53" spans="1:6" ht="18.75" customHeight="1" x14ac:dyDescent="0.45">
      <c r="A53" s="26" t="s">
        <v>412</v>
      </c>
      <c r="B53" s="26" t="s">
        <v>363</v>
      </c>
      <c r="C53" s="59"/>
      <c r="D53" s="377">
        <f>ASF!D53+FCfJ!D51</f>
        <v>0</v>
      </c>
      <c r="E53" s="52"/>
      <c r="F53" s="14"/>
    </row>
    <row r="54" spans="1:6" ht="18.75" customHeight="1" x14ac:dyDescent="0.45">
      <c r="A54" s="26" t="s">
        <v>413</v>
      </c>
      <c r="B54" s="26" t="s">
        <v>364</v>
      </c>
      <c r="C54" s="58"/>
      <c r="D54" s="377">
        <f>ASF!D54+FCfJ!D52</f>
        <v>0</v>
      </c>
      <c r="E54" s="52"/>
      <c r="F54" s="14"/>
    </row>
    <row r="55" spans="1:6" ht="18.75" customHeight="1" x14ac:dyDescent="0.45">
      <c r="A55" s="26"/>
      <c r="B55" s="26"/>
      <c r="C55" s="58"/>
      <c r="D55" s="14"/>
      <c r="E55" s="52"/>
      <c r="F55" s="14"/>
    </row>
    <row r="56" spans="1:6" ht="18.75" customHeight="1" x14ac:dyDescent="0.45">
      <c r="A56" s="60" t="s">
        <v>314</v>
      </c>
      <c r="B56" s="61" t="s">
        <v>414</v>
      </c>
      <c r="C56" s="62"/>
      <c r="D56" s="63"/>
      <c r="E56" s="52"/>
      <c r="F56" s="14"/>
    </row>
    <row r="57" spans="1:6" ht="18.75" customHeight="1" x14ac:dyDescent="0.45">
      <c r="A57" s="26" t="s">
        <v>166</v>
      </c>
      <c r="B57" s="26" t="s">
        <v>101</v>
      </c>
      <c r="C57" s="54"/>
      <c r="D57" s="379">
        <f>ASF!D57+FCfJ!D55</f>
        <v>0</v>
      </c>
      <c r="E57" s="52"/>
      <c r="F57" s="14"/>
    </row>
    <row r="58" spans="1:6" ht="18.75" customHeight="1" x14ac:dyDescent="0.45">
      <c r="A58" s="26" t="s">
        <v>168</v>
      </c>
      <c r="B58" s="26" t="s">
        <v>104</v>
      </c>
      <c r="C58" s="54"/>
      <c r="D58" s="379">
        <f>ASF!D58+FCfJ!D56</f>
        <v>0</v>
      </c>
      <c r="E58" s="52"/>
      <c r="F58" s="14"/>
    </row>
    <row r="59" spans="1:6" ht="18.75" customHeight="1" x14ac:dyDescent="0.45">
      <c r="A59" s="26" t="s">
        <v>170</v>
      </c>
      <c r="B59" s="26" t="s">
        <v>107</v>
      </c>
      <c r="C59" s="54"/>
      <c r="D59" s="379">
        <f>ASF!D59+FCfJ!D57</f>
        <v>0</v>
      </c>
      <c r="E59" s="52"/>
      <c r="F59" s="14"/>
    </row>
    <row r="60" spans="1:6" x14ac:dyDescent="0.45">
      <c r="A60" s="26" t="s">
        <v>172</v>
      </c>
      <c r="B60" s="26" t="s">
        <v>110</v>
      </c>
      <c r="C60" s="54"/>
      <c r="D60" s="379">
        <f>ASF!D60+FCfJ!D58</f>
        <v>0</v>
      </c>
    </row>
    <row r="61" spans="1:6" x14ac:dyDescent="0.45">
      <c r="A61" s="26" t="s">
        <v>174</v>
      </c>
      <c r="B61" s="26" t="s">
        <v>113</v>
      </c>
      <c r="C61" s="54"/>
      <c r="D61" s="379">
        <f>ASF!D61+FCfJ!D59</f>
        <v>0</v>
      </c>
    </row>
    <row r="62" spans="1:6" x14ac:dyDescent="0.45">
      <c r="A62" s="26" t="s">
        <v>176</v>
      </c>
      <c r="B62" s="26" t="s">
        <v>116</v>
      </c>
      <c r="C62" s="54"/>
      <c r="D62" s="379">
        <f>ASF!D62+FCfJ!D60</f>
        <v>0</v>
      </c>
    </row>
    <row r="63" spans="1:6" x14ac:dyDescent="0.45">
      <c r="A63" s="26" t="s">
        <v>178</v>
      </c>
      <c r="B63" s="26" t="s">
        <v>119</v>
      </c>
      <c r="C63" s="54"/>
      <c r="D63" s="379">
        <f>ASF!D63+FCfJ!D61</f>
        <v>0</v>
      </c>
    </row>
    <row r="64" spans="1:6" x14ac:dyDescent="0.45">
      <c r="A64" s="26" t="s">
        <v>180</v>
      </c>
      <c r="B64" s="26" t="s">
        <v>353</v>
      </c>
      <c r="C64" s="54"/>
      <c r="D64" s="379">
        <f>ASF!D64+FCfJ!D62</f>
        <v>0</v>
      </c>
    </row>
    <row r="65" x14ac:dyDescent="0.45"/>
    <row r="66" x14ac:dyDescent="0.45"/>
    <row r="67" x14ac:dyDescent="0.45"/>
    <row r="68" x14ac:dyDescent="0.45"/>
    <row r="69" x14ac:dyDescent="0.45"/>
    <row r="70" x14ac:dyDescent="0.45"/>
    <row r="71" x14ac:dyDescent="0.45"/>
  </sheetData>
  <sheetProtection algorithmName="SHA-512" hashValue="uRqi1v2U41OSJgJNA1aVl/tjd6bV5kNBFF+SJz37Cvjy7sMajiy5Bd1crllrCKANwxoxuedAPfKJk64nme/g6g==" saltValue="OZX2pRtxAzMoo4JAZ5TGAw==" spinCount="100000" sheet="1" objects="1" scenarios="1"/>
  <mergeCells count="6">
    <mergeCell ref="A50:B50"/>
    <mergeCell ref="A6:B6"/>
    <mergeCell ref="A22:B22"/>
    <mergeCell ref="D2:E2"/>
    <mergeCell ref="A5:B5"/>
    <mergeCell ref="D3:E3"/>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DE31E-68B6-483F-B137-124F407AFBC8}">
  <dimension ref="A1:P413"/>
  <sheetViews>
    <sheetView view="pageBreakPreview" zoomScale="70" zoomScaleNormal="100" zoomScaleSheetLayoutView="70" workbookViewId="0">
      <selection activeCell="E7" sqref="E7"/>
    </sheetView>
  </sheetViews>
  <sheetFormatPr defaultColWidth="9" defaultRowHeight="14.25" x14ac:dyDescent="0.45"/>
  <cols>
    <col min="1" max="1" width="31.3984375" customWidth="1"/>
    <col min="2" max="2" width="9.59765625" bestFit="1" customWidth="1"/>
    <col min="3" max="3" width="57.1328125" bestFit="1" customWidth="1"/>
    <col min="4" max="4" width="8.86328125" bestFit="1" customWidth="1"/>
    <col min="5" max="6" width="26.86328125" customWidth="1"/>
    <col min="7" max="7" width="8.86328125" customWidth="1"/>
    <col min="8" max="8" width="56.73046875" customWidth="1"/>
    <col min="9" max="9" width="57.1328125" customWidth="1"/>
    <col min="10" max="11" width="45" customWidth="1"/>
    <col min="12" max="12" width="53.86328125" bestFit="1" customWidth="1"/>
    <col min="13" max="13" width="39" customWidth="1"/>
    <col min="14" max="14" width="43.59765625" bestFit="1" customWidth="1"/>
    <col min="15" max="15" width="43.59765625" customWidth="1"/>
    <col min="16" max="16" width="66.265625" customWidth="1"/>
  </cols>
  <sheetData>
    <row r="1" spans="1:16" x14ac:dyDescent="0.45">
      <c r="A1" s="11" t="s">
        <v>99</v>
      </c>
      <c r="B1" s="11" t="s">
        <v>415</v>
      </c>
      <c r="C1" s="12" t="s">
        <v>416</v>
      </c>
      <c r="H1" s="136" t="s">
        <v>417</v>
      </c>
      <c r="I1" s="136" t="s">
        <v>418</v>
      </c>
      <c r="J1" s="136" t="s">
        <v>419</v>
      </c>
      <c r="K1" s="136" t="s">
        <v>420</v>
      </c>
      <c r="L1" s="136" t="s">
        <v>421</v>
      </c>
      <c r="M1" s="136" t="s">
        <v>422</v>
      </c>
      <c r="N1" s="136" t="s">
        <v>423</v>
      </c>
      <c r="O1" s="136" t="s">
        <v>424</v>
      </c>
      <c r="P1" s="136" t="s">
        <v>425</v>
      </c>
    </row>
    <row r="2" spans="1:16" ht="14.65" thickBot="1" x14ac:dyDescent="0.5">
      <c r="A2" s="110" t="s">
        <v>426</v>
      </c>
      <c r="B2" s="111">
        <v>2452</v>
      </c>
      <c r="C2" s="112" t="s">
        <v>427</v>
      </c>
      <c r="H2" t="s">
        <v>428</v>
      </c>
      <c r="I2" t="s">
        <v>429</v>
      </c>
      <c r="J2" t="s">
        <v>430</v>
      </c>
      <c r="K2" t="s">
        <v>431</v>
      </c>
      <c r="L2" t="s">
        <v>431</v>
      </c>
      <c r="M2" t="s">
        <v>432</v>
      </c>
      <c r="N2" t="s">
        <v>433</v>
      </c>
      <c r="O2" t="s">
        <v>434</v>
      </c>
      <c r="P2" t="s">
        <v>399</v>
      </c>
    </row>
    <row r="3" spans="1:16" ht="15.75" x14ac:dyDescent="0.45">
      <c r="A3" s="110" t="s">
        <v>426</v>
      </c>
      <c r="B3" s="111">
        <v>3112</v>
      </c>
      <c r="C3" s="112" t="s">
        <v>435</v>
      </c>
      <c r="E3" s="120" t="s">
        <v>436</v>
      </c>
      <c r="F3" s="121" t="s">
        <v>437</v>
      </c>
      <c r="H3" t="s">
        <v>438</v>
      </c>
      <c r="I3" t="s">
        <v>431</v>
      </c>
      <c r="J3" t="s">
        <v>439</v>
      </c>
      <c r="K3" t="s">
        <v>440</v>
      </c>
      <c r="L3" t="s">
        <v>441</v>
      </c>
      <c r="M3" t="s">
        <v>442</v>
      </c>
      <c r="N3" t="s">
        <v>443</v>
      </c>
      <c r="O3" t="s">
        <v>444</v>
      </c>
      <c r="P3" t="s">
        <v>399</v>
      </c>
    </row>
    <row r="4" spans="1:16" ht="23.25" x14ac:dyDescent="0.45">
      <c r="A4" s="110" t="s">
        <v>426</v>
      </c>
      <c r="B4" s="111">
        <v>3113</v>
      </c>
      <c r="C4" s="112" t="s">
        <v>445</v>
      </c>
      <c r="E4" s="122" t="s">
        <v>113</v>
      </c>
      <c r="F4" s="123" t="s">
        <v>417</v>
      </c>
      <c r="H4" t="s">
        <v>446</v>
      </c>
      <c r="I4" t="s">
        <v>447</v>
      </c>
      <c r="J4" t="s">
        <v>448</v>
      </c>
      <c r="K4" t="s">
        <v>449</v>
      </c>
      <c r="L4" t="s">
        <v>450</v>
      </c>
      <c r="M4" t="s">
        <v>451</v>
      </c>
      <c r="N4" t="s">
        <v>452</v>
      </c>
      <c r="O4" t="s">
        <v>453</v>
      </c>
      <c r="P4" t="s">
        <v>399</v>
      </c>
    </row>
    <row r="5" spans="1:16" x14ac:dyDescent="0.45">
      <c r="A5" s="110" t="s">
        <v>426</v>
      </c>
      <c r="B5" s="111">
        <v>3114</v>
      </c>
      <c r="C5" s="112" t="s">
        <v>454</v>
      </c>
      <c r="E5" s="124" t="s">
        <v>110</v>
      </c>
      <c r="F5" s="123" t="s">
        <v>418</v>
      </c>
      <c r="H5" t="s">
        <v>439</v>
      </c>
      <c r="I5" t="s">
        <v>430</v>
      </c>
      <c r="J5" t="s">
        <v>455</v>
      </c>
      <c r="K5" t="s">
        <v>456</v>
      </c>
      <c r="L5" t="s">
        <v>457</v>
      </c>
      <c r="M5" t="s">
        <v>458</v>
      </c>
      <c r="N5" t="s">
        <v>459</v>
      </c>
      <c r="O5" t="s">
        <v>460</v>
      </c>
      <c r="P5" t="s">
        <v>399</v>
      </c>
    </row>
    <row r="6" spans="1:16" x14ac:dyDescent="0.45">
      <c r="A6" s="110" t="s">
        <v>426</v>
      </c>
      <c r="B6" s="111">
        <v>3120</v>
      </c>
      <c r="C6" s="112" t="s">
        <v>461</v>
      </c>
      <c r="E6" s="124" t="s">
        <v>150</v>
      </c>
      <c r="F6" s="123" t="s">
        <v>419</v>
      </c>
      <c r="H6" t="s">
        <v>462</v>
      </c>
      <c r="I6" t="s">
        <v>463</v>
      </c>
      <c r="J6" t="s">
        <v>464</v>
      </c>
      <c r="K6" t="s">
        <v>465</v>
      </c>
      <c r="L6" t="s">
        <v>466</v>
      </c>
      <c r="M6" t="s">
        <v>467</v>
      </c>
      <c r="N6" t="s">
        <v>468</v>
      </c>
      <c r="O6" t="s">
        <v>469</v>
      </c>
      <c r="P6" t="s">
        <v>399</v>
      </c>
    </row>
    <row r="7" spans="1:16" ht="23.25" x14ac:dyDescent="0.45">
      <c r="A7" s="110" t="s">
        <v>426</v>
      </c>
      <c r="B7" s="111">
        <v>3581</v>
      </c>
      <c r="C7" s="112" t="s">
        <v>470</v>
      </c>
      <c r="E7" s="122" t="s">
        <v>471</v>
      </c>
      <c r="F7" s="125" t="s">
        <v>420</v>
      </c>
      <c r="H7" t="s">
        <v>472</v>
      </c>
      <c r="I7" t="s">
        <v>456</v>
      </c>
      <c r="J7" t="s">
        <v>473</v>
      </c>
      <c r="K7" t="s">
        <v>474</v>
      </c>
      <c r="L7" t="s">
        <v>465</v>
      </c>
      <c r="M7" t="s">
        <v>475</v>
      </c>
      <c r="N7" t="s">
        <v>476</v>
      </c>
      <c r="O7" t="s">
        <v>477</v>
      </c>
      <c r="P7" t="s">
        <v>399</v>
      </c>
    </row>
    <row r="8" spans="1:16" x14ac:dyDescent="0.45">
      <c r="A8" s="110" t="s">
        <v>426</v>
      </c>
      <c r="B8" s="111">
        <v>3582</v>
      </c>
      <c r="C8" s="112" t="s">
        <v>478</v>
      </c>
      <c r="E8" s="124" t="s">
        <v>479</v>
      </c>
      <c r="F8" s="123" t="s">
        <v>421</v>
      </c>
      <c r="H8" t="s">
        <v>480</v>
      </c>
      <c r="I8" t="s">
        <v>462</v>
      </c>
      <c r="J8" t="s">
        <v>481</v>
      </c>
      <c r="K8" t="s">
        <v>482</v>
      </c>
      <c r="L8" t="s">
        <v>455</v>
      </c>
      <c r="M8" t="s">
        <v>483</v>
      </c>
      <c r="N8" t="s">
        <v>484</v>
      </c>
      <c r="O8" t="s">
        <v>485</v>
      </c>
      <c r="P8" t="s">
        <v>399</v>
      </c>
    </row>
    <row r="9" spans="1:16" x14ac:dyDescent="0.45">
      <c r="A9" s="110" t="s">
        <v>426</v>
      </c>
      <c r="B9" s="111">
        <v>5113</v>
      </c>
      <c r="C9" s="112" t="s">
        <v>486</v>
      </c>
      <c r="E9" s="122" t="s">
        <v>119</v>
      </c>
      <c r="F9" s="125" t="s">
        <v>422</v>
      </c>
      <c r="H9" t="s">
        <v>487</v>
      </c>
      <c r="I9" t="s">
        <v>488</v>
      </c>
      <c r="J9" t="s">
        <v>489</v>
      </c>
      <c r="K9" t="s">
        <v>490</v>
      </c>
      <c r="L9" t="s">
        <v>491</v>
      </c>
      <c r="M9" t="s">
        <v>483</v>
      </c>
      <c r="N9" t="s">
        <v>492</v>
      </c>
      <c r="O9" t="s">
        <v>493</v>
      </c>
      <c r="P9" t="s">
        <v>399</v>
      </c>
    </row>
    <row r="10" spans="1:16" x14ac:dyDescent="0.45">
      <c r="A10" s="110" t="s">
        <v>426</v>
      </c>
      <c r="B10" s="111">
        <v>5213</v>
      </c>
      <c r="C10" s="112" t="s">
        <v>494</v>
      </c>
      <c r="E10" s="122" t="s">
        <v>116</v>
      </c>
      <c r="F10" s="125" t="s">
        <v>423</v>
      </c>
      <c r="H10" t="s">
        <v>495</v>
      </c>
      <c r="I10" t="s">
        <v>496</v>
      </c>
      <c r="J10" t="s">
        <v>497</v>
      </c>
      <c r="K10" t="s">
        <v>498</v>
      </c>
      <c r="L10" t="s">
        <v>499</v>
      </c>
      <c r="M10" t="s">
        <v>483</v>
      </c>
      <c r="N10" t="s">
        <v>500</v>
      </c>
      <c r="O10" t="s">
        <v>501</v>
      </c>
      <c r="P10" t="s">
        <v>399</v>
      </c>
    </row>
    <row r="11" spans="1:16" x14ac:dyDescent="0.45">
      <c r="A11" s="110" t="s">
        <v>426</v>
      </c>
      <c r="B11" s="111">
        <v>5214</v>
      </c>
      <c r="C11" s="112" t="s">
        <v>502</v>
      </c>
      <c r="E11" s="122" t="s">
        <v>503</v>
      </c>
      <c r="F11" s="125" t="s">
        <v>424</v>
      </c>
      <c r="H11" t="s">
        <v>504</v>
      </c>
      <c r="I11" t="s">
        <v>505</v>
      </c>
      <c r="J11" t="s">
        <v>497</v>
      </c>
      <c r="K11" t="s">
        <v>506</v>
      </c>
      <c r="L11" t="s">
        <v>507</v>
      </c>
      <c r="M11" t="s">
        <v>483</v>
      </c>
      <c r="N11" t="s">
        <v>508</v>
      </c>
      <c r="O11" t="s">
        <v>509</v>
      </c>
      <c r="P11" t="s">
        <v>399</v>
      </c>
    </row>
    <row r="12" spans="1:16" ht="14.65" thickBot="1" x14ac:dyDescent="0.5">
      <c r="A12" s="110" t="s">
        <v>426</v>
      </c>
      <c r="B12" s="111">
        <v>5225</v>
      </c>
      <c r="C12" s="112" t="s">
        <v>510</v>
      </c>
      <c r="E12" s="168"/>
      <c r="F12" s="126" t="s">
        <v>425</v>
      </c>
      <c r="H12" t="s">
        <v>511</v>
      </c>
      <c r="I12" t="s">
        <v>512</v>
      </c>
      <c r="J12" t="s">
        <v>497</v>
      </c>
      <c r="K12" t="s">
        <v>513</v>
      </c>
      <c r="L12" t="s">
        <v>514</v>
      </c>
      <c r="M12" t="s">
        <v>483</v>
      </c>
      <c r="N12" t="s">
        <v>442</v>
      </c>
      <c r="O12" t="s">
        <v>515</v>
      </c>
      <c r="P12" t="s">
        <v>399</v>
      </c>
    </row>
    <row r="13" spans="1:16" x14ac:dyDescent="0.45">
      <c r="A13" s="110" t="s">
        <v>426</v>
      </c>
      <c r="B13" s="111">
        <v>5241</v>
      </c>
      <c r="C13" s="112" t="s">
        <v>516</v>
      </c>
      <c r="H13" t="s">
        <v>517</v>
      </c>
      <c r="I13" t="s">
        <v>518</v>
      </c>
      <c r="J13" t="s">
        <v>497</v>
      </c>
      <c r="K13" t="s">
        <v>519</v>
      </c>
      <c r="L13" t="s">
        <v>520</v>
      </c>
      <c r="M13" t="s">
        <v>483</v>
      </c>
      <c r="N13" t="s">
        <v>451</v>
      </c>
      <c r="O13" t="s">
        <v>521</v>
      </c>
      <c r="P13" t="s">
        <v>399</v>
      </c>
    </row>
    <row r="14" spans="1:16" x14ac:dyDescent="0.45">
      <c r="A14" s="110" t="s">
        <v>426</v>
      </c>
      <c r="B14" s="111">
        <v>5249</v>
      </c>
      <c r="C14" s="112" t="s">
        <v>522</v>
      </c>
      <c r="H14" t="s">
        <v>523</v>
      </c>
      <c r="I14" t="s">
        <v>524</v>
      </c>
      <c r="J14" t="s">
        <v>497</v>
      </c>
      <c r="K14" t="s">
        <v>525</v>
      </c>
      <c r="L14" t="s">
        <v>526</v>
      </c>
      <c r="M14" t="s">
        <v>483</v>
      </c>
      <c r="N14" t="s">
        <v>527</v>
      </c>
      <c r="O14" t="s">
        <v>528</v>
      </c>
      <c r="P14" t="s">
        <v>399</v>
      </c>
    </row>
    <row r="15" spans="1:16" x14ac:dyDescent="0.45">
      <c r="A15" s="110" t="s">
        <v>426</v>
      </c>
      <c r="B15" s="111">
        <v>5250</v>
      </c>
      <c r="C15" s="112" t="s">
        <v>529</v>
      </c>
      <c r="H15" t="s">
        <v>530</v>
      </c>
      <c r="I15" t="s">
        <v>531</v>
      </c>
      <c r="J15" t="s">
        <v>497</v>
      </c>
      <c r="K15" t="s">
        <v>512</v>
      </c>
      <c r="L15" t="s">
        <v>532</v>
      </c>
      <c r="M15" t="s">
        <v>483</v>
      </c>
      <c r="N15" t="s">
        <v>533</v>
      </c>
      <c r="O15" t="s">
        <v>534</v>
      </c>
      <c r="P15" t="s">
        <v>399</v>
      </c>
    </row>
    <row r="16" spans="1:16" x14ac:dyDescent="0.45">
      <c r="A16" s="110" t="s">
        <v>426</v>
      </c>
      <c r="B16" s="111">
        <v>5311</v>
      </c>
      <c r="C16" s="112" t="s">
        <v>535</v>
      </c>
      <c r="H16" t="s">
        <v>536</v>
      </c>
      <c r="I16" t="s">
        <v>537</v>
      </c>
      <c r="J16" t="s">
        <v>497</v>
      </c>
      <c r="K16" t="s">
        <v>518</v>
      </c>
      <c r="L16" t="s">
        <v>538</v>
      </c>
      <c r="M16" t="s">
        <v>483</v>
      </c>
      <c r="N16" t="s">
        <v>539</v>
      </c>
      <c r="O16" t="s">
        <v>540</v>
      </c>
      <c r="P16" t="s">
        <v>399</v>
      </c>
    </row>
    <row r="17" spans="1:16" x14ac:dyDescent="0.45">
      <c r="A17" s="110" t="s">
        <v>426</v>
      </c>
      <c r="B17" s="111">
        <v>5312</v>
      </c>
      <c r="C17" s="112" t="s">
        <v>541</v>
      </c>
      <c r="H17" t="s">
        <v>542</v>
      </c>
      <c r="I17" t="s">
        <v>543</v>
      </c>
      <c r="J17" t="s">
        <v>497</v>
      </c>
      <c r="K17" t="s">
        <v>524</v>
      </c>
      <c r="L17" t="s">
        <v>544</v>
      </c>
      <c r="M17" t="s">
        <v>483</v>
      </c>
      <c r="N17" t="s">
        <v>545</v>
      </c>
      <c r="O17" t="s">
        <v>546</v>
      </c>
      <c r="P17" t="s">
        <v>399</v>
      </c>
    </row>
    <row r="18" spans="1:16" x14ac:dyDescent="0.45">
      <c r="A18" s="110" t="s">
        <v>426</v>
      </c>
      <c r="B18" s="111">
        <v>5313</v>
      </c>
      <c r="C18" s="112" t="s">
        <v>547</v>
      </c>
      <c r="H18" t="s">
        <v>548</v>
      </c>
      <c r="I18" t="s">
        <v>489</v>
      </c>
      <c r="J18" t="s">
        <v>497</v>
      </c>
      <c r="K18" t="s">
        <v>549</v>
      </c>
      <c r="L18" t="s">
        <v>544</v>
      </c>
      <c r="M18" t="s">
        <v>483</v>
      </c>
      <c r="N18" t="s">
        <v>458</v>
      </c>
      <c r="O18" t="s">
        <v>550</v>
      </c>
      <c r="P18" t="s">
        <v>399</v>
      </c>
    </row>
    <row r="19" spans="1:16" x14ac:dyDescent="0.45">
      <c r="A19" s="110" t="s">
        <v>426</v>
      </c>
      <c r="B19" s="111">
        <v>5314</v>
      </c>
      <c r="C19" s="112" t="s">
        <v>551</v>
      </c>
      <c r="H19" t="s">
        <v>552</v>
      </c>
      <c r="I19" t="s">
        <v>538</v>
      </c>
      <c r="J19" t="s">
        <v>497</v>
      </c>
      <c r="K19" t="s">
        <v>553</v>
      </c>
      <c r="L19" t="s">
        <v>544</v>
      </c>
      <c r="M19" t="s">
        <v>483</v>
      </c>
      <c r="N19" t="s">
        <v>554</v>
      </c>
      <c r="O19" t="s">
        <v>555</v>
      </c>
      <c r="P19" t="s">
        <v>399</v>
      </c>
    </row>
    <row r="20" spans="1:16" x14ac:dyDescent="0.45">
      <c r="A20" s="110" t="s">
        <v>426</v>
      </c>
      <c r="B20" s="111">
        <v>5315</v>
      </c>
      <c r="C20" s="112" t="s">
        <v>556</v>
      </c>
      <c r="H20" t="s">
        <v>557</v>
      </c>
      <c r="I20" t="s">
        <v>558</v>
      </c>
      <c r="J20" t="s">
        <v>497</v>
      </c>
      <c r="K20" t="s">
        <v>559</v>
      </c>
      <c r="L20" t="s">
        <v>544</v>
      </c>
      <c r="M20" t="s">
        <v>483</v>
      </c>
      <c r="N20" t="s">
        <v>560</v>
      </c>
      <c r="O20" t="s">
        <v>561</v>
      </c>
      <c r="P20" t="s">
        <v>399</v>
      </c>
    </row>
    <row r="21" spans="1:16" x14ac:dyDescent="0.45">
      <c r="A21" s="110" t="s">
        <v>426</v>
      </c>
      <c r="B21" s="111">
        <v>5316</v>
      </c>
      <c r="C21" s="112" t="s">
        <v>562</v>
      </c>
      <c r="H21" t="s">
        <v>563</v>
      </c>
      <c r="I21" t="s">
        <v>558</v>
      </c>
      <c r="J21" t="s">
        <v>497</v>
      </c>
      <c r="K21" t="s">
        <v>564</v>
      </c>
      <c r="L21" t="s">
        <v>544</v>
      </c>
      <c r="M21" t="s">
        <v>483</v>
      </c>
      <c r="N21" t="s">
        <v>565</v>
      </c>
      <c r="O21" t="s">
        <v>566</v>
      </c>
      <c r="P21" t="s">
        <v>399</v>
      </c>
    </row>
    <row r="22" spans="1:16" x14ac:dyDescent="0.45">
      <c r="A22" s="110" t="s">
        <v>426</v>
      </c>
      <c r="B22" s="111">
        <v>5317</v>
      </c>
      <c r="C22" s="112" t="s">
        <v>567</v>
      </c>
      <c r="H22" t="s">
        <v>568</v>
      </c>
      <c r="I22" t="s">
        <v>558</v>
      </c>
      <c r="J22" t="s">
        <v>497</v>
      </c>
      <c r="K22" t="s">
        <v>569</v>
      </c>
      <c r="L22" t="s">
        <v>544</v>
      </c>
      <c r="M22" t="s">
        <v>483</v>
      </c>
      <c r="N22" t="s">
        <v>565</v>
      </c>
      <c r="O22" t="s">
        <v>570</v>
      </c>
      <c r="P22" t="s">
        <v>399</v>
      </c>
    </row>
    <row r="23" spans="1:16" x14ac:dyDescent="0.45">
      <c r="A23" s="110" t="s">
        <v>426</v>
      </c>
      <c r="B23" s="111">
        <v>5319</v>
      </c>
      <c r="C23" s="112" t="s">
        <v>571</v>
      </c>
      <c r="H23" t="s">
        <v>572</v>
      </c>
      <c r="I23" t="s">
        <v>558</v>
      </c>
      <c r="J23" t="s">
        <v>497</v>
      </c>
      <c r="K23" t="s">
        <v>573</v>
      </c>
      <c r="L23" t="s">
        <v>544</v>
      </c>
      <c r="M23" t="s">
        <v>483</v>
      </c>
      <c r="N23" t="s">
        <v>565</v>
      </c>
      <c r="O23" t="s">
        <v>574</v>
      </c>
      <c r="P23" t="s">
        <v>399</v>
      </c>
    </row>
    <row r="24" spans="1:16" x14ac:dyDescent="0.45">
      <c r="A24" s="110" t="s">
        <v>426</v>
      </c>
      <c r="B24" s="111">
        <v>5321</v>
      </c>
      <c r="C24" s="112" t="s">
        <v>575</v>
      </c>
      <c r="H24" t="s">
        <v>576</v>
      </c>
      <c r="I24" t="s">
        <v>558</v>
      </c>
      <c r="J24" t="s">
        <v>497</v>
      </c>
      <c r="K24" t="s">
        <v>577</v>
      </c>
      <c r="L24" t="s">
        <v>544</v>
      </c>
      <c r="M24" t="s">
        <v>483</v>
      </c>
      <c r="N24" t="s">
        <v>565</v>
      </c>
      <c r="O24" t="s">
        <v>578</v>
      </c>
      <c r="P24" t="s">
        <v>399</v>
      </c>
    </row>
    <row r="25" spans="1:16" x14ac:dyDescent="0.45">
      <c r="A25" s="110" t="s">
        <v>426</v>
      </c>
      <c r="B25" s="111">
        <v>5322</v>
      </c>
      <c r="C25" s="112" t="s">
        <v>579</v>
      </c>
      <c r="H25" t="s">
        <v>580</v>
      </c>
      <c r="I25" t="s">
        <v>558</v>
      </c>
      <c r="J25" t="s">
        <v>497</v>
      </c>
      <c r="K25" t="s">
        <v>581</v>
      </c>
      <c r="L25" t="s">
        <v>544</v>
      </c>
      <c r="M25" t="s">
        <v>483</v>
      </c>
      <c r="N25" t="s">
        <v>565</v>
      </c>
      <c r="O25" t="s">
        <v>564</v>
      </c>
      <c r="P25" t="s">
        <v>399</v>
      </c>
    </row>
    <row r="26" spans="1:16" x14ac:dyDescent="0.45">
      <c r="A26" s="110" t="s">
        <v>426</v>
      </c>
      <c r="B26" s="111">
        <v>5323</v>
      </c>
      <c r="C26" s="112" t="s">
        <v>582</v>
      </c>
      <c r="H26" t="s">
        <v>583</v>
      </c>
      <c r="I26" t="s">
        <v>558</v>
      </c>
      <c r="J26" t="s">
        <v>497</v>
      </c>
      <c r="K26" t="s">
        <v>581</v>
      </c>
      <c r="L26" t="s">
        <v>544</v>
      </c>
      <c r="M26" t="s">
        <v>483</v>
      </c>
      <c r="N26" t="s">
        <v>565</v>
      </c>
      <c r="O26" t="s">
        <v>584</v>
      </c>
      <c r="P26" t="s">
        <v>399</v>
      </c>
    </row>
    <row r="27" spans="1:16" x14ac:dyDescent="0.45">
      <c r="A27" s="110" t="s">
        <v>426</v>
      </c>
      <c r="B27" s="111">
        <v>5330</v>
      </c>
      <c r="C27" s="112" t="s">
        <v>585</v>
      </c>
      <c r="H27" t="s">
        <v>586</v>
      </c>
      <c r="I27" t="s">
        <v>558</v>
      </c>
      <c r="J27" t="s">
        <v>497</v>
      </c>
      <c r="K27" t="s">
        <v>581</v>
      </c>
      <c r="L27" t="s">
        <v>544</v>
      </c>
      <c r="M27" t="s">
        <v>483</v>
      </c>
      <c r="N27" t="s">
        <v>565</v>
      </c>
      <c r="O27" t="s">
        <v>587</v>
      </c>
      <c r="P27" t="s">
        <v>399</v>
      </c>
    </row>
    <row r="28" spans="1:16" x14ac:dyDescent="0.45">
      <c r="A28" s="110" t="s">
        <v>426</v>
      </c>
      <c r="B28" s="111">
        <v>8151</v>
      </c>
      <c r="C28" s="112" t="s">
        <v>588</v>
      </c>
      <c r="H28" t="s">
        <v>589</v>
      </c>
      <c r="I28" t="s">
        <v>558</v>
      </c>
      <c r="J28" t="s">
        <v>497</v>
      </c>
      <c r="K28" t="s">
        <v>581</v>
      </c>
      <c r="L28" t="s">
        <v>544</v>
      </c>
      <c r="M28" t="s">
        <v>483</v>
      </c>
      <c r="N28" t="s">
        <v>565</v>
      </c>
      <c r="O28" t="s">
        <v>590</v>
      </c>
      <c r="P28" t="s">
        <v>399</v>
      </c>
    </row>
    <row r="29" spans="1:16" x14ac:dyDescent="0.45">
      <c r="A29" s="110" t="s">
        <v>426</v>
      </c>
      <c r="B29" s="114">
        <v>8134</v>
      </c>
      <c r="C29" s="116" t="s">
        <v>591</v>
      </c>
      <c r="H29" t="s">
        <v>558</v>
      </c>
      <c r="I29" t="s">
        <v>558</v>
      </c>
      <c r="J29" t="s">
        <v>497</v>
      </c>
      <c r="K29" t="s">
        <v>581</v>
      </c>
      <c r="L29" t="s">
        <v>544</v>
      </c>
      <c r="M29" t="s">
        <v>483</v>
      </c>
      <c r="N29" t="s">
        <v>565</v>
      </c>
      <c r="O29" t="s">
        <v>592</v>
      </c>
      <c r="P29" t="s">
        <v>399</v>
      </c>
    </row>
    <row r="30" spans="1:16" x14ac:dyDescent="0.45">
      <c r="A30" s="110" t="s">
        <v>426</v>
      </c>
      <c r="B30" s="111">
        <v>8159</v>
      </c>
      <c r="C30" s="112" t="s">
        <v>593</v>
      </c>
      <c r="H30" t="s">
        <v>594</v>
      </c>
      <c r="I30" t="s">
        <v>558</v>
      </c>
      <c r="J30" t="s">
        <v>497</v>
      </c>
      <c r="K30" t="s">
        <v>581</v>
      </c>
      <c r="L30" t="s">
        <v>544</v>
      </c>
      <c r="M30" t="s">
        <v>483</v>
      </c>
      <c r="N30" t="s">
        <v>565</v>
      </c>
      <c r="O30" t="s">
        <v>595</v>
      </c>
      <c r="P30" t="s">
        <v>399</v>
      </c>
    </row>
    <row r="31" spans="1:16" x14ac:dyDescent="0.45">
      <c r="A31" s="110" t="s">
        <v>426</v>
      </c>
      <c r="B31" s="111">
        <v>8221</v>
      </c>
      <c r="C31" s="112" t="s">
        <v>596</v>
      </c>
      <c r="H31" t="s">
        <v>597</v>
      </c>
      <c r="I31" t="s">
        <v>558</v>
      </c>
      <c r="J31" t="s">
        <v>497</v>
      </c>
      <c r="K31" t="s">
        <v>581</v>
      </c>
      <c r="L31" t="s">
        <v>544</v>
      </c>
      <c r="M31" t="s">
        <v>483</v>
      </c>
      <c r="N31" t="s">
        <v>565</v>
      </c>
      <c r="O31" t="s">
        <v>598</v>
      </c>
      <c r="P31" t="s">
        <v>399</v>
      </c>
    </row>
    <row r="32" spans="1:16" x14ac:dyDescent="0.45">
      <c r="A32" s="110" t="s">
        <v>426</v>
      </c>
      <c r="B32" s="114">
        <v>9112</v>
      </c>
      <c r="C32" s="114" t="s">
        <v>599</v>
      </c>
      <c r="H32" t="s">
        <v>600</v>
      </c>
      <c r="I32" t="s">
        <v>558</v>
      </c>
      <c r="J32" t="s">
        <v>497</v>
      </c>
      <c r="K32" t="s">
        <v>581</v>
      </c>
      <c r="L32" t="s">
        <v>544</v>
      </c>
      <c r="M32" t="s">
        <v>483</v>
      </c>
      <c r="N32" t="s">
        <v>565</v>
      </c>
      <c r="O32" t="s">
        <v>601</v>
      </c>
      <c r="P32" t="s">
        <v>399</v>
      </c>
    </row>
    <row r="33" spans="1:16" x14ac:dyDescent="0.45">
      <c r="A33" s="110" t="s">
        <v>426</v>
      </c>
      <c r="B33" s="111">
        <v>9121</v>
      </c>
      <c r="C33" s="112" t="s">
        <v>602</v>
      </c>
      <c r="H33" t="s">
        <v>603</v>
      </c>
      <c r="I33" t="s">
        <v>558</v>
      </c>
      <c r="J33" t="s">
        <v>497</v>
      </c>
      <c r="K33" t="s">
        <v>581</v>
      </c>
      <c r="L33" t="s">
        <v>544</v>
      </c>
      <c r="M33" t="s">
        <v>483</v>
      </c>
      <c r="N33" t="s">
        <v>565</v>
      </c>
      <c r="O33" t="s">
        <v>604</v>
      </c>
      <c r="P33" t="s">
        <v>399</v>
      </c>
    </row>
    <row r="34" spans="1:16" x14ac:dyDescent="0.45">
      <c r="A34" s="110" t="s">
        <v>426</v>
      </c>
      <c r="B34" s="111">
        <v>9129</v>
      </c>
      <c r="C34" s="112" t="s">
        <v>605</v>
      </c>
      <c r="H34" t="s">
        <v>606</v>
      </c>
      <c r="I34" t="s">
        <v>558</v>
      </c>
      <c r="J34" t="s">
        <v>497</v>
      </c>
      <c r="K34" t="s">
        <v>581</v>
      </c>
      <c r="L34" t="s">
        <v>544</v>
      </c>
      <c r="M34" t="s">
        <v>483</v>
      </c>
      <c r="N34" t="s">
        <v>565</v>
      </c>
      <c r="O34" t="s">
        <v>607</v>
      </c>
      <c r="P34" t="s">
        <v>399</v>
      </c>
    </row>
    <row r="35" spans="1:16" x14ac:dyDescent="0.45">
      <c r="A35" s="110" t="s">
        <v>608</v>
      </c>
      <c r="B35" s="111">
        <v>1255</v>
      </c>
      <c r="C35" s="112" t="s">
        <v>609</v>
      </c>
      <c r="H35" t="s">
        <v>606</v>
      </c>
      <c r="I35" t="s">
        <v>558</v>
      </c>
      <c r="J35" t="s">
        <v>497</v>
      </c>
      <c r="K35" t="s">
        <v>581</v>
      </c>
      <c r="L35" t="s">
        <v>544</v>
      </c>
      <c r="M35" t="s">
        <v>483</v>
      </c>
      <c r="N35" t="s">
        <v>565</v>
      </c>
      <c r="O35" t="s">
        <v>610</v>
      </c>
      <c r="P35" t="s">
        <v>399</v>
      </c>
    </row>
    <row r="36" spans="1:16" x14ac:dyDescent="0.45">
      <c r="A36" s="110" t="s">
        <v>608</v>
      </c>
      <c r="B36" s="111">
        <v>2493</v>
      </c>
      <c r="C36" s="112" t="s">
        <v>611</v>
      </c>
      <c r="I36" s="13"/>
      <c r="J36" s="13"/>
      <c r="K36" s="13"/>
      <c r="L36" s="13"/>
      <c r="M36" s="13"/>
      <c r="N36" s="13"/>
      <c r="O36" t="s">
        <v>612</v>
      </c>
    </row>
    <row r="37" spans="1:16" x14ac:dyDescent="0.45">
      <c r="A37" s="110" t="s">
        <v>608</v>
      </c>
      <c r="B37" s="111">
        <v>3411</v>
      </c>
      <c r="C37" s="112" t="s">
        <v>613</v>
      </c>
      <c r="I37" s="13"/>
      <c r="J37" s="13"/>
      <c r="K37" s="13"/>
      <c r="L37" s="13"/>
      <c r="M37" s="13"/>
      <c r="N37" s="13"/>
      <c r="O37" t="s">
        <v>614</v>
      </c>
    </row>
    <row r="38" spans="1:16" x14ac:dyDescent="0.45">
      <c r="A38" s="110" t="s">
        <v>608</v>
      </c>
      <c r="B38" s="111">
        <v>3412</v>
      </c>
      <c r="C38" s="112" t="s">
        <v>615</v>
      </c>
      <c r="H38" s="136"/>
      <c r="I38" s="136"/>
      <c r="J38" s="136"/>
      <c r="K38" s="136"/>
      <c r="L38" s="136"/>
      <c r="M38" s="136"/>
      <c r="N38" s="136"/>
      <c r="O38" t="s">
        <v>616</v>
      </c>
    </row>
    <row r="39" spans="1:16" x14ac:dyDescent="0.45">
      <c r="A39" s="110" t="s">
        <v>608</v>
      </c>
      <c r="B39" s="111">
        <v>3413</v>
      </c>
      <c r="C39" s="112" t="s">
        <v>617</v>
      </c>
      <c r="O39" t="s">
        <v>537</v>
      </c>
    </row>
    <row r="40" spans="1:16" x14ac:dyDescent="0.45">
      <c r="A40" s="110" t="s">
        <v>608</v>
      </c>
      <c r="B40" s="111">
        <v>3414</v>
      </c>
      <c r="C40" s="112" t="s">
        <v>618</v>
      </c>
      <c r="O40" t="s">
        <v>619</v>
      </c>
    </row>
    <row r="41" spans="1:16" x14ac:dyDescent="0.45">
      <c r="A41" s="110" t="s">
        <v>608</v>
      </c>
      <c r="B41" s="111">
        <v>3415</v>
      </c>
      <c r="C41" s="112" t="s">
        <v>620</v>
      </c>
      <c r="O41" t="s">
        <v>621</v>
      </c>
    </row>
    <row r="42" spans="1:16" x14ac:dyDescent="0.45">
      <c r="A42" s="110" t="s">
        <v>608</v>
      </c>
      <c r="B42" s="111">
        <v>3416</v>
      </c>
      <c r="C42" s="112" t="s">
        <v>622</v>
      </c>
      <c r="O42" t="s">
        <v>623</v>
      </c>
    </row>
    <row r="43" spans="1:16" x14ac:dyDescent="0.45">
      <c r="A43" s="110" t="s">
        <v>608</v>
      </c>
      <c r="B43" s="111">
        <v>3417</v>
      </c>
      <c r="C43" s="112" t="s">
        <v>624</v>
      </c>
      <c r="O43" t="s">
        <v>625</v>
      </c>
    </row>
    <row r="44" spans="1:16" x14ac:dyDescent="0.45">
      <c r="A44" s="110" t="s">
        <v>608</v>
      </c>
      <c r="B44" s="111">
        <v>3421</v>
      </c>
      <c r="C44" s="112" t="s">
        <v>626</v>
      </c>
      <c r="O44" t="s">
        <v>627</v>
      </c>
    </row>
    <row r="45" spans="1:16" x14ac:dyDescent="0.45">
      <c r="A45" s="110" t="s">
        <v>608</v>
      </c>
      <c r="B45" s="111">
        <v>3422</v>
      </c>
      <c r="C45" s="112" t="s">
        <v>628</v>
      </c>
      <c r="O45" t="s">
        <v>629</v>
      </c>
    </row>
    <row r="46" spans="1:16" x14ac:dyDescent="0.45">
      <c r="A46" s="110" t="s">
        <v>608</v>
      </c>
      <c r="B46" s="111">
        <v>3429</v>
      </c>
      <c r="C46" s="112" t="s">
        <v>630</v>
      </c>
      <c r="O46" t="s">
        <v>631</v>
      </c>
    </row>
    <row r="47" spans="1:16" x14ac:dyDescent="0.45">
      <c r="A47" s="110" t="s">
        <v>608</v>
      </c>
      <c r="B47" s="111">
        <v>3554</v>
      </c>
      <c r="C47" s="112" t="s">
        <v>632</v>
      </c>
      <c r="O47" t="s">
        <v>633</v>
      </c>
    </row>
    <row r="48" spans="1:16" x14ac:dyDescent="0.45">
      <c r="A48" s="110" t="s">
        <v>608</v>
      </c>
      <c r="B48" s="111">
        <v>3557</v>
      </c>
      <c r="C48" s="112" t="s">
        <v>634</v>
      </c>
      <c r="O48" t="s">
        <v>635</v>
      </c>
    </row>
    <row r="49" spans="1:15" x14ac:dyDescent="0.45">
      <c r="A49" s="110" t="s">
        <v>608</v>
      </c>
      <c r="B49" s="111">
        <v>5316</v>
      </c>
      <c r="C49" s="112" t="s">
        <v>562</v>
      </c>
      <c r="O49" t="s">
        <v>636</v>
      </c>
    </row>
    <row r="50" spans="1:15" x14ac:dyDescent="0.45">
      <c r="A50" s="110" t="s">
        <v>608</v>
      </c>
      <c r="B50" s="111">
        <v>5443</v>
      </c>
      <c r="C50" s="112" t="s">
        <v>637</v>
      </c>
      <c r="O50" t="s">
        <v>638</v>
      </c>
    </row>
    <row r="51" spans="1:15" x14ac:dyDescent="0.45">
      <c r="A51" s="110" t="s">
        <v>608</v>
      </c>
      <c r="B51" s="111">
        <v>6221</v>
      </c>
      <c r="C51" s="112" t="s">
        <v>639</v>
      </c>
      <c r="O51" t="s">
        <v>640</v>
      </c>
    </row>
    <row r="52" spans="1:15" x14ac:dyDescent="0.45">
      <c r="A52" s="110" t="s">
        <v>608</v>
      </c>
      <c r="B52" s="111">
        <v>6222</v>
      </c>
      <c r="C52" s="112" t="s">
        <v>641</v>
      </c>
      <c r="O52" t="s">
        <v>642</v>
      </c>
    </row>
    <row r="53" spans="1:15" x14ac:dyDescent="0.45">
      <c r="A53" s="110" t="s">
        <v>608</v>
      </c>
      <c r="B53" s="111">
        <v>8151</v>
      </c>
      <c r="C53" s="112" t="s">
        <v>588</v>
      </c>
      <c r="O53" t="s">
        <v>643</v>
      </c>
    </row>
    <row r="54" spans="1:15" x14ac:dyDescent="0.45">
      <c r="A54" s="110" t="s">
        <v>150</v>
      </c>
      <c r="B54" s="111">
        <v>3120</v>
      </c>
      <c r="C54" s="112" t="s">
        <v>461</v>
      </c>
      <c r="O54" t="s">
        <v>644</v>
      </c>
    </row>
    <row r="55" spans="1:15" x14ac:dyDescent="0.45">
      <c r="A55" s="110" t="s">
        <v>150</v>
      </c>
      <c r="B55" s="111">
        <v>3131</v>
      </c>
      <c r="C55" s="112" t="s">
        <v>645</v>
      </c>
      <c r="O55" t="s">
        <v>646</v>
      </c>
    </row>
    <row r="56" spans="1:15" x14ac:dyDescent="0.45">
      <c r="A56" s="110" t="s">
        <v>150</v>
      </c>
      <c r="B56" s="111">
        <v>3132</v>
      </c>
      <c r="C56" s="112" t="s">
        <v>647</v>
      </c>
      <c r="O56" t="s">
        <v>648</v>
      </c>
    </row>
    <row r="57" spans="1:15" x14ac:dyDescent="0.45">
      <c r="A57" s="110" t="s">
        <v>150</v>
      </c>
      <c r="B57" s="111">
        <v>3133</v>
      </c>
      <c r="C57" s="112" t="s">
        <v>649</v>
      </c>
      <c r="O57" t="s">
        <v>650</v>
      </c>
    </row>
    <row r="58" spans="1:15" x14ac:dyDescent="0.45">
      <c r="A58" s="110" t="s">
        <v>150</v>
      </c>
      <c r="B58" s="111">
        <v>3416</v>
      </c>
      <c r="C58" s="112" t="s">
        <v>622</v>
      </c>
      <c r="O58" t="s">
        <v>651</v>
      </c>
    </row>
    <row r="59" spans="1:15" x14ac:dyDescent="0.45">
      <c r="A59" s="110" t="s">
        <v>150</v>
      </c>
      <c r="B59" s="111">
        <v>3417</v>
      </c>
      <c r="C59" s="112" t="s">
        <v>624</v>
      </c>
      <c r="O59" t="s">
        <v>652</v>
      </c>
    </row>
    <row r="60" spans="1:15" x14ac:dyDescent="0.45">
      <c r="A60" s="110" t="s">
        <v>150</v>
      </c>
      <c r="B60" s="111">
        <v>3544</v>
      </c>
      <c r="C60" s="112" t="s">
        <v>653</v>
      </c>
      <c r="O60" t="s">
        <v>654</v>
      </c>
    </row>
    <row r="61" spans="1:15" x14ac:dyDescent="0.45">
      <c r="A61" s="110" t="s">
        <v>150</v>
      </c>
      <c r="B61" s="111">
        <v>5242</v>
      </c>
      <c r="C61" s="112" t="s">
        <v>655</v>
      </c>
      <c r="O61" t="s">
        <v>656</v>
      </c>
    </row>
    <row r="62" spans="1:15" x14ac:dyDescent="0.45">
      <c r="A62" s="110" t="s">
        <v>150</v>
      </c>
      <c r="B62" s="111">
        <v>5244</v>
      </c>
      <c r="C62" s="112" t="s">
        <v>657</v>
      </c>
      <c r="O62" t="s">
        <v>658</v>
      </c>
    </row>
    <row r="63" spans="1:15" x14ac:dyDescent="0.45">
      <c r="A63" s="110" t="s">
        <v>479</v>
      </c>
      <c r="B63" s="111">
        <v>2493</v>
      </c>
      <c r="C63" s="112" t="s">
        <v>611</v>
      </c>
      <c r="O63" t="s">
        <v>659</v>
      </c>
    </row>
    <row r="64" spans="1:15" x14ac:dyDescent="0.45">
      <c r="A64" s="110" t="s">
        <v>479</v>
      </c>
      <c r="B64" s="111">
        <v>3520</v>
      </c>
      <c r="C64" s="112" t="s">
        <v>660</v>
      </c>
      <c r="O64" t="s">
        <v>661</v>
      </c>
    </row>
    <row r="65" spans="1:15" x14ac:dyDescent="0.45">
      <c r="A65" s="110" t="s">
        <v>479</v>
      </c>
      <c r="B65" s="111">
        <v>3531</v>
      </c>
      <c r="C65" s="112" t="s">
        <v>662</v>
      </c>
      <c r="O65" t="s">
        <v>663</v>
      </c>
    </row>
    <row r="66" spans="1:15" x14ac:dyDescent="0.45">
      <c r="A66" s="110" t="s">
        <v>479</v>
      </c>
      <c r="B66" s="111">
        <v>3532</v>
      </c>
      <c r="C66" s="112" t="s">
        <v>664</v>
      </c>
      <c r="O66" t="s">
        <v>665</v>
      </c>
    </row>
    <row r="67" spans="1:15" x14ac:dyDescent="0.45">
      <c r="A67" s="110" t="s">
        <v>479</v>
      </c>
      <c r="B67" s="111">
        <v>3533</v>
      </c>
      <c r="C67" s="112" t="s">
        <v>666</v>
      </c>
      <c r="O67" t="s">
        <v>667</v>
      </c>
    </row>
    <row r="68" spans="1:15" x14ac:dyDescent="0.45">
      <c r="A68" s="110" t="s">
        <v>479</v>
      </c>
      <c r="B68" s="111">
        <v>3534</v>
      </c>
      <c r="C68" s="112" t="s">
        <v>668</v>
      </c>
      <c r="O68" t="s">
        <v>669</v>
      </c>
    </row>
    <row r="69" spans="1:15" x14ac:dyDescent="0.45">
      <c r="A69" s="110" t="s">
        <v>479</v>
      </c>
      <c r="B69" s="111">
        <v>3544</v>
      </c>
      <c r="C69" s="112" t="s">
        <v>653</v>
      </c>
      <c r="O69" t="s">
        <v>670</v>
      </c>
    </row>
    <row r="70" spans="1:15" x14ac:dyDescent="0.45">
      <c r="A70" s="110" t="s">
        <v>479</v>
      </c>
      <c r="B70" s="111">
        <v>3549</v>
      </c>
      <c r="C70" s="112" t="s">
        <v>671</v>
      </c>
      <c r="O70" t="s">
        <v>672</v>
      </c>
    </row>
    <row r="71" spans="1:15" x14ac:dyDescent="0.45">
      <c r="A71" s="110" t="s">
        <v>479</v>
      </c>
      <c r="B71" s="111">
        <v>3551</v>
      </c>
      <c r="C71" s="112" t="s">
        <v>673</v>
      </c>
      <c r="O71" t="s">
        <v>674</v>
      </c>
    </row>
    <row r="72" spans="1:15" x14ac:dyDescent="0.45">
      <c r="A72" s="110" t="s">
        <v>479</v>
      </c>
      <c r="B72" s="111">
        <v>3552</v>
      </c>
      <c r="C72" s="112" t="s">
        <v>675</v>
      </c>
      <c r="O72" t="s">
        <v>676</v>
      </c>
    </row>
    <row r="73" spans="1:15" x14ac:dyDescent="0.45">
      <c r="A73" s="110" t="s">
        <v>479</v>
      </c>
      <c r="B73" s="111">
        <v>3554</v>
      </c>
      <c r="C73" s="112" t="s">
        <v>632</v>
      </c>
      <c r="I73" s="13"/>
      <c r="J73" s="13"/>
      <c r="K73" s="13"/>
      <c r="L73" s="13"/>
      <c r="M73" s="13"/>
      <c r="N73" s="13"/>
      <c r="O73" t="s">
        <v>677</v>
      </c>
    </row>
    <row r="74" spans="1:15" x14ac:dyDescent="0.45">
      <c r="A74" s="110" t="s">
        <v>479</v>
      </c>
      <c r="B74" s="111">
        <v>3556</v>
      </c>
      <c r="C74" s="112" t="s">
        <v>678</v>
      </c>
      <c r="I74" s="13"/>
      <c r="J74" s="13"/>
      <c r="K74" s="13"/>
      <c r="L74" s="13"/>
      <c r="M74" s="13"/>
      <c r="N74" s="13"/>
      <c r="O74" t="s">
        <v>679</v>
      </c>
    </row>
    <row r="75" spans="1:15" x14ac:dyDescent="0.45">
      <c r="A75" s="110" t="s">
        <v>479</v>
      </c>
      <c r="B75" s="111">
        <v>3571</v>
      </c>
      <c r="C75" s="112" t="s">
        <v>680</v>
      </c>
      <c r="I75" s="13"/>
      <c r="J75" s="13"/>
      <c r="K75" s="13"/>
      <c r="L75" s="13"/>
      <c r="M75" s="13"/>
      <c r="N75" s="13"/>
      <c r="O75" t="s">
        <v>681</v>
      </c>
    </row>
    <row r="76" spans="1:15" x14ac:dyDescent="0.45">
      <c r="A76" s="110" t="s">
        <v>479</v>
      </c>
      <c r="B76" s="111">
        <v>4122</v>
      </c>
      <c r="C76" s="112" t="s">
        <v>682</v>
      </c>
      <c r="I76" s="13"/>
      <c r="J76" s="13"/>
      <c r="K76" s="13"/>
      <c r="L76" s="13"/>
      <c r="M76" s="13"/>
      <c r="N76" s="13"/>
      <c r="O76" t="s">
        <v>683</v>
      </c>
    </row>
    <row r="77" spans="1:15" x14ac:dyDescent="0.45">
      <c r="A77" s="110" t="s">
        <v>479</v>
      </c>
      <c r="B77" s="111">
        <v>4129</v>
      </c>
      <c r="C77" s="112" t="s">
        <v>684</v>
      </c>
      <c r="J77" s="13"/>
      <c r="K77" s="13"/>
      <c r="L77" s="13"/>
      <c r="M77" s="13"/>
      <c r="N77" s="13"/>
      <c r="O77" t="s">
        <v>685</v>
      </c>
    </row>
    <row r="78" spans="1:15" x14ac:dyDescent="0.45">
      <c r="A78" s="110" t="s">
        <v>479</v>
      </c>
      <c r="B78" s="111">
        <v>4132</v>
      </c>
      <c r="C78" s="112" t="s">
        <v>686</v>
      </c>
      <c r="J78" s="13"/>
      <c r="K78" s="13"/>
      <c r="L78" s="13"/>
      <c r="M78" s="13"/>
      <c r="N78" s="13"/>
      <c r="O78" t="s">
        <v>687</v>
      </c>
    </row>
    <row r="79" spans="1:15" x14ac:dyDescent="0.45">
      <c r="A79" s="110" t="s">
        <v>688</v>
      </c>
      <c r="B79" s="115">
        <v>1231</v>
      </c>
      <c r="C79" s="112" t="s">
        <v>689</v>
      </c>
      <c r="J79" s="13"/>
      <c r="K79" s="13"/>
      <c r="L79" s="13"/>
      <c r="M79" s="13"/>
      <c r="N79" s="13"/>
      <c r="O79" t="s">
        <v>690</v>
      </c>
    </row>
    <row r="80" spans="1:15" x14ac:dyDescent="0.45">
      <c r="A80" s="110" t="s">
        <v>688</v>
      </c>
      <c r="B80" s="115">
        <v>1232</v>
      </c>
      <c r="C80" s="112" t="s">
        <v>691</v>
      </c>
      <c r="J80" s="13"/>
      <c r="K80" s="13"/>
      <c r="L80" s="13"/>
      <c r="M80" s="13"/>
      <c r="N80" s="13"/>
      <c r="O80" t="s">
        <v>692</v>
      </c>
    </row>
    <row r="81" spans="1:15" x14ac:dyDescent="0.45">
      <c r="A81" s="110" t="s">
        <v>688</v>
      </c>
      <c r="B81" s="115">
        <v>2255</v>
      </c>
      <c r="C81" s="112" t="s">
        <v>693</v>
      </c>
      <c r="J81" s="13"/>
      <c r="K81" s="13"/>
      <c r="L81" s="13"/>
      <c r="M81" s="13"/>
      <c r="N81" s="13"/>
      <c r="O81" t="s">
        <v>694</v>
      </c>
    </row>
    <row r="82" spans="1:15" x14ac:dyDescent="0.45">
      <c r="A82" s="110" t="s">
        <v>688</v>
      </c>
      <c r="B82" s="115">
        <v>3219</v>
      </c>
      <c r="C82" s="112" t="s">
        <v>695</v>
      </c>
      <c r="J82" s="13"/>
      <c r="K82" s="13"/>
      <c r="L82" s="13"/>
      <c r="M82" s="13"/>
      <c r="N82" s="13"/>
      <c r="O82" t="s">
        <v>696</v>
      </c>
    </row>
    <row r="83" spans="1:15" x14ac:dyDescent="0.45">
      <c r="A83" s="110" t="s">
        <v>688</v>
      </c>
      <c r="B83" s="115">
        <v>3111</v>
      </c>
      <c r="C83" s="112" t="s">
        <v>697</v>
      </c>
      <c r="J83" s="13"/>
      <c r="K83" s="13"/>
      <c r="L83" s="13"/>
      <c r="M83" s="13"/>
      <c r="N83" s="13"/>
      <c r="O83" t="s">
        <v>698</v>
      </c>
    </row>
    <row r="84" spans="1:15" x14ac:dyDescent="0.45">
      <c r="A84" s="110" t="s">
        <v>688</v>
      </c>
      <c r="B84" s="115">
        <v>3212</v>
      </c>
      <c r="C84" s="112" t="s">
        <v>699</v>
      </c>
      <c r="J84" s="13"/>
      <c r="K84" s="13"/>
      <c r="L84" s="13"/>
      <c r="M84" s="13"/>
      <c r="N84" s="13"/>
      <c r="O84" t="s">
        <v>700</v>
      </c>
    </row>
    <row r="85" spans="1:15" x14ac:dyDescent="0.45">
      <c r="A85" s="110" t="s">
        <v>688</v>
      </c>
      <c r="B85" s="115">
        <v>3213</v>
      </c>
      <c r="C85" s="112" t="s">
        <v>701</v>
      </c>
      <c r="J85" s="13"/>
      <c r="K85" s="13"/>
      <c r="L85" s="13"/>
      <c r="M85" s="13"/>
      <c r="N85" s="13"/>
      <c r="O85" t="s">
        <v>702</v>
      </c>
    </row>
    <row r="86" spans="1:15" x14ac:dyDescent="0.45">
      <c r="A86" s="110" t="s">
        <v>688</v>
      </c>
      <c r="B86" s="115">
        <v>3221</v>
      </c>
      <c r="C86" s="112" t="s">
        <v>703</v>
      </c>
      <c r="O86" t="s">
        <v>704</v>
      </c>
    </row>
    <row r="87" spans="1:15" x14ac:dyDescent="0.45">
      <c r="A87" s="110" t="s">
        <v>688</v>
      </c>
      <c r="B87" s="115">
        <v>3222</v>
      </c>
      <c r="C87" s="112" t="s">
        <v>705</v>
      </c>
      <c r="O87" t="s">
        <v>706</v>
      </c>
    </row>
    <row r="88" spans="1:15" x14ac:dyDescent="0.45">
      <c r="A88" s="110" t="s">
        <v>688</v>
      </c>
      <c r="B88" s="115">
        <v>3224</v>
      </c>
      <c r="C88" s="112" t="s">
        <v>707</v>
      </c>
      <c r="O88" t="s">
        <v>708</v>
      </c>
    </row>
    <row r="89" spans="1:15" x14ac:dyDescent="0.45">
      <c r="A89" s="110" t="s">
        <v>688</v>
      </c>
      <c r="B89" s="115">
        <v>3232</v>
      </c>
      <c r="C89" s="112" t="s">
        <v>709</v>
      </c>
      <c r="O89" t="s">
        <v>710</v>
      </c>
    </row>
    <row r="90" spans="1:15" x14ac:dyDescent="0.45">
      <c r="A90" s="110" t="s">
        <v>688</v>
      </c>
      <c r="B90" s="115">
        <v>4211</v>
      </c>
      <c r="C90" s="112" t="s">
        <v>711</v>
      </c>
      <c r="O90" t="s">
        <v>712</v>
      </c>
    </row>
    <row r="91" spans="1:15" x14ac:dyDescent="0.45">
      <c r="A91" s="110" t="s">
        <v>688</v>
      </c>
      <c r="B91" s="115">
        <v>6111</v>
      </c>
      <c r="C91" s="112" t="s">
        <v>713</v>
      </c>
      <c r="O91" t="s">
        <v>714</v>
      </c>
    </row>
    <row r="92" spans="1:15" x14ac:dyDescent="0.45">
      <c r="A92" s="110" t="s">
        <v>688</v>
      </c>
      <c r="B92" s="115">
        <v>6114</v>
      </c>
      <c r="C92" s="112" t="s">
        <v>715</v>
      </c>
      <c r="O92" t="s">
        <v>716</v>
      </c>
    </row>
    <row r="93" spans="1:15" x14ac:dyDescent="0.45">
      <c r="A93" s="110" t="s">
        <v>688</v>
      </c>
      <c r="B93" s="115">
        <v>6116</v>
      </c>
      <c r="C93" s="112" t="s">
        <v>717</v>
      </c>
      <c r="O93" t="s">
        <v>718</v>
      </c>
    </row>
    <row r="94" spans="1:15" x14ac:dyDescent="0.45">
      <c r="A94" s="110" t="s">
        <v>688</v>
      </c>
      <c r="B94" s="115">
        <v>6131</v>
      </c>
      <c r="C94" s="112" t="s">
        <v>719</v>
      </c>
      <c r="O94" t="s">
        <v>720</v>
      </c>
    </row>
    <row r="95" spans="1:15" x14ac:dyDescent="0.45">
      <c r="A95" s="110" t="s">
        <v>688</v>
      </c>
      <c r="B95" s="115">
        <v>6132</v>
      </c>
      <c r="C95" s="112" t="s">
        <v>721</v>
      </c>
      <c r="O95" t="s">
        <v>722</v>
      </c>
    </row>
    <row r="96" spans="1:15" x14ac:dyDescent="0.45">
      <c r="A96" s="110" t="s">
        <v>688</v>
      </c>
      <c r="B96" s="115">
        <v>6133</v>
      </c>
      <c r="C96" s="112" t="s">
        <v>723</v>
      </c>
      <c r="O96" t="s">
        <v>724</v>
      </c>
    </row>
    <row r="97" spans="1:15" x14ac:dyDescent="0.45">
      <c r="A97" s="110" t="s">
        <v>688</v>
      </c>
      <c r="B97" s="115">
        <v>6135</v>
      </c>
      <c r="C97" s="112" t="s">
        <v>725</v>
      </c>
      <c r="O97" t="s">
        <v>726</v>
      </c>
    </row>
    <row r="98" spans="1:15" x14ac:dyDescent="0.45">
      <c r="A98" s="110" t="s">
        <v>688</v>
      </c>
      <c r="B98" s="115">
        <v>6136</v>
      </c>
      <c r="C98" s="112" t="s">
        <v>727</v>
      </c>
      <c r="O98" t="s">
        <v>728</v>
      </c>
    </row>
    <row r="99" spans="1:15" x14ac:dyDescent="0.45">
      <c r="A99" s="110" t="s">
        <v>729</v>
      </c>
      <c r="B99" s="111">
        <v>1222</v>
      </c>
      <c r="C99" s="112" t="s">
        <v>730</v>
      </c>
      <c r="O99" t="s">
        <v>731</v>
      </c>
    </row>
    <row r="100" spans="1:15" x14ac:dyDescent="0.45">
      <c r="A100" s="110" t="s">
        <v>729</v>
      </c>
      <c r="B100" s="111">
        <v>3557</v>
      </c>
      <c r="C100" s="112" t="s">
        <v>634</v>
      </c>
      <c r="O100" t="s">
        <v>732</v>
      </c>
    </row>
    <row r="101" spans="1:15" x14ac:dyDescent="0.45">
      <c r="A101" s="110" t="s">
        <v>729</v>
      </c>
      <c r="B101" s="111">
        <v>4216</v>
      </c>
      <c r="C101" s="112" t="s">
        <v>733</v>
      </c>
      <c r="O101" t="s">
        <v>734</v>
      </c>
    </row>
    <row r="102" spans="1:15" x14ac:dyDescent="0.45">
      <c r="A102" s="110" t="s">
        <v>729</v>
      </c>
      <c r="B102" s="111">
        <v>5434</v>
      </c>
      <c r="C102" s="112" t="s">
        <v>735</v>
      </c>
      <c r="O102" t="s">
        <v>736</v>
      </c>
    </row>
    <row r="103" spans="1:15" x14ac:dyDescent="0.45">
      <c r="A103" s="110" t="s">
        <v>729</v>
      </c>
      <c r="B103" s="111">
        <v>5435</v>
      </c>
      <c r="C103" s="112" t="s">
        <v>737</v>
      </c>
      <c r="O103" t="s">
        <v>738</v>
      </c>
    </row>
    <row r="104" spans="1:15" x14ac:dyDescent="0.45">
      <c r="A104" s="110" t="s">
        <v>729</v>
      </c>
      <c r="B104" s="111">
        <v>5436</v>
      </c>
      <c r="C104" s="112" t="s">
        <v>739</v>
      </c>
      <c r="O104" t="s">
        <v>740</v>
      </c>
    </row>
    <row r="105" spans="1:15" x14ac:dyDescent="0.45">
      <c r="A105" s="110" t="s">
        <v>729</v>
      </c>
      <c r="B105" s="111">
        <v>6231</v>
      </c>
      <c r="C105" s="112" t="s">
        <v>741</v>
      </c>
      <c r="O105" t="s">
        <v>742</v>
      </c>
    </row>
    <row r="106" spans="1:15" x14ac:dyDescent="0.45">
      <c r="A106" s="110" t="s">
        <v>729</v>
      </c>
      <c r="B106" s="111">
        <v>6240</v>
      </c>
      <c r="C106" s="112" t="s">
        <v>743</v>
      </c>
      <c r="O106" t="s">
        <v>744</v>
      </c>
    </row>
    <row r="107" spans="1:15" x14ac:dyDescent="0.45">
      <c r="A107" s="110" t="s">
        <v>729</v>
      </c>
      <c r="B107" s="111">
        <v>7220</v>
      </c>
      <c r="C107" s="112" t="s">
        <v>745</v>
      </c>
      <c r="O107" t="s">
        <v>746</v>
      </c>
    </row>
    <row r="108" spans="1:15" x14ac:dyDescent="0.45">
      <c r="A108" s="110" t="s">
        <v>729</v>
      </c>
      <c r="B108" s="111">
        <v>9261</v>
      </c>
      <c r="C108" s="112" t="s">
        <v>747</v>
      </c>
      <c r="O108" t="s">
        <v>748</v>
      </c>
    </row>
    <row r="109" spans="1:15" x14ac:dyDescent="0.45">
      <c r="A109" s="110" t="s">
        <v>729</v>
      </c>
      <c r="B109" s="111">
        <v>9263</v>
      </c>
      <c r="C109" s="112" t="s">
        <v>749</v>
      </c>
      <c r="O109" t="s">
        <v>750</v>
      </c>
    </row>
    <row r="110" spans="1:15" x14ac:dyDescent="0.45">
      <c r="A110" s="110" t="s">
        <v>729</v>
      </c>
      <c r="B110" s="111">
        <v>9264</v>
      </c>
      <c r="C110" s="112" t="s">
        <v>751</v>
      </c>
      <c r="O110" t="s">
        <v>752</v>
      </c>
    </row>
    <row r="111" spans="1:15" x14ac:dyDescent="0.45">
      <c r="A111" s="110" t="s">
        <v>729</v>
      </c>
      <c r="B111" s="111">
        <v>9265</v>
      </c>
      <c r="C111" s="112" t="s">
        <v>753</v>
      </c>
      <c r="O111" t="s">
        <v>754</v>
      </c>
    </row>
    <row r="112" spans="1:15" x14ac:dyDescent="0.45">
      <c r="A112" s="110" t="s">
        <v>729</v>
      </c>
      <c r="B112" s="111">
        <v>9266</v>
      </c>
      <c r="C112" s="112" t="s">
        <v>755</v>
      </c>
      <c r="O112" t="s">
        <v>756</v>
      </c>
    </row>
    <row r="113" spans="1:15" x14ac:dyDescent="0.45">
      <c r="A113" s="110" t="s">
        <v>757</v>
      </c>
      <c r="B113" s="115">
        <v>1121</v>
      </c>
      <c r="C113" s="112" t="s">
        <v>758</v>
      </c>
      <c r="O113" t="s">
        <v>759</v>
      </c>
    </row>
    <row r="114" spans="1:15" x14ac:dyDescent="0.45">
      <c r="A114" s="110" t="s">
        <v>757</v>
      </c>
      <c r="B114" s="115">
        <v>3111</v>
      </c>
      <c r="C114" s="112" t="s">
        <v>697</v>
      </c>
      <c r="O114" t="s">
        <v>760</v>
      </c>
    </row>
    <row r="115" spans="1:15" x14ac:dyDescent="0.45">
      <c r="A115" s="110" t="s">
        <v>757</v>
      </c>
      <c r="B115" s="115">
        <v>3115</v>
      </c>
      <c r="C115" s="112" t="s">
        <v>761</v>
      </c>
      <c r="O115" t="s">
        <v>762</v>
      </c>
    </row>
    <row r="116" spans="1:15" x14ac:dyDescent="0.45">
      <c r="A116" s="110" t="s">
        <v>757</v>
      </c>
      <c r="B116" s="115">
        <v>3212</v>
      </c>
      <c r="C116" s="112" t="s">
        <v>699</v>
      </c>
      <c r="O116" t="s">
        <v>763</v>
      </c>
    </row>
    <row r="117" spans="1:15" x14ac:dyDescent="0.45">
      <c r="A117" s="110" t="s">
        <v>757</v>
      </c>
      <c r="B117" s="115">
        <v>3213</v>
      </c>
      <c r="C117" s="112" t="s">
        <v>701</v>
      </c>
      <c r="O117" t="s">
        <v>764</v>
      </c>
    </row>
    <row r="118" spans="1:15" x14ac:dyDescent="0.45">
      <c r="A118" s="110" t="s">
        <v>757</v>
      </c>
      <c r="B118" s="115">
        <v>3556</v>
      </c>
      <c r="C118" s="112" t="s">
        <v>765</v>
      </c>
      <c r="O118" t="s">
        <v>766</v>
      </c>
    </row>
    <row r="119" spans="1:15" x14ac:dyDescent="0.45">
      <c r="A119" s="110" t="s">
        <v>757</v>
      </c>
      <c r="B119" s="115">
        <v>8113</v>
      </c>
      <c r="C119" s="112" t="s">
        <v>767</v>
      </c>
      <c r="O119" t="s">
        <v>768</v>
      </c>
    </row>
    <row r="120" spans="1:15" x14ac:dyDescent="0.45">
      <c r="A120" s="110" t="s">
        <v>769</v>
      </c>
      <c r="B120" s="113"/>
      <c r="C120" s="112" t="s">
        <v>769</v>
      </c>
      <c r="O120" t="s">
        <v>770</v>
      </c>
    </row>
    <row r="121" spans="1:15" x14ac:dyDescent="0.45">
      <c r="A121" s="110" t="s">
        <v>771</v>
      </c>
      <c r="B121" s="111">
        <v>3551</v>
      </c>
      <c r="C121" s="112" t="s">
        <v>673</v>
      </c>
      <c r="O121" t="s">
        <v>772</v>
      </c>
    </row>
    <row r="122" spans="1:15" x14ac:dyDescent="0.45">
      <c r="A122" s="110" t="s">
        <v>771</v>
      </c>
      <c r="B122" s="111">
        <v>3554</v>
      </c>
      <c r="C122" s="112" t="s">
        <v>632</v>
      </c>
      <c r="O122" t="s">
        <v>773</v>
      </c>
    </row>
    <row r="123" spans="1:15" x14ac:dyDescent="0.45">
      <c r="A123" s="110" t="s">
        <v>771</v>
      </c>
      <c r="B123" s="111">
        <v>4143</v>
      </c>
      <c r="C123" s="112" t="s">
        <v>774</v>
      </c>
      <c r="O123" t="s">
        <v>472</v>
      </c>
    </row>
    <row r="124" spans="1:15" x14ac:dyDescent="0.45">
      <c r="A124" s="110" t="s">
        <v>771</v>
      </c>
      <c r="B124" s="111">
        <v>5443</v>
      </c>
      <c r="C124" s="112" t="s">
        <v>637</v>
      </c>
      <c r="O124" t="s">
        <v>775</v>
      </c>
    </row>
    <row r="125" spans="1:15" x14ac:dyDescent="0.45">
      <c r="A125" s="110" t="s">
        <v>771</v>
      </c>
      <c r="B125" s="111">
        <v>6221</v>
      </c>
      <c r="C125" s="112" t="s">
        <v>639</v>
      </c>
      <c r="O125" t="s">
        <v>776</v>
      </c>
    </row>
    <row r="126" spans="1:15" x14ac:dyDescent="0.45">
      <c r="A126" s="110" t="s">
        <v>771</v>
      </c>
      <c r="B126" s="111">
        <v>6222</v>
      </c>
      <c r="C126" s="112" t="s">
        <v>641</v>
      </c>
      <c r="O126" t="s">
        <v>777</v>
      </c>
    </row>
    <row r="127" spans="1:15" x14ac:dyDescent="0.45">
      <c r="A127" s="110" t="s">
        <v>771</v>
      </c>
      <c r="B127" s="111">
        <v>7111</v>
      </c>
      <c r="C127" s="112" t="s">
        <v>778</v>
      </c>
      <c r="O127" t="s">
        <v>779</v>
      </c>
    </row>
    <row r="128" spans="1:15" x14ac:dyDescent="0.45">
      <c r="A128" s="110" t="s">
        <v>771</v>
      </c>
      <c r="B128" s="111">
        <v>7132</v>
      </c>
      <c r="C128" s="112" t="s">
        <v>780</v>
      </c>
      <c r="O128" t="s">
        <v>781</v>
      </c>
    </row>
    <row r="129" spans="1:15" x14ac:dyDescent="0.45">
      <c r="A129" s="110" t="s">
        <v>771</v>
      </c>
      <c r="B129" s="111">
        <v>8214</v>
      </c>
      <c r="C129" s="112" t="s">
        <v>782</v>
      </c>
      <c r="O129" t="s">
        <v>783</v>
      </c>
    </row>
    <row r="130" spans="1:15" x14ac:dyDescent="0.45">
      <c r="A130" s="110" t="s">
        <v>771</v>
      </c>
      <c r="B130" s="111">
        <v>9252</v>
      </c>
      <c r="C130" s="112" t="s">
        <v>784</v>
      </c>
      <c r="O130" t="s">
        <v>785</v>
      </c>
    </row>
    <row r="131" spans="1:15" x14ac:dyDescent="0.45">
      <c r="O131" t="s">
        <v>786</v>
      </c>
    </row>
    <row r="132" spans="1:15" x14ac:dyDescent="0.45">
      <c r="O132" t="s">
        <v>787</v>
      </c>
    </row>
    <row r="133" spans="1:15" x14ac:dyDescent="0.45">
      <c r="O133" t="s">
        <v>788</v>
      </c>
    </row>
    <row r="134" spans="1:15" x14ac:dyDescent="0.45">
      <c r="O134" t="s">
        <v>789</v>
      </c>
    </row>
    <row r="135" spans="1:15" x14ac:dyDescent="0.45">
      <c r="O135" t="s">
        <v>790</v>
      </c>
    </row>
    <row r="136" spans="1:15" x14ac:dyDescent="0.45">
      <c r="O136" t="s">
        <v>791</v>
      </c>
    </row>
    <row r="137" spans="1:15" x14ac:dyDescent="0.45">
      <c r="O137" t="s">
        <v>792</v>
      </c>
    </row>
    <row r="138" spans="1:15" x14ac:dyDescent="0.45">
      <c r="O138" t="s">
        <v>793</v>
      </c>
    </row>
    <row r="139" spans="1:15" x14ac:dyDescent="0.45">
      <c r="O139" t="s">
        <v>538</v>
      </c>
    </row>
    <row r="140" spans="1:15" x14ac:dyDescent="0.45">
      <c r="O140" t="s">
        <v>794</v>
      </c>
    </row>
    <row r="141" spans="1:15" x14ac:dyDescent="0.45">
      <c r="O141" t="s">
        <v>795</v>
      </c>
    </row>
    <row r="142" spans="1:15" x14ac:dyDescent="0.45">
      <c r="O142" t="s">
        <v>517</v>
      </c>
    </row>
    <row r="143" spans="1:15" x14ac:dyDescent="0.45">
      <c r="O143" t="s">
        <v>536</v>
      </c>
    </row>
    <row r="144" spans="1:15" x14ac:dyDescent="0.45">
      <c r="O144" t="s">
        <v>446</v>
      </c>
    </row>
    <row r="145" spans="15:15" x14ac:dyDescent="0.45">
      <c r="O145" t="s">
        <v>796</v>
      </c>
    </row>
    <row r="146" spans="15:15" x14ac:dyDescent="0.45">
      <c r="O146" t="s">
        <v>797</v>
      </c>
    </row>
    <row r="147" spans="15:15" x14ac:dyDescent="0.45">
      <c r="O147" t="s">
        <v>798</v>
      </c>
    </row>
    <row r="148" spans="15:15" x14ac:dyDescent="0.45">
      <c r="O148" t="s">
        <v>439</v>
      </c>
    </row>
    <row r="149" spans="15:15" x14ac:dyDescent="0.45">
      <c r="O149" t="s">
        <v>473</v>
      </c>
    </row>
    <row r="150" spans="15:15" x14ac:dyDescent="0.45">
      <c r="O150" t="s">
        <v>481</v>
      </c>
    </row>
    <row r="151" spans="15:15" x14ac:dyDescent="0.45">
      <c r="O151" t="s">
        <v>464</v>
      </c>
    </row>
    <row r="152" spans="15:15" x14ac:dyDescent="0.45">
      <c r="O152" t="s">
        <v>799</v>
      </c>
    </row>
    <row r="153" spans="15:15" x14ac:dyDescent="0.45">
      <c r="O153" t="s">
        <v>800</v>
      </c>
    </row>
    <row r="154" spans="15:15" x14ac:dyDescent="0.45">
      <c r="O154" t="s">
        <v>801</v>
      </c>
    </row>
    <row r="155" spans="15:15" x14ac:dyDescent="0.45">
      <c r="O155" t="s">
        <v>802</v>
      </c>
    </row>
    <row r="156" spans="15:15" x14ac:dyDescent="0.45">
      <c r="O156" t="s">
        <v>803</v>
      </c>
    </row>
    <row r="157" spans="15:15" x14ac:dyDescent="0.45">
      <c r="O157" t="s">
        <v>804</v>
      </c>
    </row>
    <row r="158" spans="15:15" x14ac:dyDescent="0.45">
      <c r="O158" t="s">
        <v>805</v>
      </c>
    </row>
    <row r="159" spans="15:15" x14ac:dyDescent="0.45">
      <c r="O159" t="s">
        <v>806</v>
      </c>
    </row>
    <row r="160" spans="15:15" x14ac:dyDescent="0.45">
      <c r="O160" t="s">
        <v>807</v>
      </c>
    </row>
    <row r="161" spans="15:15" x14ac:dyDescent="0.45">
      <c r="O161" t="s">
        <v>808</v>
      </c>
    </row>
    <row r="162" spans="15:15" x14ac:dyDescent="0.45">
      <c r="O162" t="s">
        <v>809</v>
      </c>
    </row>
    <row r="163" spans="15:15" x14ac:dyDescent="0.45">
      <c r="O163" t="s">
        <v>810</v>
      </c>
    </row>
    <row r="164" spans="15:15" x14ac:dyDescent="0.45">
      <c r="O164" t="s">
        <v>811</v>
      </c>
    </row>
    <row r="165" spans="15:15" x14ac:dyDescent="0.45">
      <c r="O165" t="s">
        <v>812</v>
      </c>
    </row>
    <row r="166" spans="15:15" x14ac:dyDescent="0.45">
      <c r="O166" t="s">
        <v>813</v>
      </c>
    </row>
    <row r="167" spans="15:15" x14ac:dyDescent="0.45">
      <c r="O167" t="s">
        <v>814</v>
      </c>
    </row>
    <row r="168" spans="15:15" x14ac:dyDescent="0.45">
      <c r="O168" t="s">
        <v>815</v>
      </c>
    </row>
    <row r="169" spans="15:15" x14ac:dyDescent="0.45">
      <c r="O169" t="s">
        <v>816</v>
      </c>
    </row>
    <row r="170" spans="15:15" x14ac:dyDescent="0.45">
      <c r="O170" t="s">
        <v>447</v>
      </c>
    </row>
    <row r="171" spans="15:15" x14ac:dyDescent="0.45">
      <c r="O171" t="s">
        <v>463</v>
      </c>
    </row>
    <row r="172" spans="15:15" x14ac:dyDescent="0.45">
      <c r="O172" t="s">
        <v>429</v>
      </c>
    </row>
    <row r="173" spans="15:15" x14ac:dyDescent="0.45">
      <c r="O173" t="s">
        <v>496</v>
      </c>
    </row>
    <row r="174" spans="15:15" x14ac:dyDescent="0.45">
      <c r="O174" t="s">
        <v>543</v>
      </c>
    </row>
    <row r="175" spans="15:15" x14ac:dyDescent="0.45">
      <c r="O175" t="s">
        <v>430</v>
      </c>
    </row>
    <row r="176" spans="15:15" x14ac:dyDescent="0.45">
      <c r="O176" t="s">
        <v>489</v>
      </c>
    </row>
    <row r="177" spans="15:15" x14ac:dyDescent="0.45">
      <c r="O177" t="s">
        <v>531</v>
      </c>
    </row>
    <row r="178" spans="15:15" x14ac:dyDescent="0.45">
      <c r="O178" t="s">
        <v>488</v>
      </c>
    </row>
    <row r="179" spans="15:15" x14ac:dyDescent="0.45">
      <c r="O179" t="s">
        <v>505</v>
      </c>
    </row>
    <row r="180" spans="15:15" x14ac:dyDescent="0.45">
      <c r="O180" t="s">
        <v>817</v>
      </c>
    </row>
    <row r="181" spans="15:15" x14ac:dyDescent="0.45">
      <c r="O181" t="s">
        <v>818</v>
      </c>
    </row>
    <row r="182" spans="15:15" x14ac:dyDescent="0.45">
      <c r="O182" t="s">
        <v>819</v>
      </c>
    </row>
    <row r="183" spans="15:15" x14ac:dyDescent="0.45">
      <c r="O183" t="s">
        <v>820</v>
      </c>
    </row>
    <row r="184" spans="15:15" x14ac:dyDescent="0.45">
      <c r="O184" t="s">
        <v>821</v>
      </c>
    </row>
    <row r="185" spans="15:15" x14ac:dyDescent="0.45">
      <c r="O185" t="s">
        <v>526</v>
      </c>
    </row>
    <row r="186" spans="15:15" x14ac:dyDescent="0.45">
      <c r="O186" t="s">
        <v>450</v>
      </c>
    </row>
    <row r="187" spans="15:15" x14ac:dyDescent="0.45">
      <c r="O187" t="s">
        <v>520</v>
      </c>
    </row>
    <row r="188" spans="15:15" x14ac:dyDescent="0.45">
      <c r="O188" t="s">
        <v>507</v>
      </c>
    </row>
    <row r="189" spans="15:15" x14ac:dyDescent="0.45">
      <c r="O189" t="s">
        <v>491</v>
      </c>
    </row>
    <row r="190" spans="15:15" x14ac:dyDescent="0.45">
      <c r="O190" t="s">
        <v>822</v>
      </c>
    </row>
    <row r="191" spans="15:15" x14ac:dyDescent="0.45">
      <c r="O191" t="s">
        <v>823</v>
      </c>
    </row>
    <row r="192" spans="15:15" x14ac:dyDescent="0.45">
      <c r="O192" t="s">
        <v>824</v>
      </c>
    </row>
    <row r="193" spans="15:15" x14ac:dyDescent="0.45">
      <c r="O193" t="s">
        <v>455</v>
      </c>
    </row>
    <row r="194" spans="15:15" x14ac:dyDescent="0.45">
      <c r="O194" t="s">
        <v>457</v>
      </c>
    </row>
    <row r="195" spans="15:15" x14ac:dyDescent="0.45">
      <c r="O195" t="s">
        <v>465</v>
      </c>
    </row>
    <row r="196" spans="15:15" x14ac:dyDescent="0.45">
      <c r="O196" t="s">
        <v>466</v>
      </c>
    </row>
    <row r="197" spans="15:15" x14ac:dyDescent="0.45">
      <c r="O197" t="s">
        <v>825</v>
      </c>
    </row>
    <row r="198" spans="15:15" x14ac:dyDescent="0.45">
      <c r="O198" t="s">
        <v>431</v>
      </c>
    </row>
    <row r="199" spans="15:15" x14ac:dyDescent="0.45">
      <c r="O199" t="s">
        <v>826</v>
      </c>
    </row>
    <row r="200" spans="15:15" x14ac:dyDescent="0.45">
      <c r="O200" t="s">
        <v>544</v>
      </c>
    </row>
    <row r="201" spans="15:15" x14ac:dyDescent="0.45">
      <c r="O201" t="s">
        <v>512</v>
      </c>
    </row>
    <row r="202" spans="15:15" x14ac:dyDescent="0.45">
      <c r="O202" t="s">
        <v>827</v>
      </c>
    </row>
    <row r="203" spans="15:15" x14ac:dyDescent="0.45">
      <c r="O203" t="s">
        <v>514</v>
      </c>
    </row>
    <row r="204" spans="15:15" x14ac:dyDescent="0.45">
      <c r="O204" t="s">
        <v>828</v>
      </c>
    </row>
    <row r="205" spans="15:15" x14ac:dyDescent="0.45">
      <c r="O205" t="s">
        <v>829</v>
      </c>
    </row>
    <row r="206" spans="15:15" x14ac:dyDescent="0.45">
      <c r="O206" t="s">
        <v>830</v>
      </c>
    </row>
    <row r="207" spans="15:15" x14ac:dyDescent="0.45">
      <c r="O207" t="s">
        <v>572</v>
      </c>
    </row>
    <row r="208" spans="15:15" x14ac:dyDescent="0.45">
      <c r="O208" t="s">
        <v>568</v>
      </c>
    </row>
    <row r="209" spans="15:15" x14ac:dyDescent="0.45">
      <c r="O209" t="s">
        <v>831</v>
      </c>
    </row>
    <row r="210" spans="15:15" x14ac:dyDescent="0.45">
      <c r="O210" t="s">
        <v>832</v>
      </c>
    </row>
    <row r="211" spans="15:15" x14ac:dyDescent="0.45">
      <c r="O211" t="s">
        <v>833</v>
      </c>
    </row>
    <row r="212" spans="15:15" x14ac:dyDescent="0.45">
      <c r="O212" t="s">
        <v>834</v>
      </c>
    </row>
    <row r="213" spans="15:15" x14ac:dyDescent="0.45">
      <c r="O213" t="s">
        <v>441</v>
      </c>
    </row>
    <row r="214" spans="15:15" x14ac:dyDescent="0.45">
      <c r="O214" t="s">
        <v>835</v>
      </c>
    </row>
    <row r="215" spans="15:15" x14ac:dyDescent="0.45">
      <c r="O215" t="s">
        <v>836</v>
      </c>
    </row>
    <row r="216" spans="15:15" x14ac:dyDescent="0.45">
      <c r="O216" t="s">
        <v>499</v>
      </c>
    </row>
    <row r="217" spans="15:15" x14ac:dyDescent="0.45">
      <c r="O217" t="s">
        <v>837</v>
      </c>
    </row>
    <row r="218" spans="15:15" x14ac:dyDescent="0.45">
      <c r="O218" t="s">
        <v>532</v>
      </c>
    </row>
    <row r="219" spans="15:15" x14ac:dyDescent="0.45">
      <c r="O219" t="s">
        <v>838</v>
      </c>
    </row>
    <row r="220" spans="15:15" x14ac:dyDescent="0.45">
      <c r="O220" t="s">
        <v>839</v>
      </c>
    </row>
    <row r="221" spans="15:15" x14ac:dyDescent="0.45">
      <c r="O221" t="s">
        <v>840</v>
      </c>
    </row>
    <row r="222" spans="15:15" x14ac:dyDescent="0.45">
      <c r="O222" t="s">
        <v>841</v>
      </c>
    </row>
    <row r="223" spans="15:15" x14ac:dyDescent="0.45">
      <c r="O223" t="s">
        <v>842</v>
      </c>
    </row>
    <row r="224" spans="15:15" x14ac:dyDescent="0.45">
      <c r="O224" t="s">
        <v>843</v>
      </c>
    </row>
    <row r="225" spans="15:15" x14ac:dyDescent="0.45">
      <c r="O225" t="s">
        <v>513</v>
      </c>
    </row>
    <row r="226" spans="15:15" x14ac:dyDescent="0.45">
      <c r="O226" t="s">
        <v>844</v>
      </c>
    </row>
    <row r="227" spans="15:15" x14ac:dyDescent="0.45">
      <c r="O227" t="s">
        <v>845</v>
      </c>
    </row>
    <row r="228" spans="15:15" x14ac:dyDescent="0.45">
      <c r="O228" t="s">
        <v>846</v>
      </c>
    </row>
    <row r="229" spans="15:15" x14ac:dyDescent="0.45">
      <c r="O229" t="s">
        <v>847</v>
      </c>
    </row>
    <row r="230" spans="15:15" x14ac:dyDescent="0.45">
      <c r="O230" t="s">
        <v>848</v>
      </c>
    </row>
    <row r="231" spans="15:15" x14ac:dyDescent="0.45">
      <c r="O231" t="s">
        <v>849</v>
      </c>
    </row>
    <row r="232" spans="15:15" x14ac:dyDescent="0.45">
      <c r="O232" t="s">
        <v>850</v>
      </c>
    </row>
    <row r="233" spans="15:15" x14ac:dyDescent="0.45">
      <c r="O233" t="s">
        <v>851</v>
      </c>
    </row>
    <row r="234" spans="15:15" x14ac:dyDescent="0.45">
      <c r="O234" t="s">
        <v>559</v>
      </c>
    </row>
    <row r="235" spans="15:15" x14ac:dyDescent="0.45">
      <c r="O235" t="s">
        <v>852</v>
      </c>
    </row>
    <row r="236" spans="15:15" x14ac:dyDescent="0.45">
      <c r="O236" t="s">
        <v>853</v>
      </c>
    </row>
    <row r="237" spans="15:15" x14ac:dyDescent="0.45">
      <c r="O237" t="s">
        <v>854</v>
      </c>
    </row>
    <row r="238" spans="15:15" x14ac:dyDescent="0.45">
      <c r="O238" t="s">
        <v>855</v>
      </c>
    </row>
    <row r="239" spans="15:15" x14ac:dyDescent="0.45">
      <c r="O239" t="s">
        <v>856</v>
      </c>
    </row>
    <row r="240" spans="15:15" x14ac:dyDescent="0.45">
      <c r="O240" t="s">
        <v>857</v>
      </c>
    </row>
    <row r="241" spans="15:15" x14ac:dyDescent="0.45">
      <c r="O241" t="s">
        <v>858</v>
      </c>
    </row>
    <row r="242" spans="15:15" x14ac:dyDescent="0.45">
      <c r="O242" t="s">
        <v>859</v>
      </c>
    </row>
    <row r="243" spans="15:15" x14ac:dyDescent="0.45">
      <c r="O243" t="s">
        <v>606</v>
      </c>
    </row>
    <row r="244" spans="15:15" x14ac:dyDescent="0.45">
      <c r="O244" t="s">
        <v>580</v>
      </c>
    </row>
    <row r="245" spans="15:15" x14ac:dyDescent="0.45">
      <c r="O245" t="s">
        <v>860</v>
      </c>
    </row>
    <row r="246" spans="15:15" x14ac:dyDescent="0.45">
      <c r="O246" t="s">
        <v>861</v>
      </c>
    </row>
    <row r="247" spans="15:15" x14ac:dyDescent="0.45">
      <c r="O247" t="s">
        <v>862</v>
      </c>
    </row>
    <row r="248" spans="15:15" x14ac:dyDescent="0.45">
      <c r="O248" t="s">
        <v>863</v>
      </c>
    </row>
    <row r="249" spans="15:15" x14ac:dyDescent="0.45">
      <c r="O249" t="s">
        <v>428</v>
      </c>
    </row>
    <row r="250" spans="15:15" x14ac:dyDescent="0.45">
      <c r="O250" t="s">
        <v>864</v>
      </c>
    </row>
    <row r="251" spans="15:15" x14ac:dyDescent="0.45">
      <c r="O251" t="s">
        <v>865</v>
      </c>
    </row>
    <row r="252" spans="15:15" x14ac:dyDescent="0.45">
      <c r="O252" t="s">
        <v>866</v>
      </c>
    </row>
    <row r="253" spans="15:15" x14ac:dyDescent="0.45">
      <c r="O253" t="s">
        <v>867</v>
      </c>
    </row>
    <row r="254" spans="15:15" x14ac:dyDescent="0.45">
      <c r="O254" t="s">
        <v>868</v>
      </c>
    </row>
    <row r="255" spans="15:15" x14ac:dyDescent="0.45">
      <c r="O255" t="s">
        <v>869</v>
      </c>
    </row>
    <row r="256" spans="15:15" x14ac:dyDescent="0.45">
      <c r="O256" t="s">
        <v>523</v>
      </c>
    </row>
    <row r="257" spans="15:15" x14ac:dyDescent="0.45">
      <c r="O257" t="s">
        <v>497</v>
      </c>
    </row>
    <row r="258" spans="15:15" x14ac:dyDescent="0.45">
      <c r="O258" t="s">
        <v>870</v>
      </c>
    </row>
    <row r="259" spans="15:15" x14ac:dyDescent="0.45">
      <c r="O259" t="s">
        <v>448</v>
      </c>
    </row>
    <row r="260" spans="15:15" x14ac:dyDescent="0.45">
      <c r="O260" t="s">
        <v>871</v>
      </c>
    </row>
    <row r="261" spans="15:15" x14ac:dyDescent="0.45">
      <c r="O261" t="s">
        <v>872</v>
      </c>
    </row>
    <row r="262" spans="15:15" x14ac:dyDescent="0.45">
      <c r="O262" t="s">
        <v>511</v>
      </c>
    </row>
    <row r="263" spans="15:15" x14ac:dyDescent="0.45">
      <c r="O263" t="s">
        <v>594</v>
      </c>
    </row>
    <row r="264" spans="15:15" x14ac:dyDescent="0.45">
      <c r="O264" t="s">
        <v>597</v>
      </c>
    </row>
    <row r="265" spans="15:15" x14ac:dyDescent="0.45">
      <c r="O265" t="s">
        <v>600</v>
      </c>
    </row>
    <row r="266" spans="15:15" x14ac:dyDescent="0.45">
      <c r="O266" t="s">
        <v>438</v>
      </c>
    </row>
    <row r="267" spans="15:15" x14ac:dyDescent="0.45">
      <c r="O267" t="s">
        <v>589</v>
      </c>
    </row>
    <row r="268" spans="15:15" x14ac:dyDescent="0.45">
      <c r="O268" t="s">
        <v>586</v>
      </c>
    </row>
    <row r="269" spans="15:15" x14ac:dyDescent="0.45">
      <c r="O269" t="s">
        <v>462</v>
      </c>
    </row>
    <row r="270" spans="15:15" x14ac:dyDescent="0.45">
      <c r="O270" t="s">
        <v>557</v>
      </c>
    </row>
    <row r="271" spans="15:15" x14ac:dyDescent="0.45">
      <c r="O271" t="s">
        <v>480</v>
      </c>
    </row>
    <row r="272" spans="15:15" x14ac:dyDescent="0.45">
      <c r="O272" t="s">
        <v>583</v>
      </c>
    </row>
    <row r="273" spans="15:15" x14ac:dyDescent="0.45">
      <c r="O273" t="s">
        <v>542</v>
      </c>
    </row>
    <row r="274" spans="15:15" x14ac:dyDescent="0.45">
      <c r="O274" t="s">
        <v>576</v>
      </c>
    </row>
    <row r="275" spans="15:15" x14ac:dyDescent="0.45">
      <c r="O275" t="s">
        <v>487</v>
      </c>
    </row>
    <row r="276" spans="15:15" x14ac:dyDescent="0.45">
      <c r="O276" t="s">
        <v>873</v>
      </c>
    </row>
    <row r="277" spans="15:15" x14ac:dyDescent="0.45">
      <c r="O277" t="s">
        <v>874</v>
      </c>
    </row>
    <row r="278" spans="15:15" x14ac:dyDescent="0.45">
      <c r="O278" t="s">
        <v>875</v>
      </c>
    </row>
    <row r="279" spans="15:15" x14ac:dyDescent="0.45">
      <c r="O279" t="s">
        <v>876</v>
      </c>
    </row>
    <row r="280" spans="15:15" x14ac:dyDescent="0.45">
      <c r="O280" t="s">
        <v>877</v>
      </c>
    </row>
    <row r="281" spans="15:15" x14ac:dyDescent="0.45">
      <c r="O281" t="s">
        <v>878</v>
      </c>
    </row>
    <row r="282" spans="15:15" x14ac:dyDescent="0.45">
      <c r="O282" t="s">
        <v>879</v>
      </c>
    </row>
    <row r="283" spans="15:15" x14ac:dyDescent="0.45">
      <c r="O283" t="s">
        <v>880</v>
      </c>
    </row>
    <row r="284" spans="15:15" x14ac:dyDescent="0.45">
      <c r="O284" t="s">
        <v>881</v>
      </c>
    </row>
    <row r="285" spans="15:15" x14ac:dyDescent="0.45">
      <c r="O285" t="s">
        <v>882</v>
      </c>
    </row>
    <row r="286" spans="15:15" x14ac:dyDescent="0.45">
      <c r="O286" t="s">
        <v>482</v>
      </c>
    </row>
    <row r="287" spans="15:15" x14ac:dyDescent="0.45">
      <c r="O287" t="s">
        <v>506</v>
      </c>
    </row>
    <row r="288" spans="15:15" x14ac:dyDescent="0.45">
      <c r="O288" t="s">
        <v>474</v>
      </c>
    </row>
    <row r="289" spans="15:15" x14ac:dyDescent="0.45">
      <c r="O289" t="s">
        <v>883</v>
      </c>
    </row>
    <row r="290" spans="15:15" x14ac:dyDescent="0.45">
      <c r="O290" t="s">
        <v>884</v>
      </c>
    </row>
    <row r="291" spans="15:15" x14ac:dyDescent="0.45">
      <c r="O291" t="s">
        <v>518</v>
      </c>
    </row>
    <row r="292" spans="15:15" x14ac:dyDescent="0.45">
      <c r="O292" t="s">
        <v>885</v>
      </c>
    </row>
    <row r="293" spans="15:15" x14ac:dyDescent="0.45">
      <c r="O293" t="s">
        <v>886</v>
      </c>
    </row>
    <row r="294" spans="15:15" x14ac:dyDescent="0.45">
      <c r="O294" t="s">
        <v>887</v>
      </c>
    </row>
    <row r="295" spans="15:15" x14ac:dyDescent="0.45">
      <c r="O295" t="s">
        <v>888</v>
      </c>
    </row>
    <row r="296" spans="15:15" x14ac:dyDescent="0.45">
      <c r="O296" t="s">
        <v>889</v>
      </c>
    </row>
    <row r="297" spans="15:15" x14ac:dyDescent="0.45">
      <c r="O297" t="s">
        <v>890</v>
      </c>
    </row>
    <row r="298" spans="15:15" x14ac:dyDescent="0.45">
      <c r="O298" t="s">
        <v>891</v>
      </c>
    </row>
    <row r="299" spans="15:15" x14ac:dyDescent="0.45">
      <c r="O299" t="s">
        <v>892</v>
      </c>
    </row>
    <row r="300" spans="15:15" x14ac:dyDescent="0.45">
      <c r="O300" t="s">
        <v>893</v>
      </c>
    </row>
    <row r="301" spans="15:15" x14ac:dyDescent="0.45">
      <c r="O301" t="s">
        <v>894</v>
      </c>
    </row>
    <row r="302" spans="15:15" x14ac:dyDescent="0.45">
      <c r="O302" t="s">
        <v>895</v>
      </c>
    </row>
    <row r="303" spans="15:15" x14ac:dyDescent="0.45">
      <c r="O303" t="s">
        <v>896</v>
      </c>
    </row>
    <row r="304" spans="15:15" x14ac:dyDescent="0.45">
      <c r="O304" t="s">
        <v>897</v>
      </c>
    </row>
    <row r="305" spans="15:15" x14ac:dyDescent="0.45">
      <c r="O305" t="s">
        <v>898</v>
      </c>
    </row>
    <row r="306" spans="15:15" x14ac:dyDescent="0.45">
      <c r="O306" t="s">
        <v>899</v>
      </c>
    </row>
    <row r="307" spans="15:15" x14ac:dyDescent="0.45">
      <c r="O307" t="s">
        <v>900</v>
      </c>
    </row>
    <row r="308" spans="15:15" x14ac:dyDescent="0.45">
      <c r="O308" t="s">
        <v>901</v>
      </c>
    </row>
    <row r="309" spans="15:15" x14ac:dyDescent="0.45">
      <c r="O309" t="s">
        <v>902</v>
      </c>
    </row>
    <row r="310" spans="15:15" x14ac:dyDescent="0.45">
      <c r="O310" t="s">
        <v>903</v>
      </c>
    </row>
    <row r="311" spans="15:15" x14ac:dyDescent="0.45">
      <c r="O311" t="s">
        <v>904</v>
      </c>
    </row>
    <row r="312" spans="15:15" x14ac:dyDescent="0.45">
      <c r="O312" t="s">
        <v>905</v>
      </c>
    </row>
    <row r="313" spans="15:15" x14ac:dyDescent="0.45">
      <c r="O313" t="s">
        <v>906</v>
      </c>
    </row>
    <row r="314" spans="15:15" x14ac:dyDescent="0.45">
      <c r="O314" t="s">
        <v>524</v>
      </c>
    </row>
    <row r="315" spans="15:15" x14ac:dyDescent="0.45">
      <c r="O315" t="s">
        <v>456</v>
      </c>
    </row>
    <row r="316" spans="15:15" x14ac:dyDescent="0.45">
      <c r="O316" t="s">
        <v>549</v>
      </c>
    </row>
    <row r="317" spans="15:15" x14ac:dyDescent="0.45">
      <c r="O317" t="s">
        <v>907</v>
      </c>
    </row>
    <row r="318" spans="15:15" x14ac:dyDescent="0.45">
      <c r="O318" t="s">
        <v>490</v>
      </c>
    </row>
    <row r="319" spans="15:15" x14ac:dyDescent="0.45">
      <c r="O319" t="s">
        <v>908</v>
      </c>
    </row>
    <row r="320" spans="15:15" x14ac:dyDescent="0.45">
      <c r="O320" t="s">
        <v>909</v>
      </c>
    </row>
    <row r="321" spans="15:15" x14ac:dyDescent="0.45">
      <c r="O321" t="s">
        <v>910</v>
      </c>
    </row>
    <row r="322" spans="15:15" x14ac:dyDescent="0.45">
      <c r="O322" t="s">
        <v>569</v>
      </c>
    </row>
    <row r="323" spans="15:15" x14ac:dyDescent="0.45">
      <c r="O323" t="s">
        <v>911</v>
      </c>
    </row>
    <row r="324" spans="15:15" x14ac:dyDescent="0.45">
      <c r="O324" t="s">
        <v>912</v>
      </c>
    </row>
    <row r="325" spans="15:15" x14ac:dyDescent="0.45">
      <c r="O325" t="s">
        <v>913</v>
      </c>
    </row>
    <row r="326" spans="15:15" x14ac:dyDescent="0.45">
      <c r="O326" t="s">
        <v>914</v>
      </c>
    </row>
    <row r="327" spans="15:15" x14ac:dyDescent="0.45">
      <c r="O327" t="s">
        <v>915</v>
      </c>
    </row>
    <row r="328" spans="15:15" x14ac:dyDescent="0.45">
      <c r="O328" t="s">
        <v>916</v>
      </c>
    </row>
    <row r="329" spans="15:15" x14ac:dyDescent="0.45">
      <c r="O329" t="s">
        <v>917</v>
      </c>
    </row>
    <row r="330" spans="15:15" x14ac:dyDescent="0.45">
      <c r="O330" t="s">
        <v>918</v>
      </c>
    </row>
    <row r="331" spans="15:15" x14ac:dyDescent="0.45">
      <c r="O331" t="s">
        <v>919</v>
      </c>
    </row>
    <row r="332" spans="15:15" x14ac:dyDescent="0.45">
      <c r="O332" t="s">
        <v>920</v>
      </c>
    </row>
    <row r="333" spans="15:15" x14ac:dyDescent="0.45">
      <c r="O333" t="s">
        <v>921</v>
      </c>
    </row>
    <row r="334" spans="15:15" x14ac:dyDescent="0.45">
      <c r="O334" t="s">
        <v>573</v>
      </c>
    </row>
    <row r="335" spans="15:15" x14ac:dyDescent="0.45">
      <c r="O335" t="s">
        <v>922</v>
      </c>
    </row>
    <row r="336" spans="15:15" x14ac:dyDescent="0.45">
      <c r="O336" t="s">
        <v>923</v>
      </c>
    </row>
    <row r="337" spans="15:15" x14ac:dyDescent="0.45">
      <c r="O337" t="s">
        <v>924</v>
      </c>
    </row>
    <row r="338" spans="15:15" x14ac:dyDescent="0.45">
      <c r="O338" t="s">
        <v>925</v>
      </c>
    </row>
    <row r="339" spans="15:15" x14ac:dyDescent="0.45">
      <c r="O339" t="s">
        <v>926</v>
      </c>
    </row>
    <row r="340" spans="15:15" x14ac:dyDescent="0.45">
      <c r="O340" t="s">
        <v>519</v>
      </c>
    </row>
    <row r="341" spans="15:15" x14ac:dyDescent="0.45">
      <c r="O341" t="s">
        <v>927</v>
      </c>
    </row>
    <row r="342" spans="15:15" x14ac:dyDescent="0.45">
      <c r="O342" t="s">
        <v>928</v>
      </c>
    </row>
    <row r="343" spans="15:15" x14ac:dyDescent="0.45">
      <c r="O343" t="s">
        <v>929</v>
      </c>
    </row>
    <row r="344" spans="15:15" x14ac:dyDescent="0.45">
      <c r="O344" t="s">
        <v>930</v>
      </c>
    </row>
    <row r="345" spans="15:15" x14ac:dyDescent="0.45">
      <c r="O345" t="s">
        <v>931</v>
      </c>
    </row>
    <row r="346" spans="15:15" x14ac:dyDescent="0.45">
      <c r="O346" t="s">
        <v>932</v>
      </c>
    </row>
    <row r="347" spans="15:15" x14ac:dyDescent="0.45">
      <c r="O347" t="s">
        <v>933</v>
      </c>
    </row>
    <row r="348" spans="15:15" x14ac:dyDescent="0.45">
      <c r="O348" t="s">
        <v>934</v>
      </c>
    </row>
    <row r="349" spans="15:15" x14ac:dyDescent="0.45">
      <c r="O349" t="s">
        <v>935</v>
      </c>
    </row>
    <row r="350" spans="15:15" x14ac:dyDescent="0.45">
      <c r="O350" t="s">
        <v>936</v>
      </c>
    </row>
    <row r="351" spans="15:15" x14ac:dyDescent="0.45">
      <c r="O351" t="s">
        <v>937</v>
      </c>
    </row>
    <row r="352" spans="15:15" x14ac:dyDescent="0.45">
      <c r="O352" t="s">
        <v>938</v>
      </c>
    </row>
    <row r="353" spans="15:15" x14ac:dyDescent="0.45">
      <c r="O353" t="s">
        <v>939</v>
      </c>
    </row>
    <row r="354" spans="15:15" x14ac:dyDescent="0.45">
      <c r="O354" t="s">
        <v>940</v>
      </c>
    </row>
    <row r="355" spans="15:15" x14ac:dyDescent="0.45">
      <c r="O355" t="s">
        <v>941</v>
      </c>
    </row>
    <row r="356" spans="15:15" x14ac:dyDescent="0.45">
      <c r="O356" t="s">
        <v>942</v>
      </c>
    </row>
    <row r="357" spans="15:15" x14ac:dyDescent="0.45">
      <c r="O357" t="s">
        <v>943</v>
      </c>
    </row>
    <row r="358" spans="15:15" x14ac:dyDescent="0.45">
      <c r="O358" t="s">
        <v>944</v>
      </c>
    </row>
    <row r="359" spans="15:15" x14ac:dyDescent="0.45">
      <c r="O359" t="s">
        <v>945</v>
      </c>
    </row>
    <row r="360" spans="15:15" x14ac:dyDescent="0.45">
      <c r="O360" t="s">
        <v>946</v>
      </c>
    </row>
    <row r="361" spans="15:15" x14ac:dyDescent="0.45">
      <c r="O361" t="s">
        <v>558</v>
      </c>
    </row>
    <row r="362" spans="15:15" x14ac:dyDescent="0.45">
      <c r="O362" t="s">
        <v>947</v>
      </c>
    </row>
    <row r="363" spans="15:15" x14ac:dyDescent="0.45">
      <c r="O363" t="s">
        <v>948</v>
      </c>
    </row>
    <row r="364" spans="15:15" x14ac:dyDescent="0.45">
      <c r="O364" t="s">
        <v>495</v>
      </c>
    </row>
    <row r="365" spans="15:15" x14ac:dyDescent="0.45">
      <c r="O365" t="s">
        <v>949</v>
      </c>
    </row>
    <row r="366" spans="15:15" x14ac:dyDescent="0.45">
      <c r="O366" t="s">
        <v>950</v>
      </c>
    </row>
    <row r="367" spans="15:15" x14ac:dyDescent="0.45">
      <c r="O367" t="s">
        <v>951</v>
      </c>
    </row>
    <row r="368" spans="15:15" x14ac:dyDescent="0.45">
      <c r="O368" t="s">
        <v>952</v>
      </c>
    </row>
    <row r="369" spans="15:15" x14ac:dyDescent="0.45">
      <c r="O369" t="s">
        <v>525</v>
      </c>
    </row>
    <row r="370" spans="15:15" x14ac:dyDescent="0.45">
      <c r="O370" t="s">
        <v>953</v>
      </c>
    </row>
    <row r="371" spans="15:15" x14ac:dyDescent="0.45">
      <c r="O371" t="s">
        <v>954</v>
      </c>
    </row>
    <row r="372" spans="15:15" x14ac:dyDescent="0.45">
      <c r="O372" t="s">
        <v>504</v>
      </c>
    </row>
    <row r="373" spans="15:15" x14ac:dyDescent="0.45">
      <c r="O373" t="s">
        <v>955</v>
      </c>
    </row>
    <row r="374" spans="15:15" x14ac:dyDescent="0.45">
      <c r="O374" t="s">
        <v>956</v>
      </c>
    </row>
    <row r="375" spans="15:15" x14ac:dyDescent="0.45">
      <c r="O375" t="s">
        <v>957</v>
      </c>
    </row>
    <row r="376" spans="15:15" x14ac:dyDescent="0.45">
      <c r="O376" t="s">
        <v>958</v>
      </c>
    </row>
    <row r="377" spans="15:15" x14ac:dyDescent="0.45">
      <c r="O377" t="s">
        <v>959</v>
      </c>
    </row>
    <row r="378" spans="15:15" x14ac:dyDescent="0.45">
      <c r="O378" t="s">
        <v>960</v>
      </c>
    </row>
    <row r="379" spans="15:15" x14ac:dyDescent="0.45">
      <c r="O379" t="s">
        <v>961</v>
      </c>
    </row>
    <row r="380" spans="15:15" x14ac:dyDescent="0.45">
      <c r="O380" t="s">
        <v>962</v>
      </c>
    </row>
    <row r="381" spans="15:15" x14ac:dyDescent="0.45">
      <c r="O381" t="s">
        <v>963</v>
      </c>
    </row>
    <row r="382" spans="15:15" x14ac:dyDescent="0.45">
      <c r="O382" t="s">
        <v>964</v>
      </c>
    </row>
    <row r="383" spans="15:15" x14ac:dyDescent="0.45">
      <c r="O383" t="s">
        <v>563</v>
      </c>
    </row>
    <row r="384" spans="15:15" x14ac:dyDescent="0.45">
      <c r="O384" t="s">
        <v>530</v>
      </c>
    </row>
    <row r="385" spans="15:15" x14ac:dyDescent="0.45">
      <c r="O385" t="s">
        <v>965</v>
      </c>
    </row>
    <row r="386" spans="15:15" x14ac:dyDescent="0.45">
      <c r="O386" t="s">
        <v>966</v>
      </c>
    </row>
    <row r="387" spans="15:15" x14ac:dyDescent="0.45">
      <c r="O387" t="s">
        <v>967</v>
      </c>
    </row>
    <row r="388" spans="15:15" x14ac:dyDescent="0.45">
      <c r="O388" t="s">
        <v>968</v>
      </c>
    </row>
    <row r="389" spans="15:15" x14ac:dyDescent="0.45">
      <c r="O389" t="s">
        <v>969</v>
      </c>
    </row>
    <row r="390" spans="15:15" x14ac:dyDescent="0.45">
      <c r="O390" t="s">
        <v>970</v>
      </c>
    </row>
    <row r="391" spans="15:15" x14ac:dyDescent="0.45">
      <c r="O391" t="s">
        <v>971</v>
      </c>
    </row>
    <row r="392" spans="15:15" x14ac:dyDescent="0.45">
      <c r="O392" t="s">
        <v>972</v>
      </c>
    </row>
    <row r="393" spans="15:15" x14ac:dyDescent="0.45">
      <c r="O393" t="s">
        <v>973</v>
      </c>
    </row>
    <row r="394" spans="15:15" x14ac:dyDescent="0.45">
      <c r="O394" t="s">
        <v>974</v>
      </c>
    </row>
    <row r="395" spans="15:15" x14ac:dyDescent="0.45">
      <c r="O395" t="s">
        <v>975</v>
      </c>
    </row>
    <row r="396" spans="15:15" x14ac:dyDescent="0.45">
      <c r="O396" t="s">
        <v>976</v>
      </c>
    </row>
    <row r="397" spans="15:15" x14ac:dyDescent="0.45">
      <c r="O397" t="s">
        <v>977</v>
      </c>
    </row>
    <row r="398" spans="15:15" x14ac:dyDescent="0.45">
      <c r="O398" t="s">
        <v>978</v>
      </c>
    </row>
    <row r="399" spans="15:15" x14ac:dyDescent="0.45">
      <c r="O399" t="s">
        <v>979</v>
      </c>
    </row>
    <row r="400" spans="15:15" x14ac:dyDescent="0.45">
      <c r="O400" t="s">
        <v>980</v>
      </c>
    </row>
    <row r="401" spans="15:15" x14ac:dyDescent="0.45">
      <c r="O401" t="s">
        <v>981</v>
      </c>
    </row>
    <row r="402" spans="15:15" x14ac:dyDescent="0.45">
      <c r="O402" t="s">
        <v>982</v>
      </c>
    </row>
    <row r="403" spans="15:15" x14ac:dyDescent="0.45">
      <c r="O403" t="s">
        <v>581</v>
      </c>
    </row>
    <row r="404" spans="15:15" x14ac:dyDescent="0.45">
      <c r="O404" t="s">
        <v>983</v>
      </c>
    </row>
    <row r="405" spans="15:15" x14ac:dyDescent="0.45">
      <c r="O405" t="s">
        <v>984</v>
      </c>
    </row>
    <row r="406" spans="15:15" x14ac:dyDescent="0.45">
      <c r="O406" t="s">
        <v>440</v>
      </c>
    </row>
    <row r="407" spans="15:15" x14ac:dyDescent="0.45">
      <c r="O407" t="s">
        <v>985</v>
      </c>
    </row>
    <row r="408" spans="15:15" x14ac:dyDescent="0.45">
      <c r="O408" t="s">
        <v>553</v>
      </c>
    </row>
    <row r="409" spans="15:15" x14ac:dyDescent="0.45">
      <c r="O409" t="s">
        <v>577</v>
      </c>
    </row>
    <row r="410" spans="15:15" x14ac:dyDescent="0.45">
      <c r="O410" t="s">
        <v>449</v>
      </c>
    </row>
    <row r="411" spans="15:15" x14ac:dyDescent="0.45">
      <c r="O411" t="s">
        <v>498</v>
      </c>
    </row>
    <row r="412" spans="15:15" x14ac:dyDescent="0.45">
      <c r="O412" t="s">
        <v>986</v>
      </c>
    </row>
    <row r="413" spans="15:15" x14ac:dyDescent="0.45">
      <c r="O413" t="s">
        <v>987</v>
      </c>
    </row>
  </sheetData>
  <sheetProtection sheet="1" objects="1" scenarios="1"/>
  <autoFilter ref="A1:C127" xr:uid="{5102D29B-C13B-4D09-977E-E4C3BB94A973}">
    <sortState xmlns:xlrd2="http://schemas.microsoft.com/office/spreadsheetml/2017/richdata2" ref="A2:C128">
      <sortCondition ref="A1:A127"/>
    </sortState>
  </autoFilter>
  <sortState xmlns:xlrd2="http://schemas.microsoft.com/office/spreadsheetml/2017/richdata2" ref="M2:M8">
    <sortCondition ref="M2:M8"/>
  </sortState>
  <pageMargins left="0.7" right="0.7" top="0.75" bottom="0.75" header="0.3" footer="0.3"/>
  <pageSetup paperSize="9" scale="1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4AEE182F2B74D82B655543077DE54" ma:contentTypeVersion="19" ma:contentTypeDescription="Create a new document." ma:contentTypeScope="" ma:versionID="04fecf573a25005f1eac383f1e336574">
  <xsd:schema xmlns:xsd="http://www.w3.org/2001/XMLSchema" xmlns:xs="http://www.w3.org/2001/XMLSchema" xmlns:p="http://schemas.microsoft.com/office/2006/metadata/properties" xmlns:ns2="8eda8b78-9915-4258-8199-200555f5090b" xmlns:ns3="bab3b376-ad21-4123-813a-c3238702107c" targetNamespace="http://schemas.microsoft.com/office/2006/metadata/properties" ma:root="true" ma:fieldsID="5e2a5f7473eebc5b73b0cbe1e87cb9bc" ns2:_="" ns3:_="">
    <xsd:import namespace="8eda8b78-9915-4258-8199-200555f5090b"/>
    <xsd:import namespace="bab3b376-ad21-4123-813a-c323870210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3:TaxCatchAll" minOccurs="0"/>
                <xsd:element ref="ns2:MediaServiceOCR"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a8b78-9915-4258-8199-200555f50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5651981c-07c9-48be-a366-aa18a08a63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ab3b376-ad21-4123-813a-c323870210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4a17889-4434-488d-b912-0f07dc111f55}" ma:internalName="TaxCatchAll" ma:showField="CatchAllData" ma:web="bab3b376-ad21-4123-813a-c323870210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a8b78-9915-4258-8199-200555f5090b">
      <Terms xmlns="http://schemas.microsoft.com/office/infopath/2007/PartnerControls"/>
    </lcf76f155ced4ddcb4097134ff3c332f>
    <TaxCatchAll xmlns="bab3b376-ad21-4123-813a-c3238702107c" xsi:nil="true"/>
  </documentManagement>
</p:properties>
</file>

<file path=customXml/itemProps1.xml><?xml version="1.0" encoding="utf-8"?>
<ds:datastoreItem xmlns:ds="http://schemas.openxmlformats.org/officeDocument/2006/customXml" ds:itemID="{BE5BEC60-A2B4-46AA-A1EC-C70354F957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da8b78-9915-4258-8199-200555f5090b"/>
    <ds:schemaRef ds:uri="bab3b376-ad21-4123-813a-c323870210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D682A-9E98-4DE6-85BB-838A80DD460A}">
  <ds:schemaRefs>
    <ds:schemaRef ds:uri="http://schemas.microsoft.com/sharepoint/v3/contenttype/forms"/>
  </ds:schemaRefs>
</ds:datastoreItem>
</file>

<file path=customXml/itemProps3.xml><?xml version="1.0" encoding="utf-8"?>
<ds:datastoreItem xmlns:ds="http://schemas.openxmlformats.org/officeDocument/2006/customXml" ds:itemID="{BF485E59-ED7E-4371-A6F6-86C4365CA342}">
  <ds:schemaRefs>
    <ds:schemaRef ds:uri="8eda8b78-9915-4258-8199-200555f5090b"/>
    <ds:schemaRef ds:uri="http://schemas.microsoft.com/office/2006/documentManagement/types"/>
    <ds:schemaRef ds:uri="http://purl.org/dc/terms/"/>
    <ds:schemaRef ds:uri="http://purl.org/dc/dcmitype/"/>
    <ds:schemaRef ds:uri="http://purl.org/dc/elements/1.1/"/>
    <ds:schemaRef ds:uri="http://schemas.microsoft.com/office/infopath/2007/PartnerControls"/>
    <ds:schemaRef ds:uri="http://schemas.openxmlformats.org/package/2006/metadata/core-properties"/>
    <ds:schemaRef ds:uri="bab3b376-ad21-4123-813a-c3238702107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Guidance</vt:lpstr>
      <vt:lpstr>Definitions</vt:lpstr>
      <vt:lpstr>Bidder Information</vt:lpstr>
      <vt:lpstr>Summary</vt:lpstr>
      <vt:lpstr>ASF</vt:lpstr>
      <vt:lpstr>FCfJ</vt:lpstr>
      <vt:lpstr>Delivery (Qualifications)</vt:lpstr>
      <vt:lpstr>ASF+FCfJ Combined</vt:lpstr>
      <vt:lpstr>SOC priorities</vt:lpstr>
      <vt:lpstr>SSA DD</vt:lpstr>
      <vt:lpstr>All SSA</vt:lpstr>
      <vt:lpstr>All SOC codes</vt:lpstr>
      <vt:lpstr>Construction_SOC</vt:lpstr>
      <vt:lpstr>Construction_SSA</vt:lpstr>
      <vt:lpstr>Creative_SOC</vt:lpstr>
      <vt:lpstr>Creative_SSA</vt:lpstr>
      <vt:lpstr>Digital_SOC</vt:lpstr>
      <vt:lpstr>Digital_SSA</vt:lpstr>
      <vt:lpstr>Experience_SOC</vt:lpstr>
      <vt:lpstr>Experience_SSA</vt:lpstr>
      <vt:lpstr>Finance_SOC</vt:lpstr>
      <vt:lpstr>Finance_SSA</vt:lpstr>
      <vt:lpstr>Frontier_SOC</vt:lpstr>
      <vt:lpstr>Frontier_SSA</vt:lpstr>
      <vt:lpstr>Health_SOC</vt:lpstr>
      <vt:lpstr>Health_SSA</vt:lpstr>
      <vt:lpstr>Other_SOC</vt:lpstr>
      <vt:lpstr>Other_SSA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Harry Sanders</dc:creator>
  <cp:keywords/>
  <dc:description/>
  <cp:lastModifiedBy>Stuart Bridgett</cp:lastModifiedBy>
  <cp:revision/>
  <dcterms:created xsi:type="dcterms:W3CDTF">2022-10-12T13:05:57Z</dcterms:created>
  <dcterms:modified xsi:type="dcterms:W3CDTF">2025-10-22T16:43:49Z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0x010100E944AEE182F2B74D82B655543077DE54</vt:lpwstr>
  </property>
  <property fmtid="{D5CDD505-2E9C-101B-9397-08002B2CF9AE}" pid="3" name="MediaServiceImageTags">
    <vt:lpwstr/>
  </property>
</Properties>
</file>