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greaterlondonauthority-my.sharepoint.com/personal/smritee_satyapreetee_london_gov_uk/Documents/2024 workings/Submission tracker/Version 6.8 carrott24/"/>
    </mc:Choice>
  </mc:AlternateContent>
  <xr:revisionPtr revIDLastSave="0" documentId="8_{96181EE7-688F-40A2-B473-3E69AD1B7991}" xr6:coauthVersionLast="47" xr6:coauthVersionMax="47" xr10:uidLastSave="{00000000-0000-0000-0000-000000000000}"/>
  <workbookProtection workbookAlgorithmName="SHA-512" workbookHashValue="wLyS3hBlE941mYPSZzlHLd7Pz2Q34lTNMGIGeY83M623jzX6pmqxxqUYIuetf9Nop3AKO0iHJAKDfqcPTb0MDw==" workbookSaltValue="zZOhjdbQb745eyXAjzhcqA==" workbookSpinCount="100000" lockStructure="1"/>
  <bookViews>
    <workbookView xWindow="43080" yWindow="-120" windowWidth="51840" windowHeight="21240" tabRatio="568" activeTab="2" xr2:uid="{95B8AC21-FFAE-4BA5-AA12-AB848C25AB24}"/>
  </bookViews>
  <sheets>
    <sheet name="Report Guidance" sheetId="8" r:id="rId1"/>
    <sheet name="Quarterly Report" sheetId="6" r:id="rId2"/>
    <sheet name="Financial Year Claim" sheetId="11" r:id="rId3"/>
    <sheet name="Value for dropdown lists" sheetId="3" state="hidden" r:id="rId4"/>
  </sheets>
  <externalReferences>
    <externalReference r:id="rId5"/>
  </externalReferences>
  <definedNames>
    <definedName name="_xlnm._FilterDatabase" localSheetId="0" hidden="1">'Report Guidance'!$A$12:$D$12</definedName>
    <definedName name="Financial" localSheetId="0">'[1]Value for dropdown lists'!$B$17:$B$19</definedName>
    <definedName name="Financial">'Value for dropdown lists'!$B$17:$B$19</definedName>
    <definedName name="Funding" localSheetId="0">'[1]Value for dropdown lists'!$B$22:$B$24</definedName>
    <definedName name="Funding">'Value for dropdown lists'!$B$22:$B$24</definedName>
    <definedName name="_xlnm.Print_Titles" localSheetId="2">'Financial Year Claim'!$11:$17</definedName>
    <definedName name="_xlnm.Print_Titles" localSheetId="1">'Quarterly Report'!$11:$17</definedName>
    <definedName name="Select" localSheetId="0">'[1]Value for dropdown lists'!$B$27</definedName>
    <definedName name="Select">'Value for dropdown lists'!$B$27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8" i="6" l="1"/>
  <c r="P28" i="11"/>
  <c r="O28" i="11"/>
  <c r="N28" i="11"/>
  <c r="M28" i="11"/>
  <c r="L28" i="11"/>
  <c r="K28" i="11"/>
  <c r="J28" i="11"/>
  <c r="I28" i="11"/>
  <c r="H28" i="11"/>
  <c r="G28" i="11"/>
  <c r="F28" i="11"/>
  <c r="E28" i="11"/>
  <c r="D28" i="11"/>
  <c r="C28" i="11"/>
  <c r="Q27" i="11"/>
  <c r="Q26" i="11"/>
  <c r="Q25" i="11"/>
  <c r="Q24" i="11"/>
  <c r="Q23" i="11"/>
  <c r="Q22" i="11"/>
  <c r="Q21" i="11"/>
  <c r="Q20" i="11"/>
  <c r="Q19" i="11"/>
  <c r="Q18" i="11"/>
  <c r="B12" i="11"/>
  <c r="R18" i="6"/>
  <c r="R19" i="6"/>
  <c r="R20" i="6"/>
  <c r="R21" i="6"/>
  <c r="R22" i="6"/>
  <c r="R23" i="6"/>
  <c r="R24" i="6"/>
  <c r="R25" i="6"/>
  <c r="R26" i="6"/>
  <c r="R27" i="6"/>
  <c r="B12" i="6" l="1"/>
  <c r="O28" i="6" l="1"/>
  <c r="M28" i="6"/>
  <c r="K28" i="6"/>
  <c r="G28" i="6"/>
  <c r="C28" i="6"/>
  <c r="D28" i="6"/>
  <c r="F28" i="6"/>
  <c r="H28" i="6" l="1"/>
  <c r="I28" i="6"/>
  <c r="J28" i="6"/>
  <c r="L28" i="6"/>
  <c r="N28" i="6"/>
  <c r="P28" i="6"/>
  <c r="E28" i="6"/>
</calcChain>
</file>

<file path=xl/sharedStrings.xml><?xml version="1.0" encoding="utf-8"?>
<sst xmlns="http://schemas.openxmlformats.org/spreadsheetml/2006/main" count="305" uniqueCount="231">
  <si>
    <t>Multiply Report Guidance</t>
  </si>
  <si>
    <t>Publication date:</t>
  </si>
  <si>
    <t>Version:</t>
  </si>
  <si>
    <t>Note:</t>
  </si>
  <si>
    <t>From FY23/24 please capture substantive learning participation as both enrolments and a count of distinct learners (headcount)</t>
  </si>
  <si>
    <t>Explanatory note:</t>
  </si>
  <si>
    <t xml:space="preserve">For the purposes of a start, ‘the same year’ will be defined by the type of report. For Quarterly or Financial Year reporting this will be the financial year </t>
  </si>
  <si>
    <t>period April - March. For Funding Year reporting this will be the academic year period August - July.</t>
  </si>
  <si>
    <t>Field
Reference</t>
  </si>
  <si>
    <t>Field Name</t>
  </si>
  <si>
    <t>Data Validation</t>
  </si>
  <si>
    <t>Field Guidance</t>
  </si>
  <si>
    <t>B11</t>
  </si>
  <si>
    <t>Select from drop-down list</t>
  </si>
  <si>
    <t>A unique identifying number given to all providers by the UK Register of Learning Providers.</t>
  </si>
  <si>
    <t>B12</t>
  </si>
  <si>
    <t>Autopopulated when valid UKPRN is selected</t>
  </si>
  <si>
    <t>Provider name as recorded in the UK Register of Learning Providers.</t>
  </si>
  <si>
    <t>B13</t>
  </si>
  <si>
    <t>Date in DD/MM/YYYY format</t>
  </si>
  <si>
    <t>Enter the date that you are submitting the report.</t>
  </si>
  <si>
    <t>B14</t>
  </si>
  <si>
    <t>Prepopulated for Quarterly reports
Select from drop-down list for full year reports:
Financial Year Claim
Funding Year Claim</t>
  </si>
  <si>
    <t>Select the report type relevant to the reporting period of your submission.</t>
  </si>
  <si>
    <t>B15</t>
  </si>
  <si>
    <t>Note that the list available will depend on which type of report is chosen.</t>
  </si>
  <si>
    <t>A</t>
  </si>
  <si>
    <t>Intervention type</t>
  </si>
  <si>
    <t>Prepopulated</t>
  </si>
  <si>
    <t>Enter data against each row for which you have delivery against that intervention to report.</t>
  </si>
  <si>
    <t>B</t>
  </si>
  <si>
    <t>Multiply Intervention delivered</t>
  </si>
  <si>
    <t>C</t>
  </si>
  <si>
    <r>
      <t>A. Number of learners who participated in substantive learning courses (enrolments)
(</t>
    </r>
    <r>
      <rPr>
        <b/>
        <sz val="9"/>
        <color theme="1"/>
        <rFont val="Arial"/>
        <family val="2"/>
      </rPr>
      <t>Actual for reporting period</t>
    </r>
    <r>
      <rPr>
        <sz val="9"/>
        <color theme="1"/>
        <rFont val="Arial"/>
        <family val="2"/>
      </rPr>
      <t>)</t>
    </r>
  </si>
  <si>
    <t>Must be whole number, greater than or equal to zero</t>
  </si>
  <si>
    <t>D</t>
  </si>
  <si>
    <r>
      <t>A1. Of which, number of learners who started substantive learning courses (enrolments)
(</t>
    </r>
    <r>
      <rPr>
        <b/>
        <sz val="9"/>
        <color theme="1"/>
        <rFont val="Arial"/>
        <family val="2"/>
      </rPr>
      <t>Actual for reporting period</t>
    </r>
    <r>
      <rPr>
        <sz val="9"/>
        <color theme="1"/>
        <rFont val="Arial"/>
        <family val="2"/>
      </rPr>
      <t>)</t>
    </r>
  </si>
  <si>
    <t>Must be whole number, less than or equal to “A”</t>
  </si>
  <si>
    <t>E</t>
  </si>
  <si>
    <t>B. Number of distinct learners who participated in substantive learning courses (headcount)
(Actual for reporting period)</t>
  </si>
  <si>
    <t>F</t>
  </si>
  <si>
    <t>B1. Of which, number of distinct learners who started substantive learning courses (headcount)
(Actual for reporting period)</t>
  </si>
  <si>
    <t>Must be whole number, less than or equal to “B”</t>
  </si>
  <si>
    <t>G</t>
  </si>
  <si>
    <t>C. Number of people who engaged with outreach focussed events/activity
(Actual for reporting period)</t>
  </si>
  <si>
    <t>H</t>
  </si>
  <si>
    <t>D. Number of different types of provision that ran in London for this intervention
(Actual for reporting period)</t>
  </si>
  <si>
    <t>I</t>
  </si>
  <si>
    <t>D1. Of which, number of different types of provision that started for this intervention 
(Actual for reporting period)</t>
  </si>
  <si>
    <t>Must be whole number, less than or equal to “D”</t>
  </si>
  <si>
    <t>J</t>
  </si>
  <si>
    <t>K</t>
  </si>
  <si>
    <t>Must be whole number, less than or equal to “E1”</t>
  </si>
  <si>
    <t>L</t>
  </si>
  <si>
    <t>M</t>
  </si>
  <si>
    <t>Must be whole number, less than or equal to “F1”</t>
  </si>
  <si>
    <t>N</t>
  </si>
  <si>
    <t>O</t>
  </si>
  <si>
    <t>Must be whole number, less than or equal to “G1”</t>
  </si>
  <si>
    <t>P</t>
  </si>
  <si>
    <t>Q</t>
  </si>
  <si>
    <t>I. Total forecast expenditure for the Financial Year</t>
  </si>
  <si>
    <t>Must be decimal, greater than or equal to "H"</t>
  </si>
  <si>
    <t> </t>
  </si>
  <si>
    <t>Multiply Quarterly Report</t>
  </si>
  <si>
    <t>Change notes:</t>
  </si>
  <si>
    <t>UKPRN</t>
  </si>
  <si>
    <t>Provider Name</t>
  </si>
  <si>
    <t>Date of report</t>
  </si>
  <si>
    <t>Type of report</t>
  </si>
  <si>
    <t>Quarterly Report</t>
  </si>
  <si>
    <t>Reporting period</t>
  </si>
  <si>
    <t>Select Quarterly reporting period from drop-down list</t>
  </si>
  <si>
    <r>
      <t xml:space="preserve">A. Number of learners who </t>
    </r>
    <r>
      <rPr>
        <b/>
        <u/>
        <sz val="9"/>
        <color rgb="FF000000"/>
        <rFont val="Arial"/>
        <family val="2"/>
      </rPr>
      <t>participated</t>
    </r>
    <r>
      <rPr>
        <b/>
        <sz val="9"/>
        <color rgb="FF000000"/>
        <rFont val="Arial"/>
        <family val="2"/>
      </rPr>
      <t xml:space="preserve"> in substantive learning courses (enrolments)
</t>
    </r>
    <r>
      <rPr>
        <sz val="9"/>
        <color rgb="FF000000"/>
        <rFont val="Arial"/>
        <family val="2"/>
      </rPr>
      <t>(Actual for reporting period)</t>
    </r>
  </si>
  <si>
    <r>
      <t xml:space="preserve">A1. Of which, number of learners who </t>
    </r>
    <r>
      <rPr>
        <b/>
        <u/>
        <sz val="9"/>
        <color rgb="FF000000"/>
        <rFont val="Arial"/>
        <family val="2"/>
      </rPr>
      <t>started</t>
    </r>
    <r>
      <rPr>
        <b/>
        <sz val="9"/>
        <color rgb="FF000000"/>
        <rFont val="Arial"/>
        <family val="2"/>
      </rPr>
      <t xml:space="preserve"> substantive learning courses (enrolments)
</t>
    </r>
    <r>
      <rPr>
        <sz val="9"/>
        <color rgb="FF000000"/>
        <rFont val="Arial"/>
        <family val="2"/>
      </rPr>
      <t>(Actual for reporting period)</t>
    </r>
  </si>
  <si>
    <r>
      <t xml:space="preserve">B. Number of distinct learners who </t>
    </r>
    <r>
      <rPr>
        <b/>
        <u/>
        <sz val="9"/>
        <color rgb="FF000000"/>
        <rFont val="Arial"/>
        <family val="2"/>
      </rPr>
      <t>participated</t>
    </r>
    <r>
      <rPr>
        <b/>
        <sz val="9"/>
        <color rgb="FF000000"/>
        <rFont val="Arial"/>
        <family val="2"/>
      </rPr>
      <t xml:space="preserve"> in substantive learning courses (headcount)
</t>
    </r>
    <r>
      <rPr>
        <sz val="9"/>
        <color rgb="FF000000"/>
        <rFont val="Arial"/>
        <family val="2"/>
      </rPr>
      <t>(Actual for reporting period)</t>
    </r>
  </si>
  <si>
    <r>
      <t xml:space="preserve">B1. Of which, number of distinct learners who </t>
    </r>
    <r>
      <rPr>
        <b/>
        <u/>
        <sz val="9"/>
        <color rgb="FF000000"/>
        <rFont val="Arial"/>
        <family val="2"/>
      </rPr>
      <t>started</t>
    </r>
    <r>
      <rPr>
        <b/>
        <sz val="9"/>
        <color rgb="FF000000"/>
        <rFont val="Arial"/>
        <family val="2"/>
      </rPr>
      <t xml:space="preserve"> substantive learning courses (headcount)
</t>
    </r>
    <r>
      <rPr>
        <sz val="9"/>
        <color rgb="FF000000"/>
        <rFont val="Arial"/>
        <family val="2"/>
      </rPr>
      <t>(Actual for reporting period)</t>
    </r>
  </si>
  <si>
    <r>
      <t xml:space="preserve">C. Number of people who </t>
    </r>
    <r>
      <rPr>
        <b/>
        <u/>
        <sz val="9"/>
        <color rgb="FF000000"/>
        <rFont val="Arial"/>
        <family val="2"/>
      </rPr>
      <t>engaged</t>
    </r>
    <r>
      <rPr>
        <b/>
        <sz val="9"/>
        <color rgb="FF000000"/>
        <rFont val="Arial"/>
        <family val="2"/>
      </rPr>
      <t xml:space="preserve"> with outreach focussed events/activity
</t>
    </r>
    <r>
      <rPr>
        <sz val="9"/>
        <color rgb="FF000000"/>
        <rFont val="Arial"/>
        <family val="2"/>
      </rPr>
      <t>(Actual for reporting period)</t>
    </r>
  </si>
  <si>
    <r>
      <t xml:space="preserve">D. Number of different types of provision that </t>
    </r>
    <r>
      <rPr>
        <b/>
        <u/>
        <sz val="9"/>
        <color rgb="FF000000"/>
        <rFont val="Arial"/>
        <family val="2"/>
      </rPr>
      <t>ran</t>
    </r>
    <r>
      <rPr>
        <b/>
        <sz val="9"/>
        <color rgb="FF000000"/>
        <rFont val="Arial"/>
        <family val="2"/>
      </rPr>
      <t xml:space="preserve"> in London for this intervention
</t>
    </r>
    <r>
      <rPr>
        <sz val="9"/>
        <color rgb="FF000000"/>
        <rFont val="Arial"/>
        <family val="2"/>
      </rPr>
      <t>(Actual for reporting period)</t>
    </r>
  </si>
  <si>
    <r>
      <t>D1. Of which, number of different types of provision</t>
    </r>
    <r>
      <rPr>
        <b/>
        <u/>
        <sz val="9"/>
        <color rgb="FF000000"/>
        <rFont val="Arial"/>
        <family val="2"/>
      </rPr>
      <t xml:space="preserve"> </t>
    </r>
    <r>
      <rPr>
        <b/>
        <sz val="9"/>
        <color rgb="FF000000"/>
        <rFont val="Arial"/>
        <family val="2"/>
      </rPr>
      <t xml:space="preserve">that </t>
    </r>
    <r>
      <rPr>
        <b/>
        <u/>
        <sz val="9"/>
        <color rgb="FF000000"/>
        <rFont val="Arial"/>
        <family val="2"/>
      </rPr>
      <t xml:space="preserve">started </t>
    </r>
    <r>
      <rPr>
        <b/>
        <sz val="9"/>
        <color rgb="FF000000"/>
        <rFont val="Arial"/>
        <family val="2"/>
      </rPr>
      <t xml:space="preserve">for this intervention 
</t>
    </r>
    <r>
      <rPr>
        <sz val="9"/>
        <color rgb="FF000000"/>
        <rFont val="Arial"/>
        <family val="2"/>
      </rPr>
      <t>(Actual for reporting period)</t>
    </r>
  </si>
  <si>
    <r>
      <t xml:space="preserve">H. Total actual expenditure for the reporting period
</t>
    </r>
    <r>
      <rPr>
        <sz val="9"/>
        <color rgb="FF000000"/>
        <rFont val="Arial"/>
        <family val="2"/>
      </rPr>
      <t>(Actual for reporting period)</t>
    </r>
  </si>
  <si>
    <t>Courses designed to increase confidence with numbers for those needing the first steps towards formal numeracy qualifications</t>
  </si>
  <si>
    <t>Courses designed to help people use numeracy to manage their money</t>
  </si>
  <si>
    <t>Innovative numeracy programmes delivered together with employers – including courses designed to cover specific numeracy skills required in the workplace</t>
  </si>
  <si>
    <t>Courses aimed at people who can’t apply for certain jobs because of lack of numeracy skills and/or to encourage people to upskill in numeracy order to access a certain job/career</t>
  </si>
  <si>
    <t>New intensive and flexible numeracy courses targeted at people without Level 2 maths, leading to a Functional Skills Qualification</t>
  </si>
  <si>
    <t>Courses for parents wanting to increase their numeracy skills in order to help their children, and help with their own progression</t>
  </si>
  <si>
    <t>Numeracy courses aimed at prisoners, those recently released from prison or on temporary licence</t>
  </si>
  <si>
    <t>Numeracy courses aimed at those 19 or over that are leaving, or have just left, the care system</t>
  </si>
  <si>
    <t>Numeracy activities, courses or provision developed in partnership with community organisations and other partners aimed at engaging the hardest to reach learners</t>
  </si>
  <si>
    <t>Additional relevant maths modules embedded into other vocational courses</t>
  </si>
  <si>
    <t>Total</t>
  </si>
  <si>
    <t>Select UKPRN from drop-down list</t>
  </si>
  <si>
    <t>Select type of claim from drop-down list</t>
  </si>
  <si>
    <t>Select reporting period from drop-down list (ensure you select the relevant Report Type above)</t>
  </si>
  <si>
    <t>Select intervention from drop-down list</t>
  </si>
  <si>
    <t>Outputs</t>
  </si>
  <si>
    <t xml:space="preserve"> </t>
  </si>
  <si>
    <t>Courses designed to increase confidence with numbers for those needing the first steps towards formal numeracy qualifications.</t>
  </si>
  <si>
    <t>Number of adult numeracy courses run in a local area through Multiply</t>
  </si>
  <si>
    <t>BARKING &amp; DAGENHAM LONDON BOROUGH COUNCIL</t>
  </si>
  <si>
    <t xml:space="preserve">Number of people participating in Multiply funded courses </t>
  </si>
  <si>
    <t>BARKING AND DAGENHAM COLLEGE</t>
  </si>
  <si>
    <t>Number of people achieving a qualification</t>
  </si>
  <si>
    <t>BARNET &amp; SOUTHGATE COLLEGE</t>
  </si>
  <si>
    <t>Number of courses developed in collaboration with employers</t>
  </si>
  <si>
    <t>BEXLEY LONDON BOROUGH COUNCIL</t>
  </si>
  <si>
    <t>Number of people referred from partners onto upskill courses</t>
  </si>
  <si>
    <t>BRENT LONDON BOROUGH COUNCIL</t>
  </si>
  <si>
    <t>Number of different cohorts participating in numeracy courses (e.g. learners in prison, parents etc)</t>
  </si>
  <si>
    <t>BROMLEY COLLEGE OF FURTHER AND HIGHER EDUCATION</t>
  </si>
  <si>
    <t>BROMLEY LONDON BOROUGH COUNCIL</t>
  </si>
  <si>
    <t>CAMDEN LONDON BOROUGH COUNCIL</t>
  </si>
  <si>
    <t>CAPEL MANOR COLLEGE</t>
  </si>
  <si>
    <t>CITY OF LONDON COUNCIL</t>
  </si>
  <si>
    <t>Financial Year Claim</t>
  </si>
  <si>
    <t>CROYDON COLLEGE</t>
  </si>
  <si>
    <t>Funding Year Claim</t>
  </si>
  <si>
    <t>CROYDON LONDON BOROUGH COUNCIL</t>
  </si>
  <si>
    <t>FPS Drop-downs</t>
  </si>
  <si>
    <t>EALING LONDON BOROUGH COUNCIL</t>
  </si>
  <si>
    <t>EALING, HAMMERSMITH &amp; WEST LONDON COLLEGE</t>
  </si>
  <si>
    <t>1 Aug 2022 - 31 Mar 2023 (Financial Year 1)</t>
  </si>
  <si>
    <t>EAST SURREY COLLEGE</t>
  </si>
  <si>
    <t>1 Apr 2023 - 31 Mar 2024 (Financial Year 2)</t>
  </si>
  <si>
    <t>1 Sep - 31 Dec 2022</t>
  </si>
  <si>
    <t>GREENWICH ROYAL BOROUGH</t>
  </si>
  <si>
    <t>1 Apr 2024 - 31 Mar 2025 (Financial Year 3)</t>
  </si>
  <si>
    <t>1 Jan - 31 Mar 2023</t>
  </si>
  <si>
    <t>HACKNEY LONDON BOROUGH COUNCIL</t>
  </si>
  <si>
    <t>1 Apr - 30 Jun 2023</t>
  </si>
  <si>
    <t>HAMMERSMITH AND FULHAM LONDON BOROUGH COUNCIL</t>
  </si>
  <si>
    <t>1 Jul - 30 Sep 2023</t>
  </si>
  <si>
    <t>HARINGEY LONDON BOROUGH COUNCIL</t>
  </si>
  <si>
    <t>1 Aug 2022 - 31 Jul 2023 (Funding Year 1)</t>
  </si>
  <si>
    <t>1 Oct - 31 Dec 2023</t>
  </si>
  <si>
    <t>HARROW LONDON BOROUGH COUNCIL</t>
  </si>
  <si>
    <t>1 Aug 2023 - 31 Jul 2024 (Funding Year 2)</t>
  </si>
  <si>
    <t>1 Jan - 31 Mar 2024</t>
  </si>
  <si>
    <t>HAVERING LONDON BOROUGH COUNCIL</t>
  </si>
  <si>
    <t>1 Aug 2024 - 31 Mar 2025 (Funding Year 3)</t>
  </si>
  <si>
    <t>1 Apr - 30 Jun 2024</t>
  </si>
  <si>
    <t>HRUC</t>
  </si>
  <si>
    <t>1 Jul - 30 Sep 2024</t>
  </si>
  <si>
    <t>HILLINGDON LONDON BOROUGH COUNCIL</t>
  </si>
  <si>
    <t>Selection Text</t>
  </si>
  <si>
    <t>1 Oct - 31 Dec 2024</t>
  </si>
  <si>
    <t>HOUNSLOW LONDON BOROUGH COUNCIL</t>
  </si>
  <si>
    <t>1 Jan - 31 Mar 2025</t>
  </si>
  <si>
    <t>ISLINGTON LONDON BOROUGH COUNCIL</t>
  </si>
  <si>
    <t>KENSINGTON AND CHELSEA ROYAL BOROUGH</t>
  </si>
  <si>
    <t>Report date validity</t>
  </si>
  <si>
    <t>Select Financial or Funding Year reporting period from drop-down list</t>
  </si>
  <si>
    <t>KINGSTON UPON THAMES ROYAL BOROUGH</t>
  </si>
  <si>
    <t>01/08/2022 - 30/04/2025 inclusive</t>
  </si>
  <si>
    <t>1 Aug 2022 - 31 Mar 2023   Financial year 1</t>
  </si>
  <si>
    <t>LAMBETH COLLEGE</t>
  </si>
  <si>
    <t>1 Aug 2022 - 31 Jul 2023     Funding year 1</t>
  </si>
  <si>
    <t>LAMBETH LONDON BOROUGH COUNCIL</t>
  </si>
  <si>
    <t>1 Apr 2023 - 31 Mar 2024    Financial year 2</t>
  </si>
  <si>
    <t>MARY WARD SETTLEMENT</t>
  </si>
  <si>
    <t>1 Aug 2023 - 31 Jul 2024     Funding year 2</t>
  </si>
  <si>
    <t>MERTON BOROUGH COUNCIL</t>
  </si>
  <si>
    <t>1 Apr 2024 - 31 Mar 2025    Financial year 3</t>
  </si>
  <si>
    <t>MORLEY COLLEGE LIMITED</t>
  </si>
  <si>
    <t>1 Aug 2024 - 31 Mar 2025   Funding year 3</t>
  </si>
  <si>
    <t>NCG</t>
  </si>
  <si>
    <t>NEW CITY COLLEGE</t>
  </si>
  <si>
    <t>NEWHAM COLLEGE OF FURTHER EDUCATION</t>
  </si>
  <si>
    <t>NEWHAM LONDON BOROUGH COUNCIL</t>
  </si>
  <si>
    <t>NORTH EAST SURREY COLLEGE OF TECHNOLOGY (NESCOT)</t>
  </si>
  <si>
    <t>NORTH HERTFORDSHIRE COLLEGE</t>
  </si>
  <si>
    <t>ORCHARD HILL COLLEGE</t>
  </si>
  <si>
    <t>REDBRIDGE LONDON BOROUGH COUNCIL</t>
  </si>
  <si>
    <t>RICHMOND AND HILLCROFT ADULT AND COMMUNITY COLLEGE</t>
  </si>
  <si>
    <t>RICHMOND UPON THAMES COLLEGE</t>
  </si>
  <si>
    <t>SOUTH THAMES COLLEGES GROUP</t>
  </si>
  <si>
    <t>SOUTHWARK LONDON BOROUGH COUNCIL</t>
  </si>
  <si>
    <t>STANMORE COLLEGE</t>
  </si>
  <si>
    <t>SUTTON LONDON BOROUGH COUNCIL</t>
  </si>
  <si>
    <t>THE CITY LITERARY INSTITUTE</t>
  </si>
  <si>
    <t>THE WINDSOR FOREST COLLEGES GROUP</t>
  </si>
  <si>
    <t>THE WKCIC GROUP</t>
  </si>
  <si>
    <t>TOWER HAMLETS LONDON BOROUGH COUNCIL</t>
  </si>
  <si>
    <t>UNITED COLLEGES GROUP</t>
  </si>
  <si>
    <t>WALTHAM FOREST COLLEGE</t>
  </si>
  <si>
    <t>WALTHAM FOREST LONDON BOROUGH COUNCIL</t>
  </si>
  <si>
    <t>WANDSWORTH LONDON BOROUGH COUNCIL</t>
  </si>
  <si>
    <t>WEST THAMES COLLEGE</t>
  </si>
  <si>
    <t>WESTMINSTER CITY COUNCIL</t>
  </si>
  <si>
    <t>WORKERS' EDUCATIONAL ASSOCIATION</t>
  </si>
  <si>
    <t>WORKING MEN'S COLLEGE CORPORATION</t>
  </si>
  <si>
    <r>
      <t xml:space="preserve">E. Number of courses/initiatives that </t>
    </r>
    <r>
      <rPr>
        <b/>
        <u/>
        <sz val="9"/>
        <color rgb="FF000000"/>
        <rFont val="Arial"/>
        <family val="2"/>
      </rPr>
      <t>ran</t>
    </r>
    <r>
      <rPr>
        <b/>
        <sz val="9"/>
        <color rgb="FF000000"/>
        <rFont val="Arial"/>
        <family val="2"/>
      </rPr>
      <t xml:space="preserve"> which were developed in collaboration with employers
</t>
    </r>
    <r>
      <rPr>
        <sz val="9"/>
        <color rgb="FF000000"/>
        <rFont val="Arial"/>
        <family val="2"/>
      </rPr>
      <t>(Actual for reporting period)</t>
    </r>
  </si>
  <si>
    <r>
      <t xml:space="preserve">E1. Number of courses/initiatives that </t>
    </r>
    <r>
      <rPr>
        <b/>
        <u/>
        <sz val="9"/>
        <color rgb="FF000000"/>
        <rFont val="Arial"/>
        <family val="2"/>
      </rPr>
      <t>started</t>
    </r>
    <r>
      <rPr>
        <b/>
        <sz val="9"/>
        <color rgb="FF000000"/>
        <rFont val="Arial"/>
        <family val="2"/>
      </rPr>
      <t xml:space="preserve"> which were developed in collaboration with employers
</t>
    </r>
    <r>
      <rPr>
        <sz val="9"/>
        <color rgb="FF000000"/>
        <rFont val="Arial"/>
        <family val="2"/>
      </rPr>
      <t>(Actual for reporting period)</t>
    </r>
  </si>
  <si>
    <r>
      <t xml:space="preserve">F. Number of courses/initiatives that </t>
    </r>
    <r>
      <rPr>
        <b/>
        <u/>
        <sz val="9"/>
        <color rgb="FF000000"/>
        <rFont val="Arial"/>
        <family val="2"/>
      </rPr>
      <t>ran</t>
    </r>
    <r>
      <rPr>
        <b/>
        <sz val="9"/>
        <color rgb="FF000000"/>
        <rFont val="Arial"/>
        <family val="2"/>
      </rPr>
      <t xml:space="preserve"> which were developed in collaboration with community groups
</t>
    </r>
    <r>
      <rPr>
        <sz val="9"/>
        <color rgb="FF000000"/>
        <rFont val="Arial"/>
        <family val="2"/>
      </rPr>
      <t>(Actual for reporting period)</t>
    </r>
  </si>
  <si>
    <r>
      <t xml:space="preserve">F1. Number of courses/initiatives that </t>
    </r>
    <r>
      <rPr>
        <b/>
        <u/>
        <sz val="9"/>
        <color rgb="FF000000"/>
        <rFont val="Arial"/>
        <family val="2"/>
      </rPr>
      <t>started</t>
    </r>
    <r>
      <rPr>
        <b/>
        <sz val="9"/>
        <color rgb="FF000000"/>
        <rFont val="Arial"/>
        <family val="2"/>
      </rPr>
      <t xml:space="preserve"> which were developed in collaboration with community groups
</t>
    </r>
    <r>
      <rPr>
        <sz val="9"/>
        <color rgb="FF000000"/>
        <rFont val="Arial"/>
        <family val="2"/>
      </rPr>
      <t>(Actual for reporting period)</t>
    </r>
  </si>
  <si>
    <r>
      <t xml:space="preserve">G. Number of courses/initiatives that </t>
    </r>
    <r>
      <rPr>
        <b/>
        <u/>
        <sz val="9"/>
        <color rgb="FF000000"/>
        <rFont val="Arial"/>
        <family val="2"/>
      </rPr>
      <t>ran</t>
    </r>
    <r>
      <rPr>
        <b/>
        <sz val="9"/>
        <color rgb="FF000000"/>
        <rFont val="Arial"/>
        <family val="2"/>
      </rPr>
      <t xml:space="preserve"> which lead to a qualification
</t>
    </r>
    <r>
      <rPr>
        <sz val="9"/>
        <color rgb="FF000000"/>
        <rFont val="Arial"/>
        <family val="2"/>
      </rPr>
      <t>(Actual for reporting period)</t>
    </r>
  </si>
  <si>
    <r>
      <t xml:space="preserve">G1. Number of courses/initiatives that </t>
    </r>
    <r>
      <rPr>
        <b/>
        <u/>
        <sz val="9"/>
        <color rgb="FF000000"/>
        <rFont val="Arial"/>
        <family val="2"/>
      </rPr>
      <t>started</t>
    </r>
    <r>
      <rPr>
        <b/>
        <sz val="9"/>
        <color rgb="FF000000"/>
        <rFont val="Arial"/>
        <family val="2"/>
      </rPr>
      <t xml:space="preserve"> which lead to a qualification
</t>
    </r>
    <r>
      <rPr>
        <sz val="9"/>
        <color rgb="FF000000"/>
        <rFont val="Arial"/>
        <family val="2"/>
      </rPr>
      <t>(Actual for reporting period)</t>
    </r>
  </si>
  <si>
    <t>E. Number of courses/initiatives that ran which were developed in collaboration with employers
(Actual for reporting period)</t>
  </si>
  <si>
    <t>E1. Number of courses/initiatives that started which were developed in collaboration with employers
(Actual for reporting period)</t>
  </si>
  <si>
    <t>F. Number of courses/initiatives that ran which were developed in collaboration with community groups
(Actual for reporting period)</t>
  </si>
  <si>
    <t>F1. Number of courses/initiatives that started which were developed in collaboration with community groups
(Actual for reporting period)</t>
  </si>
  <si>
    <t>G. Number of courses/initiatives that ran which lead to a qualification
(Actual for reporting period)</t>
  </si>
  <si>
    <t>G1. Number of courses/initiatives that started which lead to a qualification
(Actual for reporting period)</t>
  </si>
  <si>
    <t xml:space="preserve">H. Total actual expenditure for the reporting period
(Actual for reporting period)
</t>
  </si>
  <si>
    <t xml:space="preserve">UKPRN </t>
  </si>
  <si>
    <t xml:space="preserve">Provider Name </t>
  </si>
  <si>
    <t xml:space="preserve">Date of report </t>
  </si>
  <si>
    <r>
      <t>Reporting period</t>
    </r>
    <r>
      <rPr>
        <i/>
        <sz val="9"/>
        <color rgb="FFFF0000"/>
        <rFont val="Arial"/>
        <family val="2"/>
      </rPr>
      <t xml:space="preserve"> </t>
    </r>
  </si>
  <si>
    <t>A learner should be counted as participating for all relevant reporting periods for the duration of their course, or courses. An individual should be counted as many times as they participated within the reporting period.</t>
  </si>
  <si>
    <t>Each individual type of provision should be counted if it ran during the reporting period. i.e. where delivery of each specific type of curriculum or activity content was taking place during the reporting period.</t>
  </si>
  <si>
    <t>Count each instance of a relevant 'substantive' learning course, or 'non-substantive' outreach focussed event or activity which ran during the reporting period.</t>
  </si>
  <si>
    <t>Each instance of a relevant course/initiative should be counted once as a start in only the reporting period in which delivery first started for that intervention. Any subsequent start of delivery of that course/initiative for the same intervention in the same year should not be counted again.</t>
  </si>
  <si>
    <r>
      <t>A learner should be counted</t>
    </r>
    <r>
      <rPr>
        <u/>
        <sz val="9"/>
        <color theme="1"/>
        <rFont val="Arial"/>
        <family val="2"/>
      </rPr>
      <t xml:space="preserve"> as a start for each course </t>
    </r>
    <r>
      <rPr>
        <sz val="9"/>
        <color theme="1"/>
        <rFont val="Arial"/>
        <family val="2"/>
      </rPr>
      <t xml:space="preserve">in the reporting period in which each course first started. An individual will be counted as many times as they started a course within the reporting period. </t>
    </r>
  </si>
  <si>
    <r>
      <t xml:space="preserve">A learner should be counted </t>
    </r>
    <r>
      <rPr>
        <u/>
        <sz val="9"/>
        <color theme="1"/>
        <rFont val="Arial"/>
        <family val="2"/>
      </rPr>
      <t>once as participating</t>
    </r>
    <r>
      <rPr>
        <sz val="9"/>
        <color theme="1"/>
        <rFont val="Arial"/>
        <family val="2"/>
      </rPr>
      <t xml:space="preserve"> in all relevant reporting periods for the duration of their course, or courses, for that intervention. </t>
    </r>
  </si>
  <si>
    <r>
      <t xml:space="preserve">A learner should be counted </t>
    </r>
    <r>
      <rPr>
        <u/>
        <sz val="9"/>
        <color theme="1"/>
        <rFont val="Arial"/>
        <family val="2"/>
      </rPr>
      <t>once as a start</t>
    </r>
    <r>
      <rPr>
        <sz val="9"/>
        <color theme="1"/>
        <rFont val="Arial"/>
        <family val="2"/>
      </rPr>
      <t xml:space="preserve"> in only the reporting period in which they first started any learning for that intervention. If the learner starts any subsequent learning for the same intervention in the same year, even if on a different course, they should not be counted again.</t>
    </r>
  </si>
  <si>
    <r>
      <t xml:space="preserve">People should be counted as engaging with outreach focussed events or activity for all relevant reporting periods for the duration of each activity. An individual should be counted </t>
    </r>
    <r>
      <rPr>
        <u/>
        <sz val="9"/>
        <color theme="1"/>
        <rFont val="Arial"/>
        <family val="2"/>
      </rPr>
      <t>as many times as they participated</t>
    </r>
    <r>
      <rPr>
        <sz val="9"/>
        <color theme="1"/>
        <rFont val="Arial"/>
        <family val="2"/>
      </rPr>
      <t xml:space="preserve"> within the reporting period.</t>
    </r>
  </si>
  <si>
    <r>
      <t xml:space="preserve">Each type of provision should be counted </t>
    </r>
    <r>
      <rPr>
        <u/>
        <sz val="9"/>
        <color theme="1"/>
        <rFont val="Arial"/>
        <family val="2"/>
      </rPr>
      <t>once</t>
    </r>
    <r>
      <rPr>
        <sz val="9"/>
        <color theme="1"/>
        <rFont val="Arial"/>
        <family val="2"/>
      </rPr>
      <t xml:space="preserve"> as a start in only the reporting period in which delivery of the specific curriculum or activity content first started for that intervention. Any subsequent start of delivery of that type of provision for the same intervention in the same year should not be counted again.</t>
    </r>
  </si>
  <si>
    <r>
      <t xml:space="preserve">Each instance of a relevant course/initiative should be counted </t>
    </r>
    <r>
      <rPr>
        <u/>
        <sz val="9"/>
        <color theme="1"/>
        <rFont val="Arial"/>
        <family val="2"/>
      </rPr>
      <t xml:space="preserve">once </t>
    </r>
    <r>
      <rPr>
        <sz val="9"/>
        <color theme="1"/>
        <rFont val="Arial"/>
        <family val="2"/>
      </rPr>
      <t>as a start in only the reporting period in which delivery first started for that intervention. Any subsequent start of delivery of that course/initiative for the same intervention in the same year should not be counted again.</t>
    </r>
  </si>
  <si>
    <t xml:space="preserve">The total forecast expenditure should be what is expected to be spent in the financial year, not what is expected to be spent in the remaining quarters. 
Note: You can submit a forecast HIGHER than your OVERALL allocation. GLA payments for performance above allocation are subject to budget availability and internal approval.
</t>
  </si>
  <si>
    <t>Funding Claim Declaration</t>
  </si>
  <si>
    <t xml:space="preserve">As as the person authorised to submit funding claims to the GLA, I certify to the best of my knowledge that the amounts shown in the statement relate to </t>
  </si>
  <si>
    <t>Eligible Expenditure under the Multiply funding (Grant) programme and that funding has been used for the purposes intended.</t>
  </si>
  <si>
    <t xml:space="preserve">Name </t>
  </si>
  <si>
    <t>Position</t>
  </si>
  <si>
    <t>Date</t>
  </si>
  <si>
    <t>Multiply Financial Year Report</t>
  </si>
  <si>
    <t>Validation</t>
  </si>
  <si>
    <t>I. Total forecast expenditure for the Financial Year
(Not applicable to Year 3 - April 2025 return)</t>
  </si>
  <si>
    <t xml:space="preserve">Required for all report types.
Enter actual expenditure for the reporting period against all interventions being reported. </t>
  </si>
  <si>
    <t>Must be decimal, greater than or equal to zero.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</si>
</sst>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00"/>
    <numFmt numFmtId="165" formatCode="[$-809]dd\ mmmm\ yyyy;@"/>
    <numFmt numFmtId="166" formatCode="0.0"/>
  </numFmts>
  <fonts count="27" x14ac:knownFonts="1">
    <font>
      <sz val="11"/>
      <color theme="1"/>
      <name val="Calibri"/>
      <family val="2"/>
      <scheme val="minor"/>
    </font>
    <font>
      <sz val="11"/>
      <color rgb="FF000000"/>
      <name val="Calibri"/>
      <family val="2"/>
      <scheme val="minor"/>
    </font>
    <font>
      <b/>
      <sz val="11"/>
      <name val="Calibri"/>
      <family val="2"/>
      <scheme val="minor"/>
    </font>
    <font>
      <sz val="11"/>
      <color rgb="FF000000"/>
      <name val="Calibri"/>
      <family val="2"/>
    </font>
    <font>
      <sz val="11"/>
      <name val="Calibri"/>
      <family val="2"/>
      <scheme val="minor"/>
    </font>
    <font>
      <sz val="8"/>
      <name val="Calibri"/>
      <family val="2"/>
      <scheme val="minor"/>
    </font>
    <font>
      <sz val="9"/>
      <color theme="1"/>
      <name val="Calibri"/>
      <family val="2"/>
    </font>
    <font>
      <b/>
      <sz val="11"/>
      <color theme="1"/>
      <name val="Calibri"/>
      <family val="2"/>
      <scheme val="minor"/>
    </font>
    <font>
      <b/>
      <sz val="9"/>
      <color rgb="FF000000"/>
      <name val="Arial"/>
      <family val="2"/>
    </font>
    <font>
      <b/>
      <sz val="9"/>
      <name val="Arial"/>
      <family val="2"/>
    </font>
    <font>
      <sz val="9"/>
      <color theme="1"/>
      <name val="Arial"/>
      <family val="2"/>
    </font>
    <font>
      <sz val="9"/>
      <name val="Arial"/>
      <family val="2"/>
    </font>
    <font>
      <b/>
      <sz val="9"/>
      <color theme="1"/>
      <name val="Arial"/>
      <family val="2"/>
    </font>
    <font>
      <b/>
      <sz val="14"/>
      <color theme="1"/>
      <name val="Arial"/>
      <family val="2"/>
    </font>
    <font>
      <sz val="9"/>
      <color rgb="FFFF0000"/>
      <name val="Arial"/>
      <family val="2"/>
    </font>
    <font>
      <sz val="9"/>
      <color rgb="FF000000"/>
      <name val="Arial"/>
      <family val="2"/>
    </font>
    <font>
      <b/>
      <u/>
      <sz val="9"/>
      <color rgb="FF000000"/>
      <name val="Arial"/>
      <family val="2"/>
    </font>
    <font>
      <sz val="11"/>
      <color rgb="FF242424"/>
      <name val="Calibri"/>
      <family val="2"/>
      <charset val="1"/>
    </font>
    <font>
      <b/>
      <sz val="9"/>
      <color rgb="FF242424"/>
      <name val="Arial"/>
      <family val="2"/>
    </font>
    <font>
      <sz val="11"/>
      <color theme="1"/>
      <name val="Calibri"/>
      <family val="2"/>
    </font>
    <font>
      <sz val="14"/>
      <color theme="1"/>
      <name val="Arial"/>
      <family val="2"/>
    </font>
    <font>
      <sz val="14"/>
      <color rgb="FFFF0000"/>
      <name val="Arial"/>
      <family val="2"/>
    </font>
    <font>
      <i/>
      <sz val="9"/>
      <color rgb="FFFF0000"/>
      <name val="Arial"/>
      <family val="2"/>
    </font>
    <font>
      <u/>
      <sz val="9"/>
      <color theme="1"/>
      <name val="Arial"/>
      <family val="2"/>
    </font>
    <font>
      <b/>
      <i/>
      <sz val="8"/>
      <color rgb="FFFF0000"/>
      <name val="Arial"/>
      <family val="2"/>
    </font>
    <font>
      <b/>
      <sz val="11"/>
      <color theme="1"/>
      <name val="Arial"/>
      <family val="2"/>
    </font>
    <font>
      <sz val="8"/>
      <color rgb="FF000000"/>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4" tint="0.79998168889431442"/>
        <bgColor theme="4" tint="0.79998168889431442"/>
      </patternFill>
    </fill>
    <fill>
      <patternFill patternType="solid">
        <fgColor theme="0"/>
        <bgColor rgb="FF000000"/>
      </patternFill>
    </fill>
    <fill>
      <patternFill patternType="solid">
        <fgColor theme="2"/>
        <bgColor indexed="64"/>
      </patternFill>
    </fill>
    <fill>
      <patternFill patternType="solid">
        <fgColor rgb="FF93B8FB"/>
        <bgColor indexed="64"/>
      </patternFill>
    </fill>
    <fill>
      <patternFill patternType="solid">
        <fgColor rgb="FFAECAFC"/>
        <bgColor indexed="64"/>
      </patternFill>
    </fill>
    <fill>
      <patternFill patternType="solid">
        <fgColor rgb="FFC7DAFD"/>
        <bgColor indexed="64"/>
      </patternFill>
    </fill>
    <fill>
      <patternFill patternType="solid">
        <fgColor rgb="FFFDB1C3"/>
        <bgColor indexed="64"/>
      </patternFill>
    </fill>
    <fill>
      <patternFill patternType="solid">
        <fgColor rgb="FFE6EFFE"/>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medium">
        <color indexed="64"/>
      </left>
      <right/>
      <top style="thin">
        <color theme="4" tint="0.39997558519241921"/>
      </top>
      <bottom style="thin">
        <color theme="4" tint="0.39997558519241921"/>
      </bottom>
      <diagonal/>
    </border>
    <border>
      <left style="medium">
        <color indexed="64"/>
      </left>
      <right/>
      <top style="thin">
        <color theme="4" tint="0.39997558519241921"/>
      </top>
      <bottom style="medium">
        <color indexed="64"/>
      </bottom>
      <diagonal/>
    </border>
    <border>
      <left/>
      <right/>
      <top style="thin">
        <color theme="4" tint="0.39997558519241921"/>
      </top>
      <bottom style="medium">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s>
  <cellStyleXfs count="2">
    <xf numFmtId="0" fontId="0" fillId="0" borderId="0"/>
    <xf numFmtId="0" fontId="19" fillId="0" borderId="0"/>
  </cellStyleXfs>
  <cellXfs count="101">
    <xf numFmtId="0" fontId="0" fillId="0" borderId="0" xfId="0"/>
    <xf numFmtId="0" fontId="2" fillId="4" borderId="6" xfId="0" applyFont="1" applyFill="1" applyBorder="1" applyAlignment="1">
      <alignment horizontal="center" vertical="center" wrapText="1"/>
    </xf>
    <xf numFmtId="0" fontId="2" fillId="4" borderId="5" xfId="0" applyFont="1" applyFill="1" applyBorder="1" applyAlignment="1">
      <alignment horizontal="left" vertical="center" wrapText="1"/>
    </xf>
    <xf numFmtId="0" fontId="6" fillId="0" borderId="0" xfId="0" applyFont="1"/>
    <xf numFmtId="0" fontId="0" fillId="0" borderId="0" xfId="0" applyAlignment="1">
      <alignment wrapText="1"/>
    </xf>
    <xf numFmtId="0" fontId="2" fillId="2" borderId="0" xfId="0" applyFont="1" applyFill="1" applyAlignment="1">
      <alignment wrapText="1"/>
    </xf>
    <xf numFmtId="0" fontId="4" fillId="4" borderId="6" xfId="0" applyFont="1" applyFill="1" applyBorder="1" applyAlignment="1">
      <alignment horizontal="left" vertical="center" wrapText="1"/>
    </xf>
    <xf numFmtId="0" fontId="3" fillId="0" borderId="0" xfId="0" applyFont="1" applyAlignment="1">
      <alignment horizontal="justify" vertical="center" wrapText="1"/>
    </xf>
    <xf numFmtId="0" fontId="4" fillId="3" borderId="7" xfId="0" applyFont="1" applyFill="1" applyBorder="1" applyAlignment="1">
      <alignment horizontal="left" wrapText="1"/>
    </xf>
    <xf numFmtId="0" fontId="4" fillId="3" borderId="6" xfId="0" applyFont="1" applyFill="1" applyBorder="1" applyAlignment="1">
      <alignment wrapText="1"/>
    </xf>
    <xf numFmtId="0" fontId="4" fillId="0" borderId="7" xfId="0" applyFont="1" applyBorder="1" applyAlignment="1">
      <alignment horizontal="left" wrapText="1"/>
    </xf>
    <xf numFmtId="0" fontId="4" fillId="0" borderId="6" xfId="0" applyFont="1" applyBorder="1" applyAlignment="1">
      <alignment wrapText="1"/>
    </xf>
    <xf numFmtId="0" fontId="1" fillId="0" borderId="4" xfId="0" applyFont="1" applyBorder="1" applyAlignment="1">
      <alignment vertical="center" wrapText="1"/>
    </xf>
    <xf numFmtId="0" fontId="7" fillId="0" borderId="0" xfId="0" applyFont="1" applyAlignment="1">
      <alignment wrapText="1"/>
    </xf>
    <xf numFmtId="0" fontId="3" fillId="3" borderId="10" xfId="0" applyFont="1" applyFill="1" applyBorder="1" applyAlignment="1">
      <alignment horizontal="justify" vertical="center" wrapText="1"/>
    </xf>
    <xf numFmtId="0" fontId="3" fillId="0" borderId="10" xfId="0" applyFont="1" applyBorder="1" applyAlignment="1">
      <alignment horizontal="justify" vertical="center" wrapText="1"/>
    </xf>
    <xf numFmtId="0" fontId="4" fillId="0" borderId="8" xfId="0" applyFont="1" applyBorder="1" applyAlignment="1">
      <alignment horizontal="left" wrapText="1"/>
    </xf>
    <xf numFmtId="0" fontId="4" fillId="0" borderId="9" xfId="0" applyFont="1" applyBorder="1" applyAlignment="1">
      <alignment wrapText="1"/>
    </xf>
    <xf numFmtId="0" fontId="4" fillId="0" borderId="0" xfId="0" applyFont="1" applyAlignment="1">
      <alignment horizontal="left" wrapText="1"/>
    </xf>
    <xf numFmtId="0" fontId="4" fillId="0" borderId="0" xfId="0" applyFont="1" applyAlignment="1">
      <alignment wrapText="1"/>
    </xf>
    <xf numFmtId="0" fontId="8" fillId="6" borderId="1" xfId="0" applyFont="1" applyFill="1" applyBorder="1" applyAlignment="1">
      <alignment horizontal="left" vertical="center"/>
    </xf>
    <xf numFmtId="0" fontId="10" fillId="0" borderId="0" xfId="0" applyFont="1" applyAlignment="1">
      <alignment vertical="center"/>
    </xf>
    <xf numFmtId="0" fontId="8" fillId="0" borderId="0" xfId="0" applyFont="1" applyAlignment="1">
      <alignment vertical="center" wrapText="1"/>
    </xf>
    <xf numFmtId="0" fontId="8" fillId="0" borderId="0" xfId="0" applyFont="1" applyAlignment="1">
      <alignment vertical="center"/>
    </xf>
    <xf numFmtId="0" fontId="8" fillId="7" borderId="0" xfId="0" applyFont="1" applyFill="1" applyAlignment="1">
      <alignment horizontal="center" vertical="center" wrapText="1"/>
    </xf>
    <xf numFmtId="0" fontId="8" fillId="8" borderId="1" xfId="0" applyFont="1" applyFill="1" applyBorder="1" applyAlignment="1">
      <alignment horizontal="center" vertical="center" wrapText="1"/>
    </xf>
    <xf numFmtId="0" fontId="10" fillId="0" borderId="0" xfId="0" applyFont="1" applyAlignment="1">
      <alignment vertical="center" wrapText="1"/>
    </xf>
    <xf numFmtId="0" fontId="15" fillId="0" borderId="0" xfId="0" applyFont="1" applyAlignment="1">
      <alignment vertical="center" wrapText="1"/>
    </xf>
    <xf numFmtId="164" fontId="15" fillId="0" borderId="0" xfId="0" applyNumberFormat="1" applyFont="1" applyAlignment="1">
      <alignment horizontal="right" vertical="center"/>
    </xf>
    <xf numFmtId="0" fontId="15"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3" fontId="8" fillId="0" borderId="0" xfId="0" applyNumberFormat="1" applyFont="1" applyAlignment="1" applyProtection="1">
      <alignment horizontal="right" vertical="center"/>
      <protection hidden="1"/>
    </xf>
    <xf numFmtId="0" fontId="12" fillId="0" borderId="0" xfId="0" applyFont="1" applyAlignment="1">
      <alignment vertical="center"/>
    </xf>
    <xf numFmtId="0" fontId="9" fillId="5" borderId="1" xfId="0" applyFont="1" applyFill="1" applyBorder="1" applyAlignment="1" applyProtection="1">
      <alignment vertical="center"/>
      <protection hidden="1"/>
    </xf>
    <xf numFmtId="0" fontId="8" fillId="9" borderId="0" xfId="0" applyFont="1" applyFill="1" applyAlignment="1">
      <alignment horizontal="center" vertical="center" wrapText="1"/>
    </xf>
    <xf numFmtId="3" fontId="12" fillId="0" borderId="0" xfId="0" applyNumberFormat="1" applyFont="1" applyAlignment="1" applyProtection="1">
      <alignment horizontal="right" vertical="center" wrapText="1"/>
      <protection hidden="1"/>
    </xf>
    <xf numFmtId="164" fontId="12" fillId="0" borderId="0" xfId="0" applyNumberFormat="1" applyFont="1" applyAlignment="1" applyProtection="1">
      <alignment horizontal="right" vertical="center" wrapText="1"/>
      <protection hidden="1"/>
    </xf>
    <xf numFmtId="0" fontId="12" fillId="0" borderId="0" xfId="0" applyFont="1"/>
    <xf numFmtId="0" fontId="8" fillId="10"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11" fillId="0" borderId="0" xfId="0" applyFont="1" applyAlignment="1">
      <alignment vertical="center"/>
    </xf>
    <xf numFmtId="166" fontId="9" fillId="0" borderId="0" xfId="0" applyNumberFormat="1" applyFont="1" applyAlignment="1">
      <alignment horizontal="left" vertical="center"/>
    </xf>
    <xf numFmtId="0" fontId="17" fillId="11" borderId="0" xfId="0" applyFont="1" applyFill="1" applyAlignment="1">
      <alignment vertical="center"/>
    </xf>
    <xf numFmtId="0" fontId="13" fillId="0" borderId="0" xfId="0" applyFont="1" applyAlignment="1">
      <alignment vertical="center"/>
    </xf>
    <xf numFmtId="0" fontId="10" fillId="0" borderId="0" xfId="0" quotePrefix="1" applyFont="1" applyAlignment="1">
      <alignment vertical="center"/>
    </xf>
    <xf numFmtId="0" fontId="18" fillId="0" borderId="0" xfId="0" applyFont="1" applyAlignment="1">
      <alignment vertical="center"/>
    </xf>
    <xf numFmtId="0" fontId="13" fillId="0" borderId="0" xfId="1" applyFont="1" applyAlignment="1">
      <alignment vertical="center"/>
    </xf>
    <xf numFmtId="0" fontId="20" fillId="0" borderId="0" xfId="1" applyFont="1" applyAlignment="1">
      <alignment vertical="center" wrapText="1"/>
    </xf>
    <xf numFmtId="0" fontId="21" fillId="0" borderId="0" xfId="1" applyFont="1" applyAlignment="1">
      <alignment vertical="center"/>
    </xf>
    <xf numFmtId="0" fontId="12" fillId="0" borderId="0" xfId="1" applyFont="1" applyAlignment="1">
      <alignment vertical="center" wrapText="1"/>
    </xf>
    <xf numFmtId="0" fontId="10" fillId="0" borderId="0" xfId="1" applyFont="1" applyAlignment="1">
      <alignment vertical="center" wrapText="1"/>
    </xf>
    <xf numFmtId="0" fontId="14" fillId="0" borderId="0" xfId="1" applyFont="1" applyAlignment="1">
      <alignment vertical="center"/>
    </xf>
    <xf numFmtId="0" fontId="12" fillId="0" borderId="0" xfId="1" applyFont="1" applyAlignment="1">
      <alignment horizontal="center" vertical="center" wrapText="1"/>
    </xf>
    <xf numFmtId="0" fontId="10" fillId="0" borderId="1" xfId="1" applyFont="1" applyBorder="1" applyAlignment="1">
      <alignment vertical="center" wrapText="1"/>
    </xf>
    <xf numFmtId="0" fontId="11" fillId="0" borderId="1" xfId="1" applyFont="1" applyBorder="1" applyAlignment="1">
      <alignment vertical="center" wrapText="1"/>
    </xf>
    <xf numFmtId="0" fontId="10" fillId="0" borderId="1" xfId="0" applyFont="1" applyBorder="1" applyAlignment="1">
      <alignment vertical="center" wrapText="1"/>
    </xf>
    <xf numFmtId="0" fontId="10" fillId="0" borderId="12" xfId="1" applyFont="1" applyBorder="1" applyAlignment="1">
      <alignment vertical="center" wrapText="1"/>
    </xf>
    <xf numFmtId="165" fontId="9" fillId="0" borderId="0" xfId="0" applyNumberFormat="1" applyFont="1" applyAlignment="1">
      <alignment horizontal="left" vertical="center"/>
    </xf>
    <xf numFmtId="0" fontId="10" fillId="0" borderId="13" xfId="1" applyFont="1" applyBorder="1" applyAlignment="1">
      <alignment vertical="center" wrapText="1"/>
    </xf>
    <xf numFmtId="0" fontId="10" fillId="0" borderId="14" xfId="1" applyFont="1" applyBorder="1" applyAlignment="1">
      <alignment vertical="center" wrapText="1"/>
    </xf>
    <xf numFmtId="0" fontId="10" fillId="0" borderId="3" xfId="1" applyFont="1" applyBorder="1" applyAlignment="1">
      <alignment vertical="center" wrapText="1"/>
    </xf>
    <xf numFmtId="0" fontId="18" fillId="0" borderId="13" xfId="1" applyFont="1" applyBorder="1" applyAlignment="1">
      <alignment vertical="center"/>
    </xf>
    <xf numFmtId="0" fontId="18" fillId="0" borderId="14" xfId="1" applyFont="1" applyBorder="1" applyAlignment="1">
      <alignment vertical="center"/>
    </xf>
    <xf numFmtId="0" fontId="12" fillId="7" borderId="1" xfId="1" applyFont="1" applyFill="1" applyBorder="1" applyAlignment="1">
      <alignment horizontal="center" vertical="center" wrapText="1"/>
    </xf>
    <xf numFmtId="0" fontId="12" fillId="0" borderId="11" xfId="1" applyFont="1" applyBorder="1" applyAlignment="1">
      <alignment vertical="center" wrapText="1"/>
    </xf>
    <xf numFmtId="0" fontId="10" fillId="0" borderId="0" xfId="0" applyFont="1" applyFill="1" applyAlignment="1">
      <alignment vertical="center"/>
    </xf>
    <xf numFmtId="0" fontId="11" fillId="0" borderId="0" xfId="0" applyFont="1" applyFill="1" applyAlignment="1">
      <alignment vertical="center" wrapText="1"/>
    </xf>
    <xf numFmtId="0" fontId="9" fillId="0" borderId="0" xfId="0" applyFont="1" applyFill="1" applyAlignment="1">
      <alignment horizontal="center" vertical="center" wrapText="1"/>
    </xf>
    <xf numFmtId="0" fontId="9" fillId="0" borderId="0" xfId="0" applyFont="1" applyFill="1" applyAlignment="1">
      <alignment vertical="center" wrapText="1"/>
    </xf>
    <xf numFmtId="165" fontId="9" fillId="0" borderId="13" xfId="0" applyNumberFormat="1" applyFont="1" applyBorder="1" applyAlignment="1">
      <alignment horizontal="left" vertical="center"/>
    </xf>
    <xf numFmtId="0" fontId="12" fillId="0" borderId="15" xfId="1" applyFont="1" applyBorder="1" applyAlignment="1">
      <alignment vertical="center" wrapText="1"/>
    </xf>
    <xf numFmtId="166" fontId="9" fillId="0" borderId="0" xfId="0" applyNumberFormat="1" applyFont="1" applyBorder="1" applyAlignment="1">
      <alignment horizontal="left" vertical="center"/>
    </xf>
    <xf numFmtId="0" fontId="10" fillId="0" borderId="0" xfId="1" applyFont="1" applyBorder="1" applyAlignment="1">
      <alignment vertical="center" wrapText="1"/>
    </xf>
    <xf numFmtId="0" fontId="10" fillId="0" borderId="16" xfId="1" applyFont="1" applyBorder="1" applyAlignment="1">
      <alignment vertical="center" wrapText="1"/>
    </xf>
    <xf numFmtId="0" fontId="18" fillId="0" borderId="0" xfId="1" applyFont="1" applyBorder="1" applyAlignment="1">
      <alignment vertical="center"/>
    </xf>
    <xf numFmtId="0" fontId="24" fillId="0" borderId="0" xfId="0" applyFont="1" applyAlignment="1">
      <alignment horizontal="left" vertical="center"/>
    </xf>
    <xf numFmtId="0" fontId="12" fillId="0" borderId="17" xfId="0" applyFont="1" applyBorder="1" applyAlignment="1">
      <alignment vertical="center"/>
    </xf>
    <xf numFmtId="0" fontId="10" fillId="0" borderId="18" xfId="0" applyFont="1" applyBorder="1" applyAlignment="1">
      <alignment vertical="center" wrapText="1"/>
    </xf>
    <xf numFmtId="0" fontId="10" fillId="0" borderId="19" xfId="0" applyFont="1" applyBorder="1" applyAlignment="1">
      <alignment vertical="center"/>
    </xf>
    <xf numFmtId="0" fontId="10" fillId="0" borderId="20" xfId="0" applyFont="1" applyBorder="1" applyAlignment="1">
      <alignment vertical="center"/>
    </xf>
    <xf numFmtId="0" fontId="9" fillId="0" borderId="0" xfId="0" applyFont="1" applyFill="1" applyAlignment="1">
      <alignment vertical="center"/>
    </xf>
    <xf numFmtId="0" fontId="25" fillId="0" borderId="0" xfId="0" applyFont="1"/>
    <xf numFmtId="0" fontId="12" fillId="6" borderId="1" xfId="0" applyFont="1" applyFill="1" applyBorder="1" applyAlignment="1">
      <alignment vertical="center"/>
    </xf>
    <xf numFmtId="0" fontId="26" fillId="0" borderId="0" xfId="0" applyFont="1" applyFill="1" applyAlignment="1" applyProtection="1">
      <alignment horizontal="center" vertical="center" wrapText="1"/>
      <protection hidden="1"/>
    </xf>
    <xf numFmtId="0" fontId="25" fillId="0" borderId="0" xfId="0" applyFont="1" applyProtection="1">
      <protection hidden="1"/>
    </xf>
    <xf numFmtId="3" fontId="15" fillId="0" borderId="0" xfId="0" applyNumberFormat="1" applyFont="1" applyFill="1" applyAlignment="1" applyProtection="1">
      <alignment horizontal="right" vertical="center"/>
      <protection locked="0"/>
    </xf>
    <xf numFmtId="164" fontId="15" fillId="0" borderId="0" xfId="0" applyNumberFormat="1" applyFont="1" applyAlignment="1" applyProtection="1">
      <alignment horizontal="right" vertical="center"/>
      <protection locked="0"/>
    </xf>
    <xf numFmtId="3" fontId="15" fillId="0" borderId="0" xfId="0" applyNumberFormat="1" applyFont="1" applyAlignment="1" applyProtection="1">
      <alignment horizontal="right" vertical="center"/>
      <protection locked="0"/>
    </xf>
    <xf numFmtId="0" fontId="9" fillId="0" borderId="1" xfId="0" applyFont="1" applyBorder="1" applyAlignment="1" applyProtection="1">
      <alignment horizontal="left" vertical="center"/>
      <protection locked="0"/>
    </xf>
    <xf numFmtId="0" fontId="9" fillId="5" borderId="1" xfId="0" applyFont="1" applyFill="1" applyBorder="1" applyAlignment="1" applyProtection="1">
      <alignment vertical="center"/>
      <protection locked="0" hidden="1"/>
    </xf>
    <xf numFmtId="14" fontId="11" fillId="0" borderId="1" xfId="0" applyNumberFormat="1" applyFont="1" applyBorder="1" applyAlignment="1" applyProtection="1">
      <alignment horizontal="left" vertical="center"/>
      <protection locked="0"/>
    </xf>
    <xf numFmtId="0" fontId="9" fillId="0" borderId="1" xfId="0" applyFont="1" applyBorder="1" applyAlignment="1" applyProtection="1">
      <alignment vertical="center"/>
      <protection hidden="1"/>
    </xf>
    <xf numFmtId="0" fontId="9" fillId="0" borderId="1" xfId="0" applyFont="1" applyBorder="1" applyAlignment="1" applyProtection="1">
      <alignment horizontal="left" vertical="center"/>
      <protection locked="0" hidden="1"/>
    </xf>
    <xf numFmtId="14" fontId="11" fillId="0" borderId="1" xfId="0" applyNumberFormat="1" applyFont="1" applyBorder="1" applyAlignment="1" applyProtection="1">
      <alignment horizontal="left" vertical="center"/>
      <protection locked="0" hidden="1"/>
    </xf>
    <xf numFmtId="3" fontId="15" fillId="0" borderId="0" xfId="0" applyNumberFormat="1" applyFont="1" applyFill="1" applyAlignment="1" applyProtection="1">
      <alignment horizontal="right" vertical="center"/>
      <protection locked="0" hidden="1"/>
    </xf>
    <xf numFmtId="164" fontId="15" fillId="0" borderId="0" xfId="0" applyNumberFormat="1" applyFont="1" applyAlignment="1" applyProtection="1">
      <alignment horizontal="right" vertical="center"/>
      <protection locked="0" hidden="1"/>
    </xf>
    <xf numFmtId="3" fontId="15" fillId="0" borderId="0" xfId="0" applyNumberFormat="1" applyFont="1" applyAlignment="1" applyProtection="1">
      <alignment horizontal="right" vertical="center"/>
      <protection locked="0" hidden="1"/>
    </xf>
    <xf numFmtId="0" fontId="10" fillId="0" borderId="1" xfId="0" applyFont="1" applyBorder="1" applyAlignment="1" applyProtection="1">
      <alignment vertical="center"/>
      <protection locked="0"/>
    </xf>
    <xf numFmtId="0" fontId="12" fillId="0" borderId="11" xfId="1" applyFont="1" applyBorder="1" applyAlignment="1">
      <alignment vertical="center" wrapText="1"/>
    </xf>
    <xf numFmtId="0" fontId="12" fillId="0" borderId="2" xfId="1" applyFont="1" applyBorder="1" applyAlignment="1">
      <alignment vertical="center" wrapText="1"/>
    </xf>
  </cellXfs>
  <cellStyles count="2">
    <cellStyle name="Normal" xfId="0" builtinId="0"/>
    <cellStyle name="Normal 2" xfId="1" xr:uid="{F4A1C56F-1DD7-46F9-B58C-05AC61AD1C5D}"/>
  </cellStyles>
  <dxfs count="103">
    <dxf>
      <font>
        <b val="0"/>
        <i val="0"/>
        <strike val="0"/>
        <condense val="0"/>
        <extend val="0"/>
        <outline val="0"/>
        <shadow val="0"/>
        <u val="none"/>
        <vertAlign val="baseline"/>
        <sz val="11"/>
        <color rgb="FF000000"/>
        <name val="Calibr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1"/>
        <color rgb="FF000000"/>
        <name val="Calibri"/>
        <family val="2"/>
        <scheme val="none"/>
      </font>
      <alignment horizontal="justify" vertical="center" textRotation="0" wrapText="1"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alignment textRotation="0" wrapText="1" indent="0" justifyLastLine="0" shrinkToFit="0" readingOrder="0"/>
    </dxf>
    <dxf>
      <font>
        <b val="0"/>
        <i val="0"/>
        <strike val="0"/>
        <condense val="0"/>
        <extend val="0"/>
        <outline val="0"/>
        <shadow val="0"/>
        <u val="none"/>
        <vertAlign val="baseline"/>
        <sz val="11"/>
        <color rgb="FF000000"/>
        <name val="Calibr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1"/>
        <color rgb="FF000000"/>
        <name val="Calibri"/>
        <family val="2"/>
        <scheme val="none"/>
      </font>
      <alignment horizontal="justify" vertical="center" textRotation="0" wrapText="1"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alignment textRotation="0" wrapText="1" indent="0" justifyLastLine="0" shrinkToFit="0" readingOrder="0"/>
    </dxf>
    <dxf>
      <font>
        <b val="0"/>
        <i val="0"/>
        <strike val="0"/>
        <condense val="0"/>
        <extend val="0"/>
        <outline val="0"/>
        <shadow val="0"/>
        <u val="none"/>
        <vertAlign val="baseline"/>
        <sz val="11"/>
        <color rgb="FF000000"/>
        <name val="Calibr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1"/>
        <color rgb="FF000000"/>
        <name val="Calibri"/>
        <family val="2"/>
        <scheme val="none"/>
      </font>
      <alignment horizontal="justify" vertical="center" textRotation="0" wrapText="1"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alignment textRotation="0" wrapText="1" indent="0" justifyLastLine="0" shrinkToFit="0" readingOrder="0"/>
    </dxf>
    <dxf>
      <font>
        <b val="0"/>
        <i val="0"/>
        <strike val="0"/>
        <condense val="0"/>
        <extend val="0"/>
        <outline val="0"/>
        <shadow val="0"/>
        <u val="none"/>
        <vertAlign val="baseline"/>
        <sz val="11"/>
        <color rgb="FF000000"/>
        <name val="Calibr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1"/>
        <color rgb="FF000000"/>
        <name val="Calibri"/>
        <family val="2"/>
        <scheme val="none"/>
      </font>
      <alignment horizontal="justify" vertical="center" textRotation="0" wrapText="1"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alignment textRotation="0" wrapText="1" indent="0" justifyLastLine="0" shrinkToFit="0" readingOrder="0"/>
    </dxf>
    <dxf>
      <font>
        <b/>
        <i val="0"/>
        <strike val="0"/>
        <condense val="0"/>
        <extend val="0"/>
        <outline val="0"/>
        <shadow val="0"/>
        <u val="none"/>
        <vertAlign val="baseline"/>
        <sz val="11"/>
        <color theme="1"/>
        <name val="Arial"/>
        <family val="2"/>
        <scheme val="none"/>
      </font>
      <protection locked="1" hidden="1"/>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theme="1"/>
        <name val="Arial"/>
        <family val="2"/>
        <scheme val="none"/>
      </font>
      <numFmt numFmtId="164" formatCode="&quot;£&quot;#,##0.00"/>
      <alignment horizontal="right" vertical="center" textRotation="0" wrapText="1"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164" formatCode="&quot;£&quot;#,##0.00"/>
      <fill>
        <patternFill patternType="none">
          <fgColor indexed="64"/>
          <bgColor indexed="65"/>
        </patternFill>
      </fill>
      <alignment horizontal="right" vertical="center" textRotation="0" wrapText="0" indent="0" justifyLastLine="0" shrinkToFit="0" readingOrder="0"/>
      <protection locked="0" hidden="1"/>
    </dxf>
    <dxf>
      <font>
        <b/>
        <i val="0"/>
        <strike val="0"/>
        <condense val="0"/>
        <extend val="0"/>
        <outline val="0"/>
        <shadow val="0"/>
        <u val="none"/>
        <vertAlign val="baseline"/>
        <sz val="9"/>
        <color theme="1"/>
        <name val="Arial"/>
        <family val="2"/>
        <scheme val="none"/>
      </font>
      <numFmt numFmtId="3" formatCode="#,##0"/>
      <alignment horizontal="right" vertical="center" textRotation="0" wrapText="1"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protection locked="0" hidden="1"/>
    </dxf>
    <dxf>
      <font>
        <b/>
        <i val="0"/>
        <strike val="0"/>
        <condense val="0"/>
        <extend val="0"/>
        <outline val="0"/>
        <shadow val="0"/>
        <u val="none"/>
        <vertAlign val="baseline"/>
        <sz val="9"/>
        <color theme="1"/>
        <name val="Arial"/>
        <family val="2"/>
        <scheme val="none"/>
      </font>
      <numFmt numFmtId="3" formatCode="#,##0"/>
      <alignment horizontal="right" vertical="center" textRotation="0" wrapText="1"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protection locked="0" hidden="1"/>
    </dxf>
    <dxf>
      <font>
        <b/>
        <i val="0"/>
        <strike val="0"/>
        <condense val="0"/>
        <extend val="0"/>
        <outline val="0"/>
        <shadow val="0"/>
        <u val="none"/>
        <vertAlign val="baseline"/>
        <sz val="9"/>
        <color theme="1"/>
        <name val="Arial"/>
        <family val="2"/>
        <scheme val="none"/>
      </font>
      <numFmt numFmtId="3" formatCode="#,##0"/>
      <alignment horizontal="right" vertical="center" textRotation="0" wrapText="1"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protection locked="0" hidden="1"/>
    </dxf>
    <dxf>
      <font>
        <b/>
        <i val="0"/>
        <strike val="0"/>
        <condense val="0"/>
        <extend val="0"/>
        <outline val="0"/>
        <shadow val="0"/>
        <u val="none"/>
        <vertAlign val="baseline"/>
        <sz val="9"/>
        <color theme="1"/>
        <name val="Arial"/>
        <family val="2"/>
        <scheme val="none"/>
      </font>
      <numFmt numFmtId="3" formatCode="#,##0"/>
      <alignment horizontal="right" vertical="center" textRotation="0" wrapText="1"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protection locked="0" hidden="1"/>
    </dxf>
    <dxf>
      <font>
        <b/>
        <i val="0"/>
        <strike val="0"/>
        <condense val="0"/>
        <extend val="0"/>
        <outline val="0"/>
        <shadow val="0"/>
        <u val="none"/>
        <vertAlign val="baseline"/>
        <sz val="9"/>
        <color theme="1"/>
        <name val="Arial"/>
        <family val="2"/>
        <scheme val="none"/>
      </font>
      <numFmt numFmtId="3" formatCode="#,##0"/>
      <alignment horizontal="right" vertical="center" textRotation="0" wrapText="1"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protection locked="0" hidden="1"/>
    </dxf>
    <dxf>
      <font>
        <b/>
        <i val="0"/>
        <strike val="0"/>
        <condense val="0"/>
        <extend val="0"/>
        <outline val="0"/>
        <shadow val="0"/>
        <u val="none"/>
        <vertAlign val="baseline"/>
        <sz val="9"/>
        <color theme="1"/>
        <name val="Arial"/>
        <family val="2"/>
        <scheme val="none"/>
      </font>
      <numFmt numFmtId="3" formatCode="#,##0"/>
      <alignment horizontal="right" vertical="center" textRotation="0" wrapText="1"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protection locked="0" hidden="1"/>
    </dxf>
    <dxf>
      <font>
        <b/>
        <i val="0"/>
        <strike val="0"/>
        <condense val="0"/>
        <extend val="0"/>
        <outline val="0"/>
        <shadow val="0"/>
        <u val="none"/>
        <vertAlign val="baseline"/>
        <sz val="9"/>
        <color theme="1"/>
        <name val="Arial"/>
        <family val="2"/>
        <scheme val="none"/>
      </font>
      <numFmt numFmtId="3" formatCode="#,##0"/>
      <alignment horizontal="right" vertical="center" textRotation="0" wrapText="1"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protection locked="0" hidden="1"/>
    </dxf>
    <dxf>
      <font>
        <b/>
        <i val="0"/>
        <strike val="0"/>
        <condense val="0"/>
        <extend val="0"/>
        <outline val="0"/>
        <shadow val="0"/>
        <u val="none"/>
        <vertAlign val="baseline"/>
        <sz val="9"/>
        <color theme="1"/>
        <name val="Arial"/>
        <family val="2"/>
        <scheme val="none"/>
      </font>
      <numFmt numFmtId="3" formatCode="#,##0"/>
      <alignment horizontal="right" vertical="center" textRotation="0" wrapText="1"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0" hidden="1"/>
    </dxf>
    <dxf>
      <font>
        <b/>
        <i val="0"/>
        <strike val="0"/>
        <condense val="0"/>
        <extend val="0"/>
        <outline val="0"/>
        <shadow val="0"/>
        <u val="none"/>
        <vertAlign val="baseline"/>
        <sz val="9"/>
        <color rgb="FF000000"/>
        <name val="Arial"/>
        <family val="2"/>
        <scheme val="none"/>
      </font>
      <numFmt numFmtId="3" formatCode="#,##0"/>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0" hidden="1"/>
    </dxf>
    <dxf>
      <font>
        <b/>
        <i val="0"/>
        <strike val="0"/>
        <condense val="0"/>
        <extend val="0"/>
        <outline val="0"/>
        <shadow val="0"/>
        <u val="none"/>
        <vertAlign val="baseline"/>
        <sz val="9"/>
        <color theme="1"/>
        <name val="Arial"/>
        <family val="2"/>
        <scheme val="none"/>
      </font>
      <numFmt numFmtId="3" formatCode="#,##0"/>
      <alignment horizontal="right" vertical="center" textRotation="0" wrapText="1"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0" hidden="1"/>
    </dxf>
    <dxf>
      <font>
        <b/>
        <i val="0"/>
        <strike val="0"/>
        <condense val="0"/>
        <extend val="0"/>
        <outline val="0"/>
        <shadow val="0"/>
        <u val="none"/>
        <vertAlign val="baseline"/>
        <sz val="9"/>
        <color theme="1"/>
        <name val="Arial"/>
        <family val="2"/>
        <scheme val="none"/>
      </font>
      <numFmt numFmtId="3" formatCode="#,##0"/>
      <alignment horizontal="right" vertical="center" textRotation="0" wrapText="1"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0" hidden="1"/>
    </dxf>
    <dxf>
      <font>
        <b/>
        <i val="0"/>
        <strike val="0"/>
        <condense val="0"/>
        <extend val="0"/>
        <outline val="0"/>
        <shadow val="0"/>
        <u val="none"/>
        <vertAlign val="baseline"/>
        <sz val="9"/>
        <color rgb="FF000000"/>
        <name val="Arial"/>
        <family val="2"/>
        <scheme val="none"/>
      </font>
      <numFmt numFmtId="3" formatCode="#,##0"/>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0" hidden="1"/>
    </dxf>
    <dxf>
      <font>
        <b/>
        <i val="0"/>
        <strike val="0"/>
        <condense val="0"/>
        <extend val="0"/>
        <outline val="0"/>
        <shadow val="0"/>
        <u val="none"/>
        <vertAlign val="baseline"/>
        <sz val="9"/>
        <color rgb="FF000000"/>
        <name val="Arial"/>
        <family val="2"/>
        <scheme val="none"/>
      </font>
      <numFmt numFmtId="3" formatCode="#,##0"/>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0" hidden="1"/>
    </dxf>
    <dxf>
      <font>
        <b/>
        <i val="0"/>
        <strike val="0"/>
        <condense val="0"/>
        <extend val="0"/>
        <outline val="0"/>
        <shadow val="0"/>
        <u val="none"/>
        <vertAlign val="baseline"/>
        <sz val="9"/>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9"/>
        <color rgb="FF000000"/>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indexed="65"/>
        </patternFill>
      </fill>
      <alignment horizontal="left" vertical="center" textRotation="0" wrapText="0" indent="0" justifyLastLine="0" shrinkToFit="0" readingOrder="0"/>
    </dxf>
    <dxf>
      <font>
        <b/>
        <strike val="0"/>
        <outline val="0"/>
        <shadow val="0"/>
        <u val="none"/>
        <vertAlign val="baseline"/>
        <name val="Arial"/>
        <family val="2"/>
        <scheme val="none"/>
      </font>
    </dxf>
    <dxf>
      <font>
        <b val="0"/>
        <i val="0"/>
        <strike val="0"/>
        <condense val="0"/>
        <extend val="0"/>
        <outline val="0"/>
        <shadow val="0"/>
        <u val="none"/>
        <vertAlign val="baseline"/>
        <sz val="9"/>
        <color rgb="FF000000"/>
        <name val="Arial"/>
        <family val="2"/>
        <scheme val="none"/>
      </font>
      <fill>
        <patternFill patternType="none">
          <fgColor rgb="FF000000"/>
          <bgColor rgb="FFFFFFFF"/>
        </patternFill>
      </fill>
      <alignment horizontal="right" vertical="center" textRotation="0" wrapText="0" indent="0" justifyLastLine="0" shrinkToFit="0" readingOrder="0"/>
    </dxf>
    <dxf>
      <font>
        <b/>
        <i val="0"/>
        <strike val="0"/>
        <condense val="0"/>
        <extend val="0"/>
        <outline val="0"/>
        <shadow val="0"/>
        <u val="none"/>
        <vertAlign val="baseline"/>
        <sz val="9"/>
        <color rgb="FF000000"/>
        <name val="Arial"/>
        <family val="2"/>
        <scheme val="none"/>
      </font>
      <fill>
        <patternFill patternType="solid">
          <fgColor indexed="64"/>
          <bgColor rgb="FFAECAFC"/>
        </patternFill>
      </fill>
      <alignment horizontal="center" vertical="center" textRotation="0" wrapText="1" indent="0" justifyLastLine="0" shrinkToFit="0" readingOrder="0"/>
    </dxf>
    <dxf>
      <font>
        <color rgb="FF9C0006"/>
      </font>
    </dxf>
    <dxf>
      <fill>
        <patternFill>
          <bgColor rgb="FFFFC000"/>
        </patternFill>
      </fill>
    </dxf>
    <dxf>
      <font>
        <b/>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theme="1"/>
        <name val="Arial"/>
        <family val="2"/>
        <scheme val="none"/>
      </font>
      <numFmt numFmtId="164" formatCode="&quot;£&quot;#,##0.00"/>
      <alignment horizontal="right" vertical="center" textRotation="0" wrapText="1"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164" formatCode="&quot;£&quot;#,##0.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9"/>
        <color theme="1"/>
        <name val="Arial"/>
        <family val="2"/>
        <scheme val="none"/>
      </font>
      <numFmt numFmtId="164" formatCode="&quot;£&quot;#,##0.00"/>
      <alignment horizontal="right" vertical="center" textRotation="0" wrapText="1"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164" formatCode="&quot;£&quot;#,##0.00"/>
      <fill>
        <patternFill patternType="none">
          <fgColor indexed="64"/>
          <bgColor indexed="65"/>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9"/>
        <color theme="1"/>
        <name val="Arial"/>
        <family val="2"/>
        <scheme val="none"/>
      </font>
      <numFmt numFmtId="3" formatCode="#,##0"/>
      <alignment horizontal="right" vertical="center" textRotation="0" wrapText="1"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9"/>
        <color theme="1"/>
        <name val="Arial"/>
        <family val="2"/>
        <scheme val="none"/>
      </font>
      <numFmt numFmtId="3" formatCode="#,##0"/>
      <alignment horizontal="right" vertical="center" textRotation="0" wrapText="1"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9"/>
        <color theme="1"/>
        <name val="Arial"/>
        <family val="2"/>
        <scheme val="none"/>
      </font>
      <numFmt numFmtId="3" formatCode="#,##0"/>
      <alignment horizontal="right" vertical="center" textRotation="0" wrapText="1"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9"/>
        <color theme="1"/>
        <name val="Arial"/>
        <family val="2"/>
        <scheme val="none"/>
      </font>
      <numFmt numFmtId="3" formatCode="#,##0"/>
      <alignment horizontal="right" vertical="center" textRotation="0" wrapText="1"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9"/>
        <color theme="1"/>
        <name val="Arial"/>
        <family val="2"/>
        <scheme val="none"/>
      </font>
      <numFmt numFmtId="3" formatCode="#,##0"/>
      <alignment horizontal="right" vertical="center" textRotation="0" wrapText="1"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9"/>
        <color theme="1"/>
        <name val="Arial"/>
        <family val="2"/>
        <scheme val="none"/>
      </font>
      <numFmt numFmtId="3" formatCode="#,##0"/>
      <alignment horizontal="right" vertical="center" textRotation="0" wrapText="1"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9"/>
        <color theme="1"/>
        <name val="Arial"/>
        <family val="2"/>
        <scheme val="none"/>
      </font>
      <numFmt numFmtId="3" formatCode="#,##0"/>
      <alignment horizontal="right" vertical="center" textRotation="0" wrapText="1"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3" formatCode="#,##0"/>
      <fill>
        <patternFill patternType="none">
          <fgColor indexed="64"/>
          <bgColor indexed="65"/>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9"/>
        <color theme="1"/>
        <name val="Arial"/>
        <family val="2"/>
        <scheme val="none"/>
      </font>
      <numFmt numFmtId="3" formatCode="#,##0"/>
      <alignment horizontal="right" vertical="center" textRotation="0" wrapText="1"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9"/>
        <color rgb="FF000000"/>
        <name val="Arial"/>
        <family val="2"/>
        <scheme val="none"/>
      </font>
      <numFmt numFmtId="3" formatCode="#,##0"/>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9"/>
        <color theme="1"/>
        <name val="Arial"/>
        <family val="2"/>
        <scheme val="none"/>
      </font>
      <numFmt numFmtId="3" formatCode="#,##0"/>
      <alignment horizontal="right" vertical="center" textRotation="0" wrapText="1"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9"/>
        <color theme="1"/>
        <name val="Arial"/>
        <family val="2"/>
        <scheme val="none"/>
      </font>
      <numFmt numFmtId="3" formatCode="#,##0"/>
      <alignment horizontal="right" vertical="center" textRotation="0" wrapText="1"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9"/>
        <color rgb="FF000000"/>
        <name val="Arial"/>
        <family val="2"/>
        <scheme val="none"/>
      </font>
      <numFmt numFmtId="3" formatCode="#,##0"/>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9"/>
        <color rgb="FF000000"/>
        <name val="Arial"/>
        <family val="2"/>
        <scheme val="none"/>
      </font>
      <numFmt numFmtId="3" formatCode="#,##0"/>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rgb="FF000000"/>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9"/>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9"/>
        <color rgb="FF000000"/>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fill>
        <patternFill patternType="none">
          <fgColor indexed="64"/>
          <bgColor indexed="65"/>
        </patternFill>
      </fill>
      <alignment horizontal="left" vertical="center" textRotation="0" wrapText="0" indent="0" justifyLastLine="0" shrinkToFit="0" readingOrder="0"/>
    </dxf>
    <dxf>
      <font>
        <b/>
        <strike val="0"/>
        <outline val="0"/>
        <shadow val="0"/>
        <u val="none"/>
        <vertAlign val="baseline"/>
        <name val="Arial"/>
        <family val="2"/>
        <scheme val="none"/>
      </font>
    </dxf>
    <dxf>
      <font>
        <b val="0"/>
        <i val="0"/>
        <strike val="0"/>
        <condense val="0"/>
        <extend val="0"/>
        <outline val="0"/>
        <shadow val="0"/>
        <u val="none"/>
        <vertAlign val="baseline"/>
        <sz val="9"/>
        <color rgb="FF000000"/>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9"/>
        <color rgb="FF000000"/>
        <name val="Arial"/>
        <family val="2"/>
        <scheme val="none"/>
      </font>
      <fill>
        <patternFill patternType="solid">
          <fgColor indexed="64"/>
          <bgColor rgb="FFAECAFC"/>
        </patternFill>
      </fill>
      <alignment horizontal="center" vertical="center" textRotation="0" wrapText="1" indent="0" justifyLastLine="0" shrinkToFit="0" readingOrder="0"/>
    </dxf>
    <dxf>
      <font>
        <color rgb="FF9C0006"/>
      </font>
    </dxf>
    <dxf>
      <fill>
        <patternFill>
          <bgColor rgb="FFFFC000"/>
        </patternFill>
      </fill>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Arial"/>
        <family val="2"/>
        <scheme val="none"/>
      </font>
      <fill>
        <patternFill patternType="solid">
          <fgColor indexed="64"/>
          <bgColor rgb="FFAECAFC"/>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 Style 1 Clear" defaultPivotStyle="PivotStyleLight16">
    <tableStyle name="Invisible" pivot="0" table="0" count="0" xr9:uid="{F7CE9456-798A-41FD-84CC-9CC289937CE4}"/>
    <tableStyle name="Table Style 1 Clear" pivot="0" count="1" xr9:uid="{BA30E0B6-219F-42A7-88CF-D4B0FDCE0FC7}">
      <tableStyleElement type="wholeTable" dxfId="102"/>
    </tableStyle>
  </tableStyles>
  <colors>
    <mruColors>
      <color rgb="FFE6EFFE"/>
      <color rgb="FFC7DAFD"/>
      <color rgb="FFAECAFC"/>
      <color rgb="FF93B8FB"/>
      <color rgb="FFFDB1C3"/>
      <color rgb="FFFDBFCE"/>
      <color rgb="FFFEE2E9"/>
      <color rgb="FFFDB5C8"/>
      <color rgb="FFE2EC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1762880</xdr:colOff>
      <xdr:row>2</xdr:row>
      <xdr:rowOff>9523</xdr:rowOff>
    </xdr:to>
    <xdr:pic>
      <xdr:nvPicPr>
        <xdr:cNvPr id="3" name="Picture 2" descr="Mayor of London logo">
          <a:extLst>
            <a:ext uri="{FF2B5EF4-FFF2-40B4-BE49-F238E27FC236}">
              <a16:creationId xmlns:a16="http://schemas.microsoft.com/office/drawing/2014/main" id="{5FC2A147-BE9F-40A0-86AA-AD493FCBEA45}"/>
            </a:ext>
          </a:extLst>
        </xdr:cNvPr>
        <xdr:cNvPicPr>
          <a:picLocks noChangeAspect="1"/>
        </xdr:cNvPicPr>
      </xdr:nvPicPr>
      <xdr:blipFill>
        <a:blip xmlns:r="http://schemas.openxmlformats.org/officeDocument/2006/relationships" r:embed="rId1"/>
        <a:stretch>
          <a:fillRect/>
        </a:stretch>
      </xdr:blipFill>
      <xdr:spPr>
        <a:xfrm>
          <a:off x="6115050" y="142875"/>
          <a:ext cx="1764247" cy="152404"/>
        </a:xfrm>
        <a:prstGeom prst="rect">
          <a:avLst/>
        </a:prstGeom>
      </xdr:spPr>
    </xdr:pic>
    <xdr:clientData/>
  </xdr:twoCellAnchor>
  <xdr:twoCellAnchor editAs="oneCell">
    <xdr:from>
      <xdr:col>0</xdr:col>
      <xdr:colOff>9525</xdr:colOff>
      <xdr:row>0</xdr:row>
      <xdr:rowOff>31596</xdr:rowOff>
    </xdr:from>
    <xdr:to>
      <xdr:col>0</xdr:col>
      <xdr:colOff>981352</xdr:colOff>
      <xdr:row>2</xdr:row>
      <xdr:rowOff>57239</xdr:rowOff>
    </xdr:to>
    <xdr:pic>
      <xdr:nvPicPr>
        <xdr:cNvPr id="4" name="Picture 3" descr="Multiply Logo">
          <a:extLst>
            <a:ext uri="{FF2B5EF4-FFF2-40B4-BE49-F238E27FC236}">
              <a16:creationId xmlns:a16="http://schemas.microsoft.com/office/drawing/2014/main" id="{E052E32D-EE28-3100-57A0-C05483F16CA6}"/>
            </a:ext>
          </a:extLst>
        </xdr:cNvPr>
        <xdr:cNvPicPr>
          <a:picLocks noChangeAspect="1"/>
        </xdr:cNvPicPr>
      </xdr:nvPicPr>
      <xdr:blipFill>
        <a:blip xmlns:r="http://schemas.openxmlformats.org/officeDocument/2006/relationships" r:embed="rId2"/>
        <a:stretch>
          <a:fillRect/>
        </a:stretch>
      </xdr:blipFill>
      <xdr:spPr>
        <a:xfrm>
          <a:off x="9525" y="31596"/>
          <a:ext cx="967065" cy="3161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5434012</xdr:colOff>
      <xdr:row>2</xdr:row>
      <xdr:rowOff>4764</xdr:rowOff>
    </xdr:from>
    <xdr:to>
      <xdr:col>2</xdr:col>
      <xdr:colOff>783</xdr:colOff>
      <xdr:row>2</xdr:row>
      <xdr:rowOff>170117</xdr:rowOff>
    </xdr:to>
    <xdr:pic>
      <xdr:nvPicPr>
        <xdr:cNvPr id="6" name="Picture 5" descr="Mayor of London logo">
          <a:extLst>
            <a:ext uri="{FF2B5EF4-FFF2-40B4-BE49-F238E27FC236}">
              <a16:creationId xmlns:a16="http://schemas.microsoft.com/office/drawing/2014/main" id="{C8103209-475A-490A-8849-CE0AAA8BC8C7}"/>
            </a:ext>
          </a:extLst>
        </xdr:cNvPr>
        <xdr:cNvPicPr>
          <a:picLocks noChangeAspect="1"/>
        </xdr:cNvPicPr>
      </xdr:nvPicPr>
      <xdr:blipFill>
        <a:blip xmlns:r="http://schemas.openxmlformats.org/officeDocument/2006/relationships" r:embed="rId1"/>
        <a:stretch>
          <a:fillRect/>
        </a:stretch>
      </xdr:blipFill>
      <xdr:spPr>
        <a:xfrm>
          <a:off x="6619875" y="300039"/>
          <a:ext cx="1569008" cy="166688"/>
        </a:xfrm>
        <a:prstGeom prst="rect">
          <a:avLst/>
        </a:prstGeom>
      </xdr:spPr>
    </xdr:pic>
    <xdr:clientData/>
  </xdr:twoCellAnchor>
  <xdr:twoCellAnchor editAs="oneCell">
    <xdr:from>
      <xdr:col>0</xdr:col>
      <xdr:colOff>0</xdr:colOff>
      <xdr:row>0</xdr:row>
      <xdr:rowOff>61913</xdr:rowOff>
    </xdr:from>
    <xdr:to>
      <xdr:col>0</xdr:col>
      <xdr:colOff>989289</xdr:colOff>
      <xdr:row>2</xdr:row>
      <xdr:rowOff>1831</xdr:rowOff>
    </xdr:to>
    <xdr:pic>
      <xdr:nvPicPr>
        <xdr:cNvPr id="2" name="Picture 1" descr="Multiply Logo">
          <a:extLst>
            <a:ext uri="{FF2B5EF4-FFF2-40B4-BE49-F238E27FC236}">
              <a16:creationId xmlns:a16="http://schemas.microsoft.com/office/drawing/2014/main" id="{06713110-086E-437F-B554-B455171FFD4F}"/>
            </a:ext>
          </a:extLst>
        </xdr:cNvPr>
        <xdr:cNvPicPr>
          <a:picLocks noChangeAspect="1"/>
        </xdr:cNvPicPr>
      </xdr:nvPicPr>
      <xdr:blipFill>
        <a:blip xmlns:r="http://schemas.openxmlformats.org/officeDocument/2006/relationships" r:embed="rId2"/>
        <a:stretch>
          <a:fillRect/>
        </a:stretch>
      </xdr:blipFill>
      <xdr:spPr>
        <a:xfrm>
          <a:off x="0" y="61913"/>
          <a:ext cx="967065" cy="3161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5434012</xdr:colOff>
      <xdr:row>2</xdr:row>
      <xdr:rowOff>4764</xdr:rowOff>
    </xdr:from>
    <xdr:to>
      <xdr:col>2</xdr:col>
      <xdr:colOff>783</xdr:colOff>
      <xdr:row>2</xdr:row>
      <xdr:rowOff>170117</xdr:rowOff>
    </xdr:to>
    <xdr:pic>
      <xdr:nvPicPr>
        <xdr:cNvPr id="2" name="Picture 1" descr="Mayor of London logo">
          <a:extLst>
            <a:ext uri="{FF2B5EF4-FFF2-40B4-BE49-F238E27FC236}">
              <a16:creationId xmlns:a16="http://schemas.microsoft.com/office/drawing/2014/main" id="{F72F93B6-B7B8-4740-B48E-807F31887B5D}"/>
            </a:ext>
          </a:extLst>
        </xdr:cNvPr>
        <xdr:cNvPicPr>
          <a:picLocks noChangeAspect="1"/>
        </xdr:cNvPicPr>
      </xdr:nvPicPr>
      <xdr:blipFill>
        <a:blip xmlns:r="http://schemas.openxmlformats.org/officeDocument/2006/relationships" r:embed="rId1"/>
        <a:stretch>
          <a:fillRect/>
        </a:stretch>
      </xdr:blipFill>
      <xdr:spPr>
        <a:xfrm>
          <a:off x="6610349" y="390526"/>
          <a:ext cx="1762909" cy="160591"/>
        </a:xfrm>
        <a:prstGeom prst="rect">
          <a:avLst/>
        </a:prstGeom>
      </xdr:spPr>
    </xdr:pic>
    <xdr:clientData/>
  </xdr:twoCellAnchor>
  <xdr:twoCellAnchor editAs="oneCell">
    <xdr:from>
      <xdr:col>0</xdr:col>
      <xdr:colOff>0</xdr:colOff>
      <xdr:row>0</xdr:row>
      <xdr:rowOff>61913</xdr:rowOff>
    </xdr:from>
    <xdr:to>
      <xdr:col>0</xdr:col>
      <xdr:colOff>989289</xdr:colOff>
      <xdr:row>2</xdr:row>
      <xdr:rowOff>1831</xdr:rowOff>
    </xdr:to>
    <xdr:pic>
      <xdr:nvPicPr>
        <xdr:cNvPr id="3" name="Picture 2" descr="Multiply Logo">
          <a:extLst>
            <a:ext uri="{FF2B5EF4-FFF2-40B4-BE49-F238E27FC236}">
              <a16:creationId xmlns:a16="http://schemas.microsoft.com/office/drawing/2014/main" id="{3E3C84B6-CC2A-401D-B668-6E921AE89E02}"/>
            </a:ext>
          </a:extLst>
        </xdr:cNvPr>
        <xdr:cNvPicPr>
          <a:picLocks noChangeAspect="1"/>
        </xdr:cNvPicPr>
      </xdr:nvPicPr>
      <xdr:blipFill>
        <a:blip xmlns:r="http://schemas.openxmlformats.org/officeDocument/2006/relationships" r:embed="rId2"/>
        <a:stretch>
          <a:fillRect/>
        </a:stretch>
      </xdr:blipFill>
      <xdr:spPr>
        <a:xfrm>
          <a:off x="0" y="66675"/>
          <a:ext cx="989289" cy="3161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reaterlondonauthority.sharepoint.com/sites/SkillsFundingPolicySystemsTeam/Shared%20Documents/Multiply/Multiply%20Report%20Template%20version%206.3%20DRAFT_f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AFT Guidance"/>
      <sheetName val="DRAFT Report Guidance v2"/>
      <sheetName val="Quarterly Report"/>
      <sheetName val="Financial or Funding Year Claim"/>
      <sheetName val="Value for dropdown lists"/>
    </sheetNames>
    <sheetDataSet>
      <sheetData sheetId="0"/>
      <sheetData sheetId="1"/>
      <sheetData sheetId="2"/>
      <sheetData sheetId="3"/>
      <sheetData sheetId="4">
        <row r="17">
          <cell r="B17" t="str">
            <v>1 Aug 2022 - 31 Mar 2023 (Financial Year 1)</v>
          </cell>
        </row>
        <row r="18">
          <cell r="B18" t="str">
            <v>1 Apr 2023 - 31 Mar 2024 (Financial Year 2)</v>
          </cell>
        </row>
        <row r="19">
          <cell r="B19" t="str">
            <v>1 Apr 2024 - 31 Mar 2025 (Financial Year 3)</v>
          </cell>
        </row>
        <row r="22">
          <cell r="B22" t="str">
            <v>1 Aug 2022 - 31 Jul 2023 (Funding Year 1)</v>
          </cell>
        </row>
        <row r="23">
          <cell r="B23" t="str">
            <v>1 Aug 2023 - 31 Jul 2024 (Funding Year 2)</v>
          </cell>
        </row>
        <row r="24">
          <cell r="B24" t="str">
            <v>1 Aug 2024 - 31 Mar 2025 (Funding Year 3)</v>
          </cell>
        </row>
        <row r="27">
          <cell r="B27" t="str">
            <v>Select reporting period from drop-down list (ensure you select the relevant Report Type above)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3EA7FFF-71D1-4E98-9572-4A7414A4F9DF}" name="Table18" displayName="Table18" ref="A12:D34" totalsRowShown="0" headerRowDxfId="101" headerRowBorderDxfId="100" tableBorderDxfId="99">
  <autoFilter ref="A12:D34" xr:uid="{F2019D19-5496-46E0-9C8E-1783999FC387}"/>
  <tableColumns count="4">
    <tableColumn id="1" xr3:uid="{FED2F7E9-545E-4D1D-9222-771444246183}" name="Field_x000a_Reference" dataDxfId="98"/>
    <tableColumn id="2" xr3:uid="{0CD67495-81E7-471B-948F-B78B45437017}" name="Field Name" dataDxfId="97"/>
    <tableColumn id="3" xr3:uid="{0AC56196-1907-4F02-884D-B8AF7955005F}" name="Data Validation" dataDxfId="96"/>
    <tableColumn id="4" xr3:uid="{E0559CF3-E081-4BDF-B3C1-629CBC5ED8C6}" name="Field Guidance" dataDxfId="9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EF0E654-5B99-4C75-B3C8-C42D07F2C3BB}" name="Table6" displayName="Table6" ref="A17:R28" totalsRowCount="1" headerRowDxfId="92" dataDxfId="91" totalsRowDxfId="90">
  <tableColumns count="18">
    <tableColumn id="1" xr3:uid="{A3778D7E-334F-40C2-9DF6-A54C9EAF664D}" name="Intervention type" totalsRowLabel="Total" dataDxfId="89" totalsRowDxfId="88"/>
    <tableColumn id="2" xr3:uid="{EED92D14-AC95-4A82-A714-9424F3A36DB7}" name="Multiply Intervention delivered" dataDxfId="87" totalsRowDxfId="86"/>
    <tableColumn id="3" xr3:uid="{62CA8370-7064-4517-A037-9F935823DD16}" name="A. Number of learners who participated in substantive learning courses (enrolments)_x000a_(Actual for reporting period)" totalsRowFunction="sum" dataDxfId="85" totalsRowDxfId="84"/>
    <tableColumn id="14" xr3:uid="{F8DB0FFD-DCC3-4F15-9B8A-5ED7CDDF82CA}" name="A1. Of which, number of learners who started substantive learning courses (enrolments)_x000a_(Actual for reporting period)" totalsRowFunction="sum" dataDxfId="83" totalsRowDxfId="82"/>
    <tableColumn id="4" xr3:uid="{E53A48DA-0554-4163-B19B-02D740AFCB58}" name="B. Number of distinct learners who participated in substantive learning courses (headcount)_x000a_(Actual for reporting period)" totalsRowFunction="sum" dataDxfId="81" totalsRowDxfId="80"/>
    <tableColumn id="12" xr3:uid="{FF6F020F-D09D-42D1-89A8-4D65B721FA04}" name="B1. Of which, number of distinct learners who started substantive learning courses (headcount)_x000a_(Actual for reporting period)" totalsRowFunction="sum" dataDxfId="79" totalsRowDxfId="78"/>
    <tableColumn id="15" xr3:uid="{8D886805-B785-4985-B2EA-2C0397E2EA33}" name="C. Number of people who engaged with outreach focussed events/activity_x000a_(Actual for reporting period)" totalsRowFunction="sum" dataDxfId="77" totalsRowDxfId="76"/>
    <tableColumn id="5" xr3:uid="{8B481D79-7D1A-4F5A-ADAA-1FD6A41870B9}" name="D. Number of different types of provision that ran in London for this intervention_x000a_(Actual for reporting period)" totalsRowFunction="sum" dataDxfId="75" totalsRowDxfId="74"/>
    <tableColumn id="6" xr3:uid="{F3090580-B2EF-4746-A309-10F2F5D7F044}" name="D1. Of which, number of different types of provision that started for this intervention _x000a_(Actual for reporting period)" totalsRowFunction="sum" dataDxfId="73" totalsRowDxfId="72"/>
    <tableColumn id="7" xr3:uid="{BA442AF5-6BC8-41FC-9EF8-81CF28F4BC10}" name="E. Number of courses/initiatives that ran which were developed in collaboration with employers_x000a_(Actual for reporting period)" totalsRowFunction="sum" dataDxfId="71" totalsRowDxfId="70"/>
    <tableColumn id="13" xr3:uid="{DF059BA9-0D15-4F59-AEAD-1B23D5FE8C5A}" name="E1. Number of courses/initiatives that started which were developed in collaboration with employers_x000a_(Actual for reporting period)" totalsRowFunction="sum" dataDxfId="69" totalsRowDxfId="68"/>
    <tableColumn id="8" xr3:uid="{E2BA9A81-8F29-41D7-BCBC-27BFA70658A9}" name="F. Number of courses/initiatives that ran which were developed in collaboration with community groups_x000a_(Actual for reporting period)" totalsRowFunction="sum" dataDxfId="67" totalsRowDxfId="66"/>
    <tableColumn id="16" xr3:uid="{83656055-A2D4-4A75-A3F9-A3F4D6C906DB}" name="F1. Number of courses/initiatives that started which were developed in collaboration with community groups_x000a_(Actual for reporting period)" totalsRowFunction="sum" dataDxfId="65" totalsRowDxfId="64"/>
    <tableColumn id="9" xr3:uid="{9361801C-89AE-497C-B801-5B37B91F26F3}" name="G. Number of courses/initiatives that ran which lead to a qualification_x000a_(Actual for reporting period)" totalsRowFunction="sum" dataDxfId="63" totalsRowDxfId="62"/>
    <tableColumn id="17" xr3:uid="{68FCAFA5-8BAA-4CC9-B387-3FEBE1421B00}" name="G1. Number of courses/initiatives that started which lead to a qualification_x000a_(Actual for reporting period)" totalsRowFunction="sum" dataDxfId="61" totalsRowDxfId="60"/>
    <tableColumn id="10" xr3:uid="{E8E75FA4-B144-4508-B104-51AA689D0AB8}" name="H. Total actual expenditure for the reporting period_x000a_(Actual for reporting period)" totalsRowFunction="sum" dataDxfId="59" totalsRowDxfId="58"/>
    <tableColumn id="11" xr3:uid="{555ABFCE-FE90-47A9-B2AF-548730D5D7AF}" name="I. Total forecast expenditure for the Financial Year" totalsRowFunction="sum" dataDxfId="57" totalsRowDxfId="56"/>
    <tableColumn id="19" xr3:uid="{A043C887-3AF1-443E-B4D6-9D4A0DC66891}" name="Validation" dataDxfId="55" totalsRowDxfId="54">
      <calculatedColumnFormula>IF(COUNTA(Table6[[#This Row],[A. Number of learners who participated in substantive learning courses (enrolments)
(Actual for reporting period)]:[C. Number of people who engaged with outreach focussed events/activity
(Actual for reporting period)]])=0," ",IF(Table6[[#This Row],[D. Number of different types of provision that ran in London for this intervention
(Actual for reporting period)]]&gt;=1,"","Error: Please return D. Number of different types of provision that ran in London for this intervention."))</calculatedColumnFormula>
    </tableColumn>
  </tableColumns>
  <tableStyleInfo name="Table Style 1 Clear"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6F1EB5B-15DE-4DB5-8443-76F85354C1EA}" name="Table610" displayName="Table610" ref="A17:Q28" totalsRowCount="1" headerRowDxfId="51" dataDxfId="50" totalsRowDxfId="49">
  <tableColumns count="17">
    <tableColumn id="1" xr3:uid="{3F88CF06-C7FC-4563-947A-B61A293329D5}" name="Intervention type" totalsRowLabel="Total" dataDxfId="48" totalsRowDxfId="47"/>
    <tableColumn id="2" xr3:uid="{0F31E313-8ECF-4AF6-8FB3-EDF71C3E5C54}" name="Multiply Intervention delivered" dataDxfId="46" totalsRowDxfId="45"/>
    <tableColumn id="3" xr3:uid="{93F61C49-F734-4904-AD29-C60D51670FC3}" name="A. Number of learners who participated in substantive learning courses (enrolments)_x000a_(Actual for reporting period)" totalsRowFunction="sum" dataDxfId="44" totalsRowDxfId="43"/>
    <tableColumn id="14" xr3:uid="{2B757F2A-5995-4261-AD9F-17BB45B49F6C}" name="A1. Of which, number of learners who started substantive learning courses (enrolments)_x000a_(Actual for reporting period)" totalsRowFunction="sum" dataDxfId="42" totalsRowDxfId="41"/>
    <tableColumn id="4" xr3:uid="{CC43F7A7-6969-4C31-AB29-589209150F21}" name="B. Number of distinct learners who participated in substantive learning courses (headcount)_x000a_(Actual for reporting period)" totalsRowFunction="sum" dataDxfId="40" totalsRowDxfId="39"/>
    <tableColumn id="12" xr3:uid="{6FC8B90F-5C8C-45C0-8042-5FD23A7A3A83}" name="B1. Of which, number of distinct learners who started substantive learning courses (headcount)_x000a_(Actual for reporting period)" totalsRowFunction="sum" dataDxfId="38" totalsRowDxfId="37"/>
    <tableColumn id="15" xr3:uid="{8C2B3086-9D5B-441E-8983-BB3C1AC20C98}" name="C. Number of people who engaged with outreach focussed events/activity_x000a_(Actual for reporting period)" totalsRowFunction="sum" dataDxfId="36" totalsRowDxfId="35"/>
    <tableColumn id="5" xr3:uid="{5043C4F9-2E61-42E4-9CBD-DF2B9505A54C}" name="D. Number of different types of provision that ran in London for this intervention_x000a_(Actual for reporting period)" totalsRowFunction="sum" dataDxfId="34" totalsRowDxfId="33"/>
    <tableColumn id="6" xr3:uid="{44BCD6A5-CD5C-46EA-8413-DAF987F61A47}" name="D1. Of which, number of different types of provision that started for this intervention _x000a_(Actual for reporting period)" totalsRowFunction="sum" dataDxfId="32" totalsRowDxfId="31"/>
    <tableColumn id="7" xr3:uid="{3510D772-F412-464B-8E39-C2E3BD9DAD8A}" name="E. Number of courses/initiatives that ran which were developed in collaboration with employers_x000a_(Actual for reporting period)" totalsRowFunction="sum" dataDxfId="30" totalsRowDxfId="29"/>
    <tableColumn id="13" xr3:uid="{639C2DD1-523A-4150-8173-5DB344AF4220}" name="E1. Number of courses/initiatives that started which were developed in collaboration with employers_x000a_(Actual for reporting period)" totalsRowFunction="sum" dataDxfId="28" totalsRowDxfId="27"/>
    <tableColumn id="8" xr3:uid="{6D3B41C0-34E6-4E27-97C2-93F7A295203E}" name="F. Number of courses/initiatives that ran which were developed in collaboration with community groups_x000a_(Actual for reporting period)" totalsRowFunction="sum" dataDxfId="26" totalsRowDxfId="25"/>
    <tableColumn id="16" xr3:uid="{AAA2D1B5-CA35-4BB2-A99A-02495AD73F63}" name="F1. Number of courses/initiatives that started which were developed in collaboration with community groups_x000a_(Actual for reporting period)" totalsRowFunction="sum" dataDxfId="24" totalsRowDxfId="23"/>
    <tableColumn id="9" xr3:uid="{C029DCAA-B61D-43C0-8214-EE1375951FE3}" name="G. Number of courses/initiatives that ran which lead to a qualification_x000a_(Actual for reporting period)" totalsRowFunction="sum" dataDxfId="22" totalsRowDxfId="21"/>
    <tableColumn id="17" xr3:uid="{67721A19-03C6-4ED5-B81F-F9BD4493E8B2}" name="G1. Number of courses/initiatives that started which lead to a qualification_x000a_(Actual for reporting period)" totalsRowFunction="sum" dataDxfId="20" totalsRowDxfId="19"/>
    <tableColumn id="10" xr3:uid="{5B7D9FA1-9E19-4B97-B34F-BCB22B1FE5C7}" name="H. Total actual expenditure for the reporting period_x000a_(Actual for reporting period)" totalsRowFunction="sum" dataDxfId="18" totalsRowDxfId="17"/>
    <tableColumn id="19" xr3:uid="{897B4555-4C9F-4AD2-8A39-EE8F20AF742D}" name="Validation" dataDxfId="16" totalsRowDxfId="15">
      <calculatedColumnFormula>IF(COUNTA(Table610[[#This Row],[A. Number of learners who participated in substantive learning courses (enrolments)
(Actual for reporting period)]:[C. Number of people who engaged with outreach focussed events/activity
(Actual for reporting period)]])=0," ",IF(Table610[[#This Row],[D. Number of different types of provision that ran in London for this intervention
(Actual for reporting period)]]&gt;=1,"","Error: Please return D. Number of different types of provision that ran in London for this intervention."))</calculatedColumnFormula>
    </tableColumn>
  </tableColumns>
  <tableStyleInfo name="Table Style 1 Clear"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FE9C36-9D53-4637-A12A-E28AA37DCA5E}" name="Table1" displayName="Table1" ref="B2:B12" totalsRowShown="0" headerRowDxfId="14" dataDxfId="13">
  <autoFilter ref="B2:B12" xr:uid="{037D4118-FB70-4387-9D12-5C30B08BA821}"/>
  <tableColumns count="1">
    <tableColumn id="1" xr3:uid="{CAB4C9FC-A0C0-42C4-A057-0E5B02EDD04D}" name="Select intervention from drop-down list" dataDxfId="1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33D497-3629-4917-9726-5FCF2C7BD71C}" name="Table2" displayName="Table2" ref="D2:D8" totalsRowShown="0" headerRowDxfId="11" dataDxfId="10">
  <autoFilter ref="D2:D8" xr:uid="{CB44681E-95F3-4477-8C9E-609A7001B0B9}"/>
  <tableColumns count="1">
    <tableColumn id="1" xr3:uid="{D9374805-912C-48D1-AC8A-28759FE06891}" name="Outputs" dataDxfId="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CA1CCFB-AB4A-4D6D-960B-615C82A85C7F}" name="Table24" displayName="Table24" ref="D12:D14" totalsRowShown="0" headerRowDxfId="8" dataDxfId="7">
  <autoFilter ref="D12:D14" xr:uid="{67AB4F93-883F-43E9-B8D5-9439642376D9}"/>
  <tableColumns count="1">
    <tableColumn id="1" xr3:uid="{A34AE7D3-44EF-4BC3-98B0-63A42525694D}" name="Select type of claim from drop-down list" dataDxfId="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EE1406-043A-4C34-9EA2-CB5ACF1DFA6D}" name="Table245" displayName="Table245" ref="D17:D27" totalsRowShown="0" headerRowDxfId="5" dataDxfId="4">
  <autoFilter ref="D17:D27" xr:uid="{512131F5-9B94-4FF2-BDFE-1C3D14CC5049}"/>
  <tableColumns count="1">
    <tableColumn id="1" xr3:uid="{8D4F05A0-AF20-4694-BB48-17AF60C758AB}" name="Select Quarterly reporting period from drop-down list" dataDxfId="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45B6FE5-6D65-40C2-A7D5-585834A7B07F}" name="Table2456" displayName="Table2456" ref="D29:D39" totalsRowShown="0" headerRowDxfId="2" dataDxfId="1">
  <autoFilter ref="D29:D39" xr:uid="{0DA9D13C-5404-4C9C-87CF-853CE674C3A4}"/>
  <tableColumns count="1">
    <tableColumn id="1" xr3:uid="{70EA7BE9-9B52-4BC1-BC84-002D4CE89D37}" name="Select Financial or Funding Year reporting period from drop-down lis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 Id="rId5" Type="http://schemas.openxmlformats.org/officeDocument/2006/relationships/table" Target="../tables/table8.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9C951-A463-47D8-9CEC-93ED396B7016}">
  <sheetPr>
    <tabColor rgb="FFFFFF00"/>
    <pageSetUpPr fitToPage="1"/>
  </sheetPr>
  <dimension ref="A4:D34"/>
  <sheetViews>
    <sheetView showGridLines="0" zoomScale="130" zoomScaleNormal="130" workbookViewId="0">
      <pane xSplit="1" ySplit="12" topLeftCell="B22" activePane="bottomRight" state="frozen"/>
      <selection pane="topRight" activeCell="B1" sqref="B1"/>
      <selection pane="bottomLeft" activeCell="A11" sqref="A11"/>
      <selection pane="bottomRight" activeCell="C30" sqref="C30"/>
    </sheetView>
  </sheetViews>
  <sheetFormatPr defaultColWidth="9" defaultRowHeight="11.65" x14ac:dyDescent="0.45"/>
  <cols>
    <col min="1" max="1" width="15" style="51" customWidth="1"/>
    <col min="2" max="2" width="40.1328125" style="51" customWidth="1"/>
    <col min="3" max="3" width="32.73046875" style="51" customWidth="1"/>
    <col min="4" max="4" width="52.59765625" style="51" customWidth="1"/>
    <col min="5" max="16384" width="9" style="51"/>
  </cols>
  <sheetData>
    <row r="4" spans="1:4" s="48" customFormat="1" ht="17.649999999999999" x14ac:dyDescent="0.45">
      <c r="A4" s="47" t="s">
        <v>0</v>
      </c>
      <c r="C4" s="49"/>
    </row>
    <row r="5" spans="1:4" x14ac:dyDescent="0.45">
      <c r="A5" s="50"/>
      <c r="C5" s="52"/>
    </row>
    <row r="6" spans="1:4" ht="15.6" customHeight="1" x14ac:dyDescent="0.45">
      <c r="A6" s="65" t="s">
        <v>1</v>
      </c>
      <c r="B6" s="70">
        <v>45719</v>
      </c>
      <c r="C6" s="59"/>
      <c r="D6" s="57"/>
    </row>
    <row r="7" spans="1:4" ht="15.6" customHeight="1" x14ac:dyDescent="0.45">
      <c r="A7" s="71" t="s">
        <v>2</v>
      </c>
      <c r="B7" s="72">
        <v>6.8</v>
      </c>
      <c r="C7" s="73"/>
      <c r="D7" s="74"/>
    </row>
    <row r="8" spans="1:4" ht="15.6" customHeight="1" x14ac:dyDescent="0.45">
      <c r="A8" s="71" t="s">
        <v>3</v>
      </c>
      <c r="B8" s="75" t="s">
        <v>4</v>
      </c>
      <c r="C8" s="73"/>
      <c r="D8" s="74"/>
    </row>
    <row r="9" spans="1:4" ht="17.75" customHeight="1" x14ac:dyDescent="0.45">
      <c r="A9" s="99" t="s">
        <v>5</v>
      </c>
      <c r="B9" s="62" t="s">
        <v>6</v>
      </c>
      <c r="C9" s="59"/>
      <c r="D9" s="57"/>
    </row>
    <row r="10" spans="1:4" ht="17.75" customHeight="1" x14ac:dyDescent="0.45">
      <c r="A10" s="100"/>
      <c r="B10" s="63" t="s">
        <v>7</v>
      </c>
      <c r="C10" s="60"/>
      <c r="D10" s="61"/>
    </row>
    <row r="12" spans="1:4" s="53" customFormat="1" ht="23.25" x14ac:dyDescent="0.45">
      <c r="A12" s="64" t="s">
        <v>8</v>
      </c>
      <c r="B12" s="64" t="s">
        <v>9</v>
      </c>
      <c r="C12" s="64" t="s">
        <v>10</v>
      </c>
      <c r="D12" s="64" t="s">
        <v>11</v>
      </c>
    </row>
    <row r="13" spans="1:4" ht="29.25" customHeight="1" x14ac:dyDescent="0.45">
      <c r="A13" s="54" t="s">
        <v>12</v>
      </c>
      <c r="B13" s="54" t="s">
        <v>205</v>
      </c>
      <c r="C13" s="54" t="s">
        <v>13</v>
      </c>
      <c r="D13" s="54" t="s">
        <v>14</v>
      </c>
    </row>
    <row r="14" spans="1:4" ht="28.5" customHeight="1" x14ac:dyDescent="0.45">
      <c r="A14" s="54" t="s">
        <v>15</v>
      </c>
      <c r="B14" s="54" t="s">
        <v>206</v>
      </c>
      <c r="C14" s="54" t="s">
        <v>16</v>
      </c>
      <c r="D14" s="54" t="s">
        <v>17</v>
      </c>
    </row>
    <row r="15" spans="1:4" ht="25.15" customHeight="1" x14ac:dyDescent="0.45">
      <c r="A15" s="54" t="s">
        <v>18</v>
      </c>
      <c r="B15" s="54" t="s">
        <v>207</v>
      </c>
      <c r="C15" s="54" t="s">
        <v>19</v>
      </c>
      <c r="D15" s="54" t="s">
        <v>20</v>
      </c>
    </row>
    <row r="16" spans="1:4" ht="61.9" customHeight="1" x14ac:dyDescent="0.45">
      <c r="A16" s="54" t="s">
        <v>21</v>
      </c>
      <c r="B16" s="54" t="s">
        <v>69</v>
      </c>
      <c r="C16" s="54" t="s">
        <v>22</v>
      </c>
      <c r="D16" s="54" t="s">
        <v>23</v>
      </c>
    </row>
    <row r="17" spans="1:4" ht="33" customHeight="1" x14ac:dyDescent="0.45">
      <c r="A17" s="54" t="s">
        <v>24</v>
      </c>
      <c r="B17" s="54" t="s">
        <v>208</v>
      </c>
      <c r="C17" s="54" t="s">
        <v>13</v>
      </c>
      <c r="D17" s="54" t="s">
        <v>25</v>
      </c>
    </row>
    <row r="18" spans="1:4" ht="45" customHeight="1" x14ac:dyDescent="0.45">
      <c r="A18" s="54" t="s">
        <v>26</v>
      </c>
      <c r="B18" s="54" t="s">
        <v>27</v>
      </c>
      <c r="C18" s="54" t="s">
        <v>28</v>
      </c>
      <c r="D18" s="54" t="s">
        <v>29</v>
      </c>
    </row>
    <row r="19" spans="1:4" ht="42" customHeight="1" x14ac:dyDescent="0.45">
      <c r="A19" s="54" t="s">
        <v>30</v>
      </c>
      <c r="B19" s="54" t="s">
        <v>31</v>
      </c>
      <c r="C19" s="54" t="s">
        <v>28</v>
      </c>
      <c r="D19" s="54" t="s">
        <v>29</v>
      </c>
    </row>
    <row r="20" spans="1:4" ht="53.75" customHeight="1" x14ac:dyDescent="0.45">
      <c r="A20" s="54" t="s">
        <v>32</v>
      </c>
      <c r="B20" s="54" t="s">
        <v>33</v>
      </c>
      <c r="C20" s="55" t="s">
        <v>34</v>
      </c>
      <c r="D20" s="56" t="s">
        <v>209</v>
      </c>
    </row>
    <row r="21" spans="1:4" ht="53.75" customHeight="1" x14ac:dyDescent="0.45">
      <c r="A21" s="54" t="s">
        <v>35</v>
      </c>
      <c r="B21" s="54" t="s">
        <v>36</v>
      </c>
      <c r="C21" s="56" t="s">
        <v>37</v>
      </c>
      <c r="D21" s="56" t="s">
        <v>213</v>
      </c>
    </row>
    <row r="22" spans="1:4" ht="53.75" customHeight="1" x14ac:dyDescent="0.45">
      <c r="A22" s="54" t="s">
        <v>38</v>
      </c>
      <c r="B22" s="54" t="s">
        <v>39</v>
      </c>
      <c r="C22" s="56" t="s">
        <v>37</v>
      </c>
      <c r="D22" s="56" t="s">
        <v>214</v>
      </c>
    </row>
    <row r="23" spans="1:4" ht="65.650000000000006" customHeight="1" x14ac:dyDescent="0.45">
      <c r="A23" s="54" t="s">
        <v>40</v>
      </c>
      <c r="B23" s="54" t="s">
        <v>41</v>
      </c>
      <c r="C23" s="56" t="s">
        <v>42</v>
      </c>
      <c r="D23" s="56" t="s">
        <v>215</v>
      </c>
    </row>
    <row r="24" spans="1:4" ht="56.25" customHeight="1" x14ac:dyDescent="0.45">
      <c r="A24" s="54" t="s">
        <v>43</v>
      </c>
      <c r="B24" s="54" t="s">
        <v>44</v>
      </c>
      <c r="C24" s="55" t="s">
        <v>34</v>
      </c>
      <c r="D24" s="56" t="s">
        <v>216</v>
      </c>
    </row>
    <row r="25" spans="1:4" ht="49.15" customHeight="1" x14ac:dyDescent="0.45">
      <c r="A25" s="54" t="s">
        <v>45</v>
      </c>
      <c r="B25" s="54" t="s">
        <v>46</v>
      </c>
      <c r="C25" s="55" t="s">
        <v>34</v>
      </c>
      <c r="D25" s="54" t="s">
        <v>210</v>
      </c>
    </row>
    <row r="26" spans="1:4" ht="64.900000000000006" customHeight="1" x14ac:dyDescent="0.45">
      <c r="A26" s="54" t="s">
        <v>47</v>
      </c>
      <c r="B26" s="54" t="s">
        <v>48</v>
      </c>
      <c r="C26" s="56" t="s">
        <v>49</v>
      </c>
      <c r="D26" s="54" t="s">
        <v>217</v>
      </c>
    </row>
    <row r="27" spans="1:4" ht="52.5" customHeight="1" x14ac:dyDescent="0.45">
      <c r="A27" s="54" t="s">
        <v>50</v>
      </c>
      <c r="B27" s="54" t="s">
        <v>198</v>
      </c>
      <c r="C27" s="55" t="s">
        <v>34</v>
      </c>
      <c r="D27" s="54" t="s">
        <v>211</v>
      </c>
    </row>
    <row r="28" spans="1:4" ht="65.650000000000006" customHeight="1" x14ac:dyDescent="0.45">
      <c r="A28" s="54" t="s">
        <v>51</v>
      </c>
      <c r="B28" s="54" t="s">
        <v>199</v>
      </c>
      <c r="C28" s="56" t="s">
        <v>52</v>
      </c>
      <c r="D28" s="54" t="s">
        <v>218</v>
      </c>
    </row>
    <row r="29" spans="1:4" ht="47.65" customHeight="1" x14ac:dyDescent="0.45">
      <c r="A29" s="54" t="s">
        <v>53</v>
      </c>
      <c r="B29" s="54" t="s">
        <v>200</v>
      </c>
      <c r="C29" s="55" t="s">
        <v>34</v>
      </c>
      <c r="D29" s="54" t="s">
        <v>211</v>
      </c>
    </row>
    <row r="30" spans="1:4" ht="56.25" customHeight="1" x14ac:dyDescent="0.45">
      <c r="A30" s="54" t="s">
        <v>54</v>
      </c>
      <c r="B30" s="54" t="s">
        <v>201</v>
      </c>
      <c r="C30" s="56" t="s">
        <v>55</v>
      </c>
      <c r="D30" s="54" t="s">
        <v>212</v>
      </c>
    </row>
    <row r="31" spans="1:4" ht="55.5" customHeight="1" x14ac:dyDescent="0.45">
      <c r="A31" s="54" t="s">
        <v>56</v>
      </c>
      <c r="B31" s="54" t="s">
        <v>202</v>
      </c>
      <c r="C31" s="55" t="s">
        <v>34</v>
      </c>
      <c r="D31" s="54" t="s">
        <v>211</v>
      </c>
    </row>
    <row r="32" spans="1:4" ht="63" customHeight="1" x14ac:dyDescent="0.45">
      <c r="A32" s="54" t="s">
        <v>57</v>
      </c>
      <c r="B32" s="54" t="s">
        <v>203</v>
      </c>
      <c r="C32" s="56" t="s">
        <v>58</v>
      </c>
      <c r="D32" s="54" t="s">
        <v>212</v>
      </c>
    </row>
    <row r="33" spans="1:4" ht="56.25" customHeight="1" x14ac:dyDescent="0.45">
      <c r="A33" s="54" t="s">
        <v>59</v>
      </c>
      <c r="B33" s="54" t="s">
        <v>204</v>
      </c>
      <c r="C33" s="56" t="s">
        <v>230</v>
      </c>
      <c r="D33" s="54" t="s">
        <v>229</v>
      </c>
    </row>
    <row r="34" spans="1:4" ht="91.9" hidden="1" customHeight="1" x14ac:dyDescent="0.45">
      <c r="A34" s="54" t="s">
        <v>60</v>
      </c>
      <c r="B34" s="54" t="s">
        <v>228</v>
      </c>
      <c r="C34" s="56" t="s">
        <v>62</v>
      </c>
      <c r="D34" s="54" t="s">
        <v>219</v>
      </c>
    </row>
  </sheetData>
  <sheetProtection algorithmName="SHA-512" hashValue="XYFYawM1yYqgJxszQs8Ajip09GwcMcfUIOprt9He6GUqoZu1bDU707FF0oXt+XK40Yiq0wG5ApfYogo64kZb5w==" saltValue="3oUi+82c9X9YtowuHd79Gw==" spinCount="100000" sheet="1" objects="1" scenarios="1"/>
  <mergeCells count="1">
    <mergeCell ref="A9:A10"/>
  </mergeCells>
  <pageMargins left="0.11811023622047245" right="0.11811023622047245" top="0.35433070866141736" bottom="0.35433070866141736" header="0.31496062992125984" footer="0.31496062992125984"/>
  <pageSetup paperSize="9" scale="7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C2992-BDC0-4505-BAE7-C96B2087A690}">
  <sheetPr>
    <tabColor rgb="FFC7DAFD"/>
    <pageSetUpPr fitToPage="1"/>
  </sheetPr>
  <dimension ref="A1:S28"/>
  <sheetViews>
    <sheetView showGridLines="0" zoomScaleNormal="100" workbookViewId="0">
      <selection activeCell="E19" sqref="E19"/>
    </sheetView>
  </sheetViews>
  <sheetFormatPr defaultColWidth="9.1328125" defaultRowHeight="11.65" x14ac:dyDescent="0.35"/>
  <cols>
    <col min="1" max="1" width="16.3984375" style="3" customWidth="1"/>
    <col min="2" max="2" width="100.73046875" style="3" customWidth="1"/>
    <col min="3" max="15" width="17.73046875" style="3" customWidth="1"/>
    <col min="16" max="16" width="23.59765625" style="3" customWidth="1"/>
    <col min="17" max="17" width="17.73046875" style="3" hidden="1" customWidth="1"/>
    <col min="18" max="18" width="36.59765625" style="3" customWidth="1"/>
    <col min="19" max="16384" width="9.1328125" style="3"/>
  </cols>
  <sheetData>
    <row r="1" spans="1:19" s="21" customFormat="1" ht="15" customHeight="1" x14ac:dyDescent="0.45"/>
    <row r="2" spans="1:19" s="21" customFormat="1" ht="15" customHeight="1" x14ac:dyDescent="0.45"/>
    <row r="3" spans="1:19" s="21" customFormat="1" ht="15" customHeight="1" x14ac:dyDescent="0.45">
      <c r="C3" s="43" t="s">
        <v>63</v>
      </c>
    </row>
    <row r="4" spans="1:19" s="21" customFormat="1" ht="15" customHeight="1" x14ac:dyDescent="0.45"/>
    <row r="5" spans="1:19" s="21" customFormat="1" ht="15" customHeight="1" x14ac:dyDescent="0.45">
      <c r="A5" s="44" t="s">
        <v>64</v>
      </c>
      <c r="I5" s="45"/>
    </row>
    <row r="6" spans="1:19" s="21" customFormat="1" ht="15" customHeight="1" x14ac:dyDescent="0.45">
      <c r="A6" s="44"/>
    </row>
    <row r="7" spans="1:19" s="21" customFormat="1" ht="15" customHeight="1" x14ac:dyDescent="0.45">
      <c r="A7" s="33" t="s">
        <v>1</v>
      </c>
      <c r="B7" s="58">
        <v>45719</v>
      </c>
    </row>
    <row r="8" spans="1:19" s="21" customFormat="1" ht="15" customHeight="1" x14ac:dyDescent="0.45">
      <c r="A8" s="33" t="s">
        <v>2</v>
      </c>
      <c r="B8" s="42">
        <v>6.8</v>
      </c>
    </row>
    <row r="9" spans="1:19" s="21" customFormat="1" ht="15" customHeight="1" x14ac:dyDescent="0.45">
      <c r="A9" s="33" t="s">
        <v>65</v>
      </c>
      <c r="B9" s="46" t="s">
        <v>4</v>
      </c>
    </row>
    <row r="10" spans="1:19" s="21" customFormat="1" ht="15" customHeight="1" x14ac:dyDescent="0.45">
      <c r="A10" s="33"/>
    </row>
    <row r="11" spans="1:19" s="21" customFormat="1" ht="15" customHeight="1" x14ac:dyDescent="0.45">
      <c r="A11" s="20" t="s">
        <v>66</v>
      </c>
      <c r="B11" s="93" t="s">
        <v>92</v>
      </c>
      <c r="C11" s="76"/>
    </row>
    <row r="12" spans="1:19" s="21" customFormat="1" ht="15" customHeight="1" x14ac:dyDescent="0.45">
      <c r="A12" s="20" t="s">
        <v>67</v>
      </c>
      <c r="B12" s="90" t="str">
        <f>VLOOKUP(B11,'Value for dropdown lists'!F2:G60,2,FALSE)</f>
        <v xml:space="preserve"> </v>
      </c>
      <c r="C12" s="76"/>
      <c r="E12" s="22"/>
      <c r="F12" s="22"/>
      <c r="G12" s="22"/>
      <c r="H12" s="22"/>
      <c r="I12" s="22"/>
      <c r="J12" s="22"/>
      <c r="K12" s="22"/>
      <c r="L12" s="23"/>
      <c r="M12" s="23"/>
      <c r="N12" s="22"/>
      <c r="O12" s="22"/>
      <c r="P12" s="22"/>
      <c r="Q12" s="22"/>
      <c r="R12" s="22"/>
      <c r="S12" s="22"/>
    </row>
    <row r="13" spans="1:19" s="21" customFormat="1" ht="15" customHeight="1" x14ac:dyDescent="0.45">
      <c r="A13" s="20" t="s">
        <v>68</v>
      </c>
      <c r="B13" s="94"/>
      <c r="C13" s="76"/>
      <c r="L13" s="23"/>
      <c r="M13" s="23"/>
    </row>
    <row r="14" spans="1:19" s="21" customFormat="1" ht="15" customHeight="1" x14ac:dyDescent="0.45">
      <c r="A14" s="20" t="s">
        <v>69</v>
      </c>
      <c r="B14" s="34" t="s">
        <v>70</v>
      </c>
      <c r="C14" s="76"/>
      <c r="H14" s="81"/>
      <c r="L14" s="23"/>
      <c r="M14" s="23"/>
    </row>
    <row r="15" spans="1:19" s="21" customFormat="1" ht="15" customHeight="1" x14ac:dyDescent="0.45">
      <c r="A15" s="20" t="s">
        <v>71</v>
      </c>
      <c r="B15" s="92" t="s">
        <v>148</v>
      </c>
      <c r="C15" s="76"/>
      <c r="D15" s="41"/>
      <c r="E15" s="41"/>
      <c r="F15" s="41"/>
      <c r="G15" s="41"/>
      <c r="H15" s="41"/>
      <c r="I15" s="41"/>
      <c r="J15" s="41"/>
      <c r="K15" s="41"/>
      <c r="L15" s="41"/>
      <c r="M15" s="41"/>
      <c r="N15" s="41"/>
      <c r="O15" s="41"/>
      <c r="P15" s="41"/>
    </row>
    <row r="16" spans="1:19" s="66" customFormat="1" ht="27" customHeight="1" x14ac:dyDescent="0.45">
      <c r="C16" s="67"/>
      <c r="D16" s="67"/>
      <c r="E16" s="67"/>
      <c r="F16" s="67"/>
      <c r="G16" s="67"/>
      <c r="H16" s="67"/>
      <c r="I16" s="69"/>
      <c r="J16" s="69"/>
      <c r="K16" s="68"/>
      <c r="L16" s="69"/>
      <c r="M16" s="68"/>
      <c r="N16" s="69"/>
      <c r="O16" s="68"/>
    </row>
    <row r="17" spans="1:18" s="21" customFormat="1" ht="105.75" customHeight="1" x14ac:dyDescent="0.45">
      <c r="A17" s="24" t="s">
        <v>27</v>
      </c>
      <c r="B17" s="24" t="s">
        <v>31</v>
      </c>
      <c r="C17" s="25" t="s">
        <v>73</v>
      </c>
      <c r="D17" s="39" t="s">
        <v>74</v>
      </c>
      <c r="E17" s="25" t="s">
        <v>75</v>
      </c>
      <c r="F17" s="39" t="s">
        <v>76</v>
      </c>
      <c r="G17" s="25" t="s">
        <v>77</v>
      </c>
      <c r="H17" s="25" t="s">
        <v>78</v>
      </c>
      <c r="I17" s="39" t="s">
        <v>79</v>
      </c>
      <c r="J17" s="25" t="s">
        <v>192</v>
      </c>
      <c r="K17" s="39" t="s">
        <v>193</v>
      </c>
      <c r="L17" s="25" t="s">
        <v>194</v>
      </c>
      <c r="M17" s="39" t="s">
        <v>195</v>
      </c>
      <c r="N17" s="25" t="s">
        <v>196</v>
      </c>
      <c r="O17" s="39" t="s">
        <v>197</v>
      </c>
      <c r="P17" s="40" t="s">
        <v>80</v>
      </c>
      <c r="Q17" s="35" t="s">
        <v>61</v>
      </c>
      <c r="R17" s="24" t="s">
        <v>227</v>
      </c>
    </row>
    <row r="18" spans="1:18" s="21" customFormat="1" ht="23.1" customHeight="1" x14ac:dyDescent="0.45">
      <c r="A18" s="29">
        <v>1</v>
      </c>
      <c r="B18" s="26" t="s">
        <v>81</v>
      </c>
      <c r="C18" s="86"/>
      <c r="D18" s="86"/>
      <c r="E18" s="86"/>
      <c r="F18" s="86"/>
      <c r="G18" s="86"/>
      <c r="H18" s="86"/>
      <c r="I18" s="86"/>
      <c r="J18" s="86"/>
      <c r="K18" s="86"/>
      <c r="L18" s="86"/>
      <c r="M18" s="86"/>
      <c r="N18" s="86"/>
      <c r="O18" s="86"/>
      <c r="P18" s="87"/>
      <c r="Q18" s="28"/>
      <c r="R18" s="84" t="str">
        <f>IF(COUNTA(Table6[[#This Row],[A. Number of learners who participated in substantive learning courses (enrolments)
(Actual for reporting period)]:[C. Number of people who engaged with outreach focussed events/activity
(Actual for reporting period)]])=0," ",IF(Table6[[#This Row],[D. Number of different types of provision that ran in London for this intervention
(Actual for reporting period)]]&gt;=1,"","Error: Please return D. Number of different types of provision that ran in London for this intervention."))</f>
        <v xml:space="preserve"> </v>
      </c>
    </row>
    <row r="19" spans="1:18" s="21" customFormat="1" ht="23.1" customHeight="1" x14ac:dyDescent="0.45">
      <c r="A19" s="29">
        <v>2</v>
      </c>
      <c r="B19" s="26" t="s">
        <v>82</v>
      </c>
      <c r="C19" s="86"/>
      <c r="D19" s="86"/>
      <c r="E19" s="86"/>
      <c r="F19" s="86"/>
      <c r="G19" s="86"/>
      <c r="H19" s="86"/>
      <c r="I19" s="88"/>
      <c r="J19" s="88"/>
      <c r="K19" s="88"/>
      <c r="L19" s="88"/>
      <c r="M19" s="88"/>
      <c r="N19" s="88"/>
      <c r="O19" s="88"/>
      <c r="P19" s="87"/>
      <c r="Q19" s="28"/>
      <c r="R19" s="84" t="str">
        <f>IF(COUNTA(Table6[[#This Row],[A. Number of learners who participated in substantive learning courses (enrolments)
(Actual for reporting period)]:[C. Number of people who engaged with outreach focussed events/activity
(Actual for reporting period)]])=0," ",IF(Table6[[#This Row],[D. Number of different types of provision that ran in London for this intervention
(Actual for reporting period)]]&gt;=1,"","Error: Please return D. Number of different types of provision that ran in London for this intervention."))</f>
        <v xml:space="preserve"> </v>
      </c>
    </row>
    <row r="20" spans="1:18" s="21" customFormat="1" ht="23.1" customHeight="1" x14ac:dyDescent="0.45">
      <c r="A20" s="29">
        <v>3</v>
      </c>
      <c r="B20" s="26" t="s">
        <v>83</v>
      </c>
      <c r="C20" s="86"/>
      <c r="D20" s="86"/>
      <c r="E20" s="86"/>
      <c r="F20" s="86"/>
      <c r="G20" s="86"/>
      <c r="H20" s="86"/>
      <c r="I20" s="88"/>
      <c r="J20" s="88"/>
      <c r="K20" s="88"/>
      <c r="L20" s="88"/>
      <c r="M20" s="88"/>
      <c r="N20" s="88"/>
      <c r="O20" s="88"/>
      <c r="P20" s="87"/>
      <c r="Q20" s="28"/>
      <c r="R20" s="84" t="str">
        <f>IF(COUNTA(Table6[[#This Row],[A. Number of learners who participated in substantive learning courses (enrolments)
(Actual for reporting period)]:[C. Number of people who engaged with outreach focussed events/activity
(Actual for reporting period)]])=0," ",IF(Table6[[#This Row],[D. Number of different types of provision that ran in London for this intervention
(Actual for reporting period)]]&gt;=1,"","Error: Please return D. Number of different types of provision that ran in London for this intervention."))</f>
        <v xml:space="preserve"> </v>
      </c>
    </row>
    <row r="21" spans="1:18" s="21" customFormat="1" ht="23.1" customHeight="1" x14ac:dyDescent="0.45">
      <c r="A21" s="29">
        <v>4</v>
      </c>
      <c r="B21" s="26" t="s">
        <v>84</v>
      </c>
      <c r="C21" s="86"/>
      <c r="D21" s="86"/>
      <c r="E21" s="86"/>
      <c r="F21" s="86"/>
      <c r="G21" s="86"/>
      <c r="H21" s="86"/>
      <c r="I21" s="88"/>
      <c r="J21" s="88"/>
      <c r="K21" s="88"/>
      <c r="L21" s="88"/>
      <c r="M21" s="88"/>
      <c r="N21" s="88"/>
      <c r="O21" s="88"/>
      <c r="P21" s="87"/>
      <c r="Q21" s="28"/>
      <c r="R21" s="84" t="str">
        <f>IF(COUNTA(Table6[[#This Row],[A. Number of learners who participated in substantive learning courses (enrolments)
(Actual for reporting period)]:[C. Number of people who engaged with outreach focussed events/activity
(Actual for reporting period)]])=0," ",IF(Table6[[#This Row],[D. Number of different types of provision that ran in London for this intervention
(Actual for reporting period)]]&gt;=1,"","Error: Please return D. Number of different types of provision that ran in London for this intervention."))</f>
        <v xml:space="preserve"> </v>
      </c>
    </row>
    <row r="22" spans="1:18" s="21" customFormat="1" ht="23.1" customHeight="1" x14ac:dyDescent="0.45">
      <c r="A22" s="29">
        <v>5</v>
      </c>
      <c r="B22" s="26" t="s">
        <v>85</v>
      </c>
      <c r="C22" s="86"/>
      <c r="D22" s="86"/>
      <c r="E22" s="86"/>
      <c r="F22" s="86"/>
      <c r="G22" s="86"/>
      <c r="H22" s="86"/>
      <c r="I22" s="88"/>
      <c r="J22" s="88"/>
      <c r="K22" s="88"/>
      <c r="L22" s="88"/>
      <c r="M22" s="88"/>
      <c r="N22" s="88"/>
      <c r="O22" s="88"/>
      <c r="P22" s="87"/>
      <c r="Q22" s="28"/>
      <c r="R22" s="84" t="str">
        <f>IF(COUNTA(Table6[[#This Row],[A. Number of learners who participated in substantive learning courses (enrolments)
(Actual for reporting period)]:[C. Number of people who engaged with outreach focussed events/activity
(Actual for reporting period)]])=0," ",IF(Table6[[#This Row],[D. Number of different types of provision that ran in London for this intervention
(Actual for reporting period)]]&gt;=1,"","Error: Please return D. Number of different types of provision that ran in London for this intervention."))</f>
        <v xml:space="preserve"> </v>
      </c>
    </row>
    <row r="23" spans="1:18" s="21" customFormat="1" ht="23.1" customHeight="1" x14ac:dyDescent="0.45">
      <c r="A23" s="29">
        <v>6</v>
      </c>
      <c r="B23" s="26" t="s">
        <v>86</v>
      </c>
      <c r="C23" s="86"/>
      <c r="D23" s="86"/>
      <c r="E23" s="86"/>
      <c r="F23" s="86"/>
      <c r="G23" s="86"/>
      <c r="H23" s="86"/>
      <c r="I23" s="88"/>
      <c r="J23" s="88"/>
      <c r="K23" s="88"/>
      <c r="L23" s="88"/>
      <c r="M23" s="88"/>
      <c r="N23" s="88"/>
      <c r="O23" s="88"/>
      <c r="P23" s="87"/>
      <c r="Q23" s="28"/>
      <c r="R23" s="84" t="str">
        <f>IF(COUNTA(Table6[[#This Row],[A. Number of learners who participated in substantive learning courses (enrolments)
(Actual for reporting period)]:[C. Number of people who engaged with outreach focussed events/activity
(Actual for reporting period)]])=0," ",IF(Table6[[#This Row],[D. Number of different types of provision that ran in London for this intervention
(Actual for reporting period)]]&gt;=1,"","Error: Please return D. Number of different types of provision that ran in London for this intervention."))</f>
        <v xml:space="preserve"> </v>
      </c>
    </row>
    <row r="24" spans="1:18" s="21" customFormat="1" ht="23.1" customHeight="1" x14ac:dyDescent="0.45">
      <c r="A24" s="29">
        <v>7</v>
      </c>
      <c r="B24" s="26" t="s">
        <v>87</v>
      </c>
      <c r="C24" s="86"/>
      <c r="D24" s="86"/>
      <c r="E24" s="86"/>
      <c r="F24" s="86"/>
      <c r="G24" s="86"/>
      <c r="H24" s="86"/>
      <c r="I24" s="88"/>
      <c r="J24" s="88"/>
      <c r="K24" s="88"/>
      <c r="L24" s="88"/>
      <c r="M24" s="88"/>
      <c r="N24" s="88"/>
      <c r="O24" s="88"/>
      <c r="P24" s="87"/>
      <c r="Q24" s="28"/>
      <c r="R24" s="84" t="str">
        <f>IF(COUNTA(Table6[[#This Row],[A. Number of learners who participated in substantive learning courses (enrolments)
(Actual for reporting period)]:[C. Number of people who engaged with outreach focussed events/activity
(Actual for reporting period)]])=0," ",IF(Table6[[#This Row],[D. Number of different types of provision that ran in London for this intervention
(Actual for reporting period)]]&gt;=1,"","Error: Please return D. Number of different types of provision that ran in London for this intervention."))</f>
        <v xml:space="preserve"> </v>
      </c>
    </row>
    <row r="25" spans="1:18" s="21" customFormat="1" ht="23.1" customHeight="1" x14ac:dyDescent="0.45">
      <c r="A25" s="29">
        <v>8</v>
      </c>
      <c r="B25" s="26" t="s">
        <v>88</v>
      </c>
      <c r="C25" s="86"/>
      <c r="D25" s="86"/>
      <c r="E25" s="86"/>
      <c r="F25" s="86"/>
      <c r="G25" s="86"/>
      <c r="H25" s="86"/>
      <c r="I25" s="88"/>
      <c r="J25" s="88"/>
      <c r="K25" s="88"/>
      <c r="L25" s="88"/>
      <c r="M25" s="88"/>
      <c r="N25" s="88"/>
      <c r="O25" s="88"/>
      <c r="P25" s="87"/>
      <c r="Q25" s="28"/>
      <c r="R25" s="84" t="str">
        <f>IF(COUNTA(Table6[[#This Row],[A. Number of learners who participated in substantive learning courses (enrolments)
(Actual for reporting period)]:[C. Number of people who engaged with outreach focussed events/activity
(Actual for reporting period)]])=0," ",IF(Table6[[#This Row],[D. Number of different types of provision that ran in London for this intervention
(Actual for reporting period)]]&gt;=1,"","Error: Please return D. Number of different types of provision that ran in London for this intervention."))</f>
        <v xml:space="preserve"> </v>
      </c>
    </row>
    <row r="26" spans="1:18" s="21" customFormat="1" ht="23.1" customHeight="1" x14ac:dyDescent="0.45">
      <c r="A26" s="29">
        <v>9</v>
      </c>
      <c r="B26" s="26" t="s">
        <v>89</v>
      </c>
      <c r="C26" s="86"/>
      <c r="D26" s="86"/>
      <c r="E26" s="86"/>
      <c r="F26" s="86"/>
      <c r="G26" s="86"/>
      <c r="H26" s="86"/>
      <c r="I26" s="88"/>
      <c r="J26" s="88"/>
      <c r="K26" s="88"/>
      <c r="L26" s="88"/>
      <c r="M26" s="88"/>
      <c r="N26" s="88"/>
      <c r="O26" s="88"/>
      <c r="P26" s="87"/>
      <c r="Q26" s="28"/>
      <c r="R26" s="84" t="str">
        <f>IF(COUNTA(Table6[[#This Row],[A. Number of learners who participated in substantive learning courses (enrolments)
(Actual for reporting period)]:[C. Number of people who engaged with outreach focussed events/activity
(Actual for reporting period)]])=0," ",IF(Table6[[#This Row],[D. Number of different types of provision that ran in London for this intervention
(Actual for reporting period)]]&gt;=1,"","Error: Please return D. Number of different types of provision that ran in London for this intervention."))</f>
        <v xml:space="preserve"> </v>
      </c>
    </row>
    <row r="27" spans="1:18" s="21" customFormat="1" ht="23.1" customHeight="1" x14ac:dyDescent="0.45">
      <c r="A27" s="29">
        <v>10</v>
      </c>
      <c r="B27" s="27" t="s">
        <v>90</v>
      </c>
      <c r="C27" s="86"/>
      <c r="D27" s="86"/>
      <c r="E27" s="86"/>
      <c r="F27" s="86"/>
      <c r="G27" s="86"/>
      <c r="H27" s="86"/>
      <c r="I27" s="88"/>
      <c r="J27" s="88"/>
      <c r="K27" s="88"/>
      <c r="L27" s="88"/>
      <c r="M27" s="88"/>
      <c r="N27" s="88"/>
      <c r="O27" s="88"/>
      <c r="P27" s="87"/>
      <c r="Q27" s="28"/>
      <c r="R27" s="84" t="str">
        <f>IF(COUNTA(Table6[[#This Row],[A. Number of learners who participated in substantive learning courses (enrolments)
(Actual for reporting period)]:[C. Number of people who engaged with outreach focussed events/activity
(Actual for reporting period)]])=0," ",IF(Table6[[#This Row],[D. Number of different types of provision that ran in London for this intervention
(Actual for reporting period)]]&gt;=1,"","Error: Please return D. Number of different types of provision that ran in London for this intervention."))</f>
        <v xml:space="preserve"> </v>
      </c>
    </row>
    <row r="28" spans="1:18" s="38" customFormat="1" ht="15" customHeight="1" x14ac:dyDescent="0.4">
      <c r="A28" s="30" t="s">
        <v>91</v>
      </c>
      <c r="B28" s="31"/>
      <c r="C28" s="32">
        <f>SUBTOTAL(109,Table6[A. Number of learners who participated in substantive learning courses (enrolments)
(Actual for reporting period)])</f>
        <v>0</v>
      </c>
      <c r="D28" s="32">
        <f>SUBTOTAL(109,Table6[A1. Of which, number of learners who started substantive learning courses (enrolments)
(Actual for reporting period)])</f>
        <v>0</v>
      </c>
      <c r="E28" s="36">
        <f>SUBTOTAL(109,Table6[B. Number of distinct learners who participated in substantive learning courses (headcount)
(Actual for reporting period)])</f>
        <v>0</v>
      </c>
      <c r="F28" s="36">
        <f>SUBTOTAL(109,Table6[B1. Of which, number of distinct learners who started substantive learning courses (headcount)
(Actual for reporting period)])</f>
        <v>0</v>
      </c>
      <c r="G28" s="32">
        <f>SUBTOTAL(109,Table6[C. Number of people who engaged with outreach focussed events/activity
(Actual for reporting period)])</f>
        <v>0</v>
      </c>
      <c r="H28" s="36">
        <f>SUBTOTAL(109,Table6[D. Number of different types of provision that ran in London for this intervention
(Actual for reporting period)])</f>
        <v>0</v>
      </c>
      <c r="I28" s="36">
        <f>SUBTOTAL(109,Table6[D1. Of which, number of different types of provision that started for this intervention 
(Actual for reporting period)])</f>
        <v>0</v>
      </c>
      <c r="J28" s="36">
        <f>SUBTOTAL(109,Table6[E. Number of courses/initiatives that ran which were developed in collaboration with employers
(Actual for reporting period)])</f>
        <v>0</v>
      </c>
      <c r="K28" s="36">
        <f>SUBTOTAL(109,Table6[E1. Number of courses/initiatives that started which were developed in collaboration with employers
(Actual for reporting period)])</f>
        <v>0</v>
      </c>
      <c r="L28" s="36">
        <f>SUBTOTAL(109,Table6[F. Number of courses/initiatives that ran which were developed in collaboration with community groups
(Actual for reporting period)])</f>
        <v>0</v>
      </c>
      <c r="M28" s="36">
        <f>SUBTOTAL(109,Table6[F1. Number of courses/initiatives that started which were developed in collaboration with community groups
(Actual for reporting period)])</f>
        <v>0</v>
      </c>
      <c r="N28" s="36">
        <f>SUBTOTAL(109,Table6[G. Number of courses/initiatives that ran which lead to a qualification
(Actual for reporting period)])</f>
        <v>0</v>
      </c>
      <c r="O28" s="36">
        <f>SUBTOTAL(109,Table6[G1. Number of courses/initiatives that started which lead to a qualification
(Actual for reporting period)])</f>
        <v>0</v>
      </c>
      <c r="P28" s="37">
        <f>SUBTOTAL(109,Table6[H. Total actual expenditure for the reporting period
(Actual for reporting period)])</f>
        <v>0</v>
      </c>
      <c r="Q28" s="37">
        <f>SUBTOTAL(109,Table6[I. Total forecast expenditure for the Financial Year])</f>
        <v>0</v>
      </c>
      <c r="R28" s="82"/>
    </row>
  </sheetData>
  <sheetProtection algorithmName="SHA-512" hashValue="Hfpy3iJVCpDRTsc5lhRMJqxSZ2X53q4gKLk9HPY4MuHTn2wl4OYix7GRJmVyBa6/7L1s0Nu/sljU4z3vgBmpww==" saltValue="u54shWiHfcJhyfeuOarSqA==" spinCount="100000" sheet="1" objects="1" scenarios="1" selectLockedCells="1"/>
  <protectedRanges>
    <protectedRange sqref="B11 B13 B15 Q18:Q27" name="Quarterly"/>
    <protectedRange sqref="C18:P27" name="FullYear"/>
  </protectedRanges>
  <phoneticPr fontId="5" type="noConversion"/>
  <conditionalFormatting sqref="P18:P27">
    <cfRule type="expression" dxfId="94" priority="2">
      <formula>"if($C$18:$O$18&gt;=1)"</formula>
    </cfRule>
  </conditionalFormatting>
  <conditionalFormatting sqref="R18:R27">
    <cfRule type="containsText" dxfId="93" priority="1" operator="containsText" text="Error">
      <formula>NOT(ISERROR(SEARCH("Error",R18)))</formula>
    </cfRule>
  </conditionalFormatting>
  <dataValidations xWindow="2833" yWindow="774" count="23">
    <dataValidation type="date" allowBlank="1" showInputMessage="1" showErrorMessage="1" errorTitle="Invalid Data Entry" error="Please check that you have entered the correct date" prompt="Please enter date in DD/MM/YYYY format" sqref="B13" xr:uid="{CFC8156B-3108-4965-B30B-E0CF238D0A1D}">
      <formula1>44774</formula1>
      <formula2>45747</formula2>
    </dataValidation>
    <dataValidation type="whole" operator="greaterThanOrEqual" allowBlank="1" showInputMessage="1" showErrorMessage="1" errorTitle="Invalid Data Entry" error="Please enter a whole number greater than or equal to zero" sqref="C18:C27 L18:L27 N18:N27 J18:J27 G18:G27" xr:uid="{82DBC1EC-DE66-40AA-A286-5AACA7289821}">
      <formula1>0</formula1>
    </dataValidation>
    <dataValidation allowBlank="1" showErrorMessage="1" promptTitle="Note for A:" prompt="A learner should be counted as participating for all relevant reporting periods for the duration of their course, or courses. An individual should be counted as many times as they participated within the reporting period." sqref="C17" xr:uid="{3492F499-CA11-4472-91E5-3FFADF594F4B}"/>
    <dataValidation allowBlank="1" showErrorMessage="1" promptTitle="Note for A1:" prompt="A learner should be counted as a start for each course in the reporting period in which each course first started. An individual will be counted as many times as they started a course within the reporting period. " sqref="D17" xr:uid="{6DD233E9-3E2C-4293-9580-0B8150EFA966}"/>
    <dataValidation allowBlank="1" showErrorMessage="1" promptTitle="Note for B:" prompt="A learner should be counted once as participating in all relevant reporting periods for the duration of their course, or courses, for that intervention. " sqref="E17" xr:uid="{3FA5619D-495B-44B3-BFF0-EE75AF8D5E76}"/>
    <dataValidation allowBlank="1" showErrorMessage="1" promptTitle="Note for C:" prompt="People should be counted as engaging with outreach focussed events or activity for all relevant reporting periods for the duration of each activity. An individual should be counted as many times as they participated within the reporting period." sqref="G17" xr:uid="{EBD94E71-FE63-438A-B375-3398191C8EA2}"/>
    <dataValidation allowBlank="1" showInputMessage="1" showErrorMessage="1" promptTitle="Note for B1:" sqref="F17" xr:uid="{40111931-ED02-4255-8163-ABFE1899DB74}"/>
    <dataValidation allowBlank="1" showErrorMessage="1" promptTitle="Note for D:" prompt="Each individual type of provision should be counted if it ran during the reporting period. i.e. where delivery of each specific type of curriculum or activity content was taking place during the reporting period." sqref="H17" xr:uid="{3A96B064-9D5C-4CBE-86C8-209E13FEA78F}"/>
    <dataValidation allowBlank="1" showInputMessage="1" showErrorMessage="1" promptTitle="Note for D1" sqref="I17" xr:uid="{FA78802A-4B23-4E6F-9BB7-93E46618A3D1}"/>
    <dataValidation allowBlank="1" showErrorMessage="1" promptTitle="Note for E:" prompt="Count each instance of a relevant 'substantive' learning course, or 'non-substantive' outreach focussed event or activity which ran during the reporting period." sqref="J17" xr:uid="{C1B3EC6A-4B7D-4D37-9E83-0762B6A9524B}"/>
    <dataValidation allowBlank="1" showErrorMessage="1" promptTitle="Note for E1:" prompt="Each instance of a relevant course/initiative should be counted once as a start in only the reporting period in which delivery first started for that intervention. " sqref="K17" xr:uid="{846105DE-BE63-492B-BC30-7150BCA7F98E}"/>
    <dataValidation allowBlank="1" showInputMessage="1" showErrorMessage="1" promptTitle="Note:" prompt="Enter actual expenditure for the reporting period against all interventions being reported. " sqref="P17" xr:uid="{2B38D315-290B-4418-9B99-B77047E916F6}"/>
    <dataValidation allowBlank="1" showInputMessage="1" showErrorMessage="1" promptTitle="Note" prompt="Total forecast expenditure should be what is expected to be spent in the financial year. You can submit a forecast HIGHER than your OVERALL allocation. GLA payments for performance above allocation are subject to budget availability and internal approval." sqref="Q17" xr:uid="{F2755090-6A6E-49BE-A0A2-9736F79A5716}"/>
    <dataValidation operator="lessThanOrEqual" allowBlank="1" showInputMessage="1" errorTitle="Invalid Data Entry" error="Actual expenditure cannot exceed forcast" sqref="P18:P27" xr:uid="{BECD481C-312C-41F5-BED0-F44B14E2A939}"/>
    <dataValidation type="whole" operator="lessThanOrEqual" allowBlank="1" showInputMessage="1" showErrorMessage="1" errorTitle="Invalid Data Entry" error="Please enter a whole number less than or equal to &quot;A&quot; (column C)" sqref="D18:D27" xr:uid="{A6C098B0-1CBA-40CF-B7A0-B122968A15BF}">
      <formula1>C18</formula1>
    </dataValidation>
    <dataValidation type="whole" operator="lessThanOrEqual" allowBlank="1" showInputMessage="1" showErrorMessage="1" errorTitle="Invalid Data Entry" error="Please enter a whole number less than or equal to &quot;A&quot; (column C)" sqref="E18:E27" xr:uid="{F6903F70-4687-49DA-8622-16B921E200DA}">
      <formula1>C18</formula1>
    </dataValidation>
    <dataValidation type="whole" operator="lessThanOrEqual" allowBlank="1" showInputMessage="1" showErrorMessage="1" errorTitle="Invalid Data Entry" error="Please enter a whole number less than or equal to &quot;D&quot; (column H)" sqref="I18:I27" xr:uid="{B1587E79-1389-4F87-ADB7-15B4F988925F}">
      <formula1>H18</formula1>
    </dataValidation>
    <dataValidation type="whole" operator="lessThanOrEqual" allowBlank="1" showInputMessage="1" showErrorMessage="1" errorTitle="Invalid Data Entry" error="Please enter a whole number less than or equal &quot;B&quot; (column E)" sqref="F18:F27" xr:uid="{AC46616D-7345-4E89-B27A-2B040783735A}">
      <formula1>E18</formula1>
    </dataValidation>
    <dataValidation type="whole" operator="lessThanOrEqual" allowBlank="1" showInputMessage="1" showErrorMessage="1" errorTitle="Invalid Data Entry" error="Please enter a whole number less than or equal to &quot;E1&quot; (column J)" sqref="K18:K27" xr:uid="{5776A480-5235-4B97-813C-3CA2056EE2B5}">
      <formula1>J18</formula1>
    </dataValidation>
    <dataValidation type="whole" operator="lessThanOrEqual" allowBlank="1" showInputMessage="1" showErrorMessage="1" errorTitle="Invalid Data Entry" error="Please enter a whole number less than or equal to &quot;F1&quot; (column L)" sqref="M18:M27" xr:uid="{BEB42F08-321A-4EC5-90DD-63FE56B97F3F}">
      <formula1>L18</formula1>
    </dataValidation>
    <dataValidation type="whole" operator="lessThanOrEqual" allowBlank="1" showInputMessage="1" showErrorMessage="1" errorTitle="Invalid Data Entry" error="Please enter a whole number less than or equal to &quot;G1&quot; (column N)" sqref="O18:O27" xr:uid="{BEB0266A-712B-4265-8A01-1464161430B5}">
      <formula1>N18</formula1>
    </dataValidation>
    <dataValidation type="decimal" operator="greaterThanOrEqual" showInputMessage="1" showErrorMessage="1" errorTitle="Invalid Data Entry" error="This value cannot be less than H. Total actual expenditure." sqref="Q18:Q27" xr:uid="{9CFADA29-FBE4-4299-9BF2-8E9F0F9C0314}">
      <formula1>P18</formula1>
    </dataValidation>
    <dataValidation type="custom" operator="greaterThanOrEqual" allowBlank="1" showInputMessage="1" showErrorMessage="1" errorTitle="Invalid Data Entry" error="Please enter a whole number greater than or equal to zero" sqref="H18:H27" xr:uid="{9C4BE235-E008-4AD7-8AA0-B62C6D60E57E}">
      <formula1>IF(C18:G18&lt;&gt;" ",H18&gt;=1,TRUE)</formula1>
    </dataValidation>
  </dataValidations>
  <pageMargins left="0.11811023622047245" right="0.11811023622047245" top="0.55118110236220474" bottom="0.55118110236220474" header="0.31496062992125984" footer="0.31496062992125984"/>
  <pageSetup paperSize="9" scale="46" fitToHeight="0" orientation="landscape" r:id="rId1"/>
  <drawing r:id="rId2"/>
  <tableParts count="1">
    <tablePart r:id="rId3"/>
  </tableParts>
  <extLst>
    <ext xmlns:x14="http://schemas.microsoft.com/office/spreadsheetml/2009/9/main" uri="{CCE6A557-97BC-4b89-ADB6-D9C93CAAB3DF}">
      <x14:dataValidations xmlns:xm="http://schemas.microsoft.com/office/excel/2006/main" xWindow="2833" yWindow="774" count="1">
        <x14:dataValidation type="list" allowBlank="1" showInputMessage="1" showErrorMessage="1" xr:uid="{80E2225F-B624-4EA8-8073-27FAAEB50472}">
          <x14:formula1>
            <xm:f>'Value for dropdown lists'!$F$2:$F$60</xm:f>
          </x14:formula1>
          <xm:sqref>B11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9C62D-E251-4D33-AB6E-2A288C9151C7}">
  <sheetPr>
    <tabColor rgb="FFC7DAFD"/>
    <pageSetUpPr fitToPage="1"/>
  </sheetPr>
  <dimension ref="A1:R36"/>
  <sheetViews>
    <sheetView showGridLines="0" tabSelected="1" topLeftCell="A10" zoomScaleNormal="100" workbookViewId="0">
      <selection activeCell="I23" sqref="I23"/>
    </sheetView>
  </sheetViews>
  <sheetFormatPr defaultColWidth="9.1328125" defaultRowHeight="11.65" x14ac:dyDescent="0.35"/>
  <cols>
    <col min="1" max="1" width="16.3984375" style="3" customWidth="1"/>
    <col min="2" max="2" width="100.73046875" style="3" customWidth="1"/>
    <col min="3" max="15" width="17.73046875" style="3" customWidth="1"/>
    <col min="16" max="16" width="26.796875" style="3" customWidth="1"/>
    <col min="17" max="17" width="36.59765625" style="3" customWidth="1"/>
    <col min="18" max="16384" width="9.1328125" style="3"/>
  </cols>
  <sheetData>
    <row r="1" spans="1:18" s="21" customFormat="1" ht="15" customHeight="1" x14ac:dyDescent="0.45"/>
    <row r="2" spans="1:18" s="21" customFormat="1" ht="15" customHeight="1" x14ac:dyDescent="0.45"/>
    <row r="3" spans="1:18" s="21" customFormat="1" ht="15" customHeight="1" x14ac:dyDescent="0.45">
      <c r="C3" s="43" t="s">
        <v>63</v>
      </c>
    </row>
    <row r="4" spans="1:18" s="21" customFormat="1" ht="15" customHeight="1" x14ac:dyDescent="0.45"/>
    <row r="5" spans="1:18" s="21" customFormat="1" ht="15" customHeight="1" x14ac:dyDescent="0.45">
      <c r="A5" s="44" t="s">
        <v>226</v>
      </c>
      <c r="I5" s="45"/>
    </row>
    <row r="6" spans="1:18" s="21" customFormat="1" ht="15" customHeight="1" x14ac:dyDescent="0.45">
      <c r="A6" s="44"/>
    </row>
    <row r="7" spans="1:18" s="21" customFormat="1" ht="15" customHeight="1" x14ac:dyDescent="0.45">
      <c r="A7" s="33" t="s">
        <v>1</v>
      </c>
      <c r="B7" s="58">
        <v>45719</v>
      </c>
    </row>
    <row r="8" spans="1:18" s="21" customFormat="1" ht="15" customHeight="1" x14ac:dyDescent="0.45">
      <c r="A8" s="33" t="s">
        <v>2</v>
      </c>
      <c r="B8" s="42">
        <v>6.8</v>
      </c>
    </row>
    <row r="9" spans="1:18" s="21" customFormat="1" ht="15" customHeight="1" x14ac:dyDescent="0.45">
      <c r="A9" s="33" t="s">
        <v>65</v>
      </c>
      <c r="B9" s="46" t="s">
        <v>4</v>
      </c>
    </row>
    <row r="10" spans="1:18" s="21" customFormat="1" ht="15" customHeight="1" x14ac:dyDescent="0.45">
      <c r="A10" s="33"/>
    </row>
    <row r="11" spans="1:18" s="21" customFormat="1" ht="15" customHeight="1" x14ac:dyDescent="0.45">
      <c r="A11" s="20" t="s">
        <v>66</v>
      </c>
      <c r="B11" s="89" t="s">
        <v>92</v>
      </c>
      <c r="C11" s="76"/>
    </row>
    <row r="12" spans="1:18" s="21" customFormat="1" ht="15" customHeight="1" x14ac:dyDescent="0.45">
      <c r="A12" s="20" t="s">
        <v>67</v>
      </c>
      <c r="B12" s="90" t="str">
        <f>VLOOKUP(B11,'Value for dropdown lists'!F2:G60,2,FALSE)</f>
        <v xml:space="preserve"> </v>
      </c>
      <c r="C12" s="76"/>
      <c r="E12" s="22"/>
      <c r="F12" s="22"/>
      <c r="G12" s="22"/>
      <c r="H12" s="22"/>
      <c r="I12" s="22"/>
      <c r="J12" s="22"/>
      <c r="K12" s="22"/>
      <c r="L12" s="23"/>
      <c r="M12" s="23"/>
      <c r="N12" s="22"/>
      <c r="O12" s="22"/>
      <c r="P12" s="22"/>
      <c r="Q12" s="22"/>
      <c r="R12" s="22"/>
    </row>
    <row r="13" spans="1:18" s="21" customFormat="1" ht="15" customHeight="1" x14ac:dyDescent="0.45">
      <c r="A13" s="20" t="s">
        <v>68</v>
      </c>
      <c r="B13" s="91"/>
      <c r="C13" s="76"/>
      <c r="L13" s="23"/>
      <c r="M13" s="23"/>
    </row>
    <row r="14" spans="1:18" s="21" customFormat="1" ht="15" customHeight="1" x14ac:dyDescent="0.45">
      <c r="A14" s="20" t="s">
        <v>69</v>
      </c>
      <c r="B14" s="34" t="s">
        <v>115</v>
      </c>
      <c r="C14" s="76"/>
      <c r="H14" s="81"/>
      <c r="L14" s="23"/>
      <c r="M14" s="23"/>
    </row>
    <row r="15" spans="1:18" s="21" customFormat="1" ht="15" customHeight="1" x14ac:dyDescent="0.45">
      <c r="A15" s="20" t="s">
        <v>71</v>
      </c>
      <c r="B15" s="92" t="s">
        <v>163</v>
      </c>
      <c r="C15" s="76"/>
      <c r="D15" s="41"/>
      <c r="E15" s="41"/>
      <c r="F15" s="41"/>
      <c r="G15" s="41"/>
      <c r="H15" s="41"/>
      <c r="I15" s="41"/>
      <c r="J15" s="41"/>
      <c r="K15" s="41"/>
      <c r="L15" s="41"/>
      <c r="M15" s="41"/>
      <c r="N15" s="41"/>
      <c r="O15" s="41"/>
      <c r="P15" s="41"/>
    </row>
    <row r="16" spans="1:18" s="66" customFormat="1" ht="27" customHeight="1" x14ac:dyDescent="0.45">
      <c r="C16" s="67"/>
      <c r="D16" s="67"/>
      <c r="E16" s="67"/>
      <c r="F16" s="67"/>
      <c r="G16" s="67"/>
      <c r="H16" s="67"/>
      <c r="I16" s="69"/>
      <c r="J16" s="69"/>
      <c r="K16" s="68"/>
      <c r="L16" s="69"/>
      <c r="M16" s="68"/>
      <c r="N16" s="69"/>
      <c r="O16" s="68"/>
    </row>
    <row r="17" spans="1:17" s="21" customFormat="1" ht="105.75" customHeight="1" x14ac:dyDescent="0.45">
      <c r="A17" s="24" t="s">
        <v>27</v>
      </c>
      <c r="B17" s="24" t="s">
        <v>31</v>
      </c>
      <c r="C17" s="25" t="s">
        <v>73</v>
      </c>
      <c r="D17" s="39" t="s">
        <v>74</v>
      </c>
      <c r="E17" s="25" t="s">
        <v>75</v>
      </c>
      <c r="F17" s="39" t="s">
        <v>76</v>
      </c>
      <c r="G17" s="25" t="s">
        <v>77</v>
      </c>
      <c r="H17" s="25" t="s">
        <v>78</v>
      </c>
      <c r="I17" s="39" t="s">
        <v>79</v>
      </c>
      <c r="J17" s="25" t="s">
        <v>192</v>
      </c>
      <c r="K17" s="39" t="s">
        <v>193</v>
      </c>
      <c r="L17" s="25" t="s">
        <v>194</v>
      </c>
      <c r="M17" s="39" t="s">
        <v>195</v>
      </c>
      <c r="N17" s="25" t="s">
        <v>196</v>
      </c>
      <c r="O17" s="39" t="s">
        <v>197</v>
      </c>
      <c r="P17" s="40" t="s">
        <v>80</v>
      </c>
      <c r="Q17" s="24" t="s">
        <v>227</v>
      </c>
    </row>
    <row r="18" spans="1:17" s="21" customFormat="1" ht="23.1" customHeight="1" x14ac:dyDescent="0.45">
      <c r="A18" s="29">
        <v>1</v>
      </c>
      <c r="B18" s="26" t="s">
        <v>81</v>
      </c>
      <c r="C18" s="95"/>
      <c r="D18" s="95"/>
      <c r="E18" s="95"/>
      <c r="F18" s="95"/>
      <c r="G18" s="95"/>
      <c r="H18" s="95"/>
      <c r="I18" s="95"/>
      <c r="J18" s="95"/>
      <c r="K18" s="95"/>
      <c r="L18" s="95"/>
      <c r="M18" s="95"/>
      <c r="N18" s="95"/>
      <c r="O18" s="95"/>
      <c r="P18" s="96"/>
      <c r="Q18" s="84" t="str">
        <f>IF(COUNTA(Table610[[#This Row],[A. Number of learners who participated in substantive learning courses (enrolments)
(Actual for reporting period)]:[C. Number of people who engaged with outreach focussed events/activity
(Actual for reporting period)]])=0," ",IF(Table610[[#This Row],[D. Number of different types of provision that ran in London for this intervention
(Actual for reporting period)]]&gt;=1,"","Error: Please return D. Number of different types of provision that ran in London for this intervention."))</f>
        <v xml:space="preserve"> </v>
      </c>
    </row>
    <row r="19" spans="1:17" s="21" customFormat="1" ht="23.1" customHeight="1" x14ac:dyDescent="0.45">
      <c r="A19" s="29">
        <v>2</v>
      </c>
      <c r="B19" s="26" t="s">
        <v>82</v>
      </c>
      <c r="C19" s="95"/>
      <c r="D19" s="95"/>
      <c r="E19" s="95"/>
      <c r="F19" s="95"/>
      <c r="G19" s="95"/>
      <c r="H19" s="95"/>
      <c r="I19" s="97"/>
      <c r="J19" s="97"/>
      <c r="K19" s="97"/>
      <c r="L19" s="97"/>
      <c r="M19" s="97"/>
      <c r="N19" s="97"/>
      <c r="O19" s="97"/>
      <c r="P19" s="96"/>
      <c r="Q19" s="84" t="str">
        <f>IF(COUNTA(Table610[[#This Row],[A. Number of learners who participated in substantive learning courses (enrolments)
(Actual for reporting period)]:[C. Number of people who engaged with outreach focussed events/activity
(Actual for reporting period)]])=0," ",IF(Table610[[#This Row],[D. Number of different types of provision that ran in London for this intervention
(Actual for reporting period)]]&gt;=1,"","Error: Please return D. Number of different types of provision that ran in London for this intervention."))</f>
        <v xml:space="preserve"> </v>
      </c>
    </row>
    <row r="20" spans="1:17" s="21" customFormat="1" ht="23.1" customHeight="1" x14ac:dyDescent="0.45">
      <c r="A20" s="29">
        <v>3</v>
      </c>
      <c r="B20" s="26" t="s">
        <v>83</v>
      </c>
      <c r="C20" s="95"/>
      <c r="D20" s="95"/>
      <c r="E20" s="95"/>
      <c r="F20" s="95"/>
      <c r="G20" s="95"/>
      <c r="H20" s="95"/>
      <c r="I20" s="97"/>
      <c r="J20" s="97"/>
      <c r="K20" s="97"/>
      <c r="L20" s="97"/>
      <c r="M20" s="97"/>
      <c r="N20" s="97"/>
      <c r="O20" s="97"/>
      <c r="P20" s="96"/>
      <c r="Q20" s="84" t="str">
        <f>IF(COUNTA(Table610[[#This Row],[A. Number of learners who participated in substantive learning courses (enrolments)
(Actual for reporting period)]:[C. Number of people who engaged with outreach focussed events/activity
(Actual for reporting period)]])=0," ",IF(Table610[[#This Row],[D. Number of different types of provision that ran in London for this intervention
(Actual for reporting period)]]&gt;=1,"","Error: Please return D. Number of different types of provision that ran in London for this intervention."))</f>
        <v xml:space="preserve"> </v>
      </c>
    </row>
    <row r="21" spans="1:17" s="21" customFormat="1" ht="23.1" customHeight="1" x14ac:dyDescent="0.45">
      <c r="A21" s="29">
        <v>4</v>
      </c>
      <c r="B21" s="26" t="s">
        <v>84</v>
      </c>
      <c r="C21" s="95"/>
      <c r="D21" s="95"/>
      <c r="E21" s="95"/>
      <c r="F21" s="95"/>
      <c r="G21" s="95"/>
      <c r="H21" s="95"/>
      <c r="I21" s="97"/>
      <c r="J21" s="97"/>
      <c r="K21" s="97"/>
      <c r="L21" s="97"/>
      <c r="M21" s="97"/>
      <c r="N21" s="97"/>
      <c r="O21" s="97"/>
      <c r="P21" s="96"/>
      <c r="Q21" s="84" t="str">
        <f>IF(COUNTA(Table610[[#This Row],[A. Number of learners who participated in substantive learning courses (enrolments)
(Actual for reporting period)]:[C. Number of people who engaged with outreach focussed events/activity
(Actual for reporting period)]])=0," ",IF(Table610[[#This Row],[D. Number of different types of provision that ran in London for this intervention
(Actual for reporting period)]]&gt;=1,"","Error: Please return D. Number of different types of provision that ran in London for this intervention."))</f>
        <v xml:space="preserve"> </v>
      </c>
    </row>
    <row r="22" spans="1:17" s="21" customFormat="1" ht="23.1" customHeight="1" x14ac:dyDescent="0.45">
      <c r="A22" s="29">
        <v>5</v>
      </c>
      <c r="B22" s="26" t="s">
        <v>85</v>
      </c>
      <c r="C22" s="95"/>
      <c r="D22" s="95"/>
      <c r="E22" s="95"/>
      <c r="F22" s="95"/>
      <c r="G22" s="95"/>
      <c r="H22" s="95"/>
      <c r="I22" s="97"/>
      <c r="J22" s="97"/>
      <c r="K22" s="97"/>
      <c r="L22" s="97"/>
      <c r="M22" s="97"/>
      <c r="N22" s="97"/>
      <c r="O22" s="97"/>
      <c r="P22" s="96"/>
      <c r="Q22" s="84" t="str">
        <f>IF(COUNTA(Table610[[#This Row],[A. Number of learners who participated in substantive learning courses (enrolments)
(Actual for reporting period)]:[C. Number of people who engaged with outreach focussed events/activity
(Actual for reporting period)]])=0," ",IF(Table610[[#This Row],[D. Number of different types of provision that ran in London for this intervention
(Actual for reporting period)]]&gt;=1,"","Error: Please return D. Number of different types of provision that ran in London for this intervention."))</f>
        <v xml:space="preserve"> </v>
      </c>
    </row>
    <row r="23" spans="1:17" s="21" customFormat="1" ht="23.1" customHeight="1" x14ac:dyDescent="0.45">
      <c r="A23" s="29">
        <v>6</v>
      </c>
      <c r="B23" s="26" t="s">
        <v>86</v>
      </c>
      <c r="C23" s="95"/>
      <c r="D23" s="95"/>
      <c r="E23" s="95"/>
      <c r="F23" s="95"/>
      <c r="G23" s="95"/>
      <c r="H23" s="95"/>
      <c r="I23" s="97"/>
      <c r="J23" s="97"/>
      <c r="K23" s="97"/>
      <c r="L23" s="97"/>
      <c r="M23" s="97"/>
      <c r="N23" s="97"/>
      <c r="O23" s="97"/>
      <c r="P23" s="96"/>
      <c r="Q23" s="84" t="str">
        <f>IF(COUNTA(Table610[[#This Row],[A. Number of learners who participated in substantive learning courses (enrolments)
(Actual for reporting period)]:[C. Number of people who engaged with outreach focussed events/activity
(Actual for reporting period)]])=0," ",IF(Table610[[#This Row],[D. Number of different types of provision that ran in London for this intervention
(Actual for reporting period)]]&gt;=1,"","Error: Please return D. Number of different types of provision that ran in London for this intervention."))</f>
        <v xml:space="preserve"> </v>
      </c>
    </row>
    <row r="24" spans="1:17" s="21" customFormat="1" ht="23.1" customHeight="1" x14ac:dyDescent="0.45">
      <c r="A24" s="29">
        <v>7</v>
      </c>
      <c r="B24" s="26" t="s">
        <v>87</v>
      </c>
      <c r="C24" s="95"/>
      <c r="D24" s="95"/>
      <c r="E24" s="95"/>
      <c r="F24" s="95"/>
      <c r="G24" s="95"/>
      <c r="H24" s="95"/>
      <c r="I24" s="97"/>
      <c r="J24" s="97"/>
      <c r="K24" s="97"/>
      <c r="L24" s="97"/>
      <c r="M24" s="97"/>
      <c r="N24" s="97"/>
      <c r="O24" s="97"/>
      <c r="P24" s="96"/>
      <c r="Q24" s="84" t="str">
        <f>IF(COUNTA(Table610[[#This Row],[A. Number of learners who participated in substantive learning courses (enrolments)
(Actual for reporting period)]:[C. Number of people who engaged with outreach focussed events/activity
(Actual for reporting period)]])=0," ",IF(Table610[[#This Row],[D. Number of different types of provision that ran in London for this intervention
(Actual for reporting period)]]&gt;=1,"","Error: Please return D. Number of different types of provision that ran in London for this intervention."))</f>
        <v xml:space="preserve"> </v>
      </c>
    </row>
    <row r="25" spans="1:17" s="21" customFormat="1" ht="23.1" customHeight="1" x14ac:dyDescent="0.45">
      <c r="A25" s="29">
        <v>8</v>
      </c>
      <c r="B25" s="26" t="s">
        <v>88</v>
      </c>
      <c r="C25" s="95"/>
      <c r="D25" s="95"/>
      <c r="E25" s="95"/>
      <c r="F25" s="95"/>
      <c r="G25" s="95"/>
      <c r="H25" s="95"/>
      <c r="I25" s="97"/>
      <c r="J25" s="97"/>
      <c r="K25" s="97"/>
      <c r="L25" s="97"/>
      <c r="M25" s="97"/>
      <c r="N25" s="97"/>
      <c r="O25" s="97"/>
      <c r="P25" s="96"/>
      <c r="Q25" s="84" t="str">
        <f>IF(COUNTA(Table610[[#This Row],[A. Number of learners who participated in substantive learning courses (enrolments)
(Actual for reporting period)]:[C. Number of people who engaged with outreach focussed events/activity
(Actual for reporting period)]])=0," ",IF(Table610[[#This Row],[D. Number of different types of provision that ran in London for this intervention
(Actual for reporting period)]]&gt;=1,"","Error: Please return D. Number of different types of provision that ran in London for this intervention."))</f>
        <v xml:space="preserve"> </v>
      </c>
    </row>
    <row r="26" spans="1:17" s="21" customFormat="1" ht="23.1" customHeight="1" x14ac:dyDescent="0.45">
      <c r="A26" s="29">
        <v>9</v>
      </c>
      <c r="B26" s="26" t="s">
        <v>89</v>
      </c>
      <c r="C26" s="95"/>
      <c r="D26" s="95"/>
      <c r="E26" s="95"/>
      <c r="F26" s="95"/>
      <c r="G26" s="95"/>
      <c r="H26" s="95"/>
      <c r="I26" s="97"/>
      <c r="J26" s="97"/>
      <c r="K26" s="97"/>
      <c r="L26" s="97"/>
      <c r="M26" s="97"/>
      <c r="N26" s="97"/>
      <c r="O26" s="97"/>
      <c r="P26" s="96"/>
      <c r="Q26" s="84" t="str">
        <f>IF(COUNTA(Table610[[#This Row],[A. Number of learners who participated in substantive learning courses (enrolments)
(Actual for reporting period)]:[C. Number of people who engaged with outreach focussed events/activity
(Actual for reporting period)]])=0," ",IF(Table610[[#This Row],[D. Number of different types of provision that ran in London for this intervention
(Actual for reporting period)]]&gt;=1,"","Error: Please return D. Number of different types of provision that ran in London for this intervention."))</f>
        <v xml:space="preserve"> </v>
      </c>
    </row>
    <row r="27" spans="1:17" s="21" customFormat="1" ht="23.1" customHeight="1" x14ac:dyDescent="0.45">
      <c r="A27" s="29">
        <v>10</v>
      </c>
      <c r="B27" s="27" t="s">
        <v>90</v>
      </c>
      <c r="C27" s="95"/>
      <c r="D27" s="95"/>
      <c r="E27" s="95"/>
      <c r="F27" s="95"/>
      <c r="G27" s="95"/>
      <c r="H27" s="95"/>
      <c r="I27" s="97"/>
      <c r="J27" s="97"/>
      <c r="K27" s="97"/>
      <c r="L27" s="97"/>
      <c r="M27" s="97"/>
      <c r="N27" s="97"/>
      <c r="O27" s="97"/>
      <c r="P27" s="96"/>
      <c r="Q27" s="84" t="str">
        <f>IF(COUNTA(Table610[[#This Row],[A. Number of learners who participated in substantive learning courses (enrolments)
(Actual for reporting period)]:[C. Number of people who engaged with outreach focussed events/activity
(Actual for reporting period)]])=0," ",IF(Table610[[#This Row],[D. Number of different types of provision that ran in London for this intervention
(Actual for reporting period)]]&gt;=1,"","Error: Please return D. Number of different types of provision that ran in London for this intervention."))</f>
        <v xml:space="preserve"> </v>
      </c>
    </row>
    <row r="28" spans="1:17" s="38" customFormat="1" ht="15" customHeight="1" x14ac:dyDescent="0.4">
      <c r="A28" s="30" t="s">
        <v>91</v>
      </c>
      <c r="B28" s="31"/>
      <c r="C28" s="32">
        <f>SUBTOTAL(109,Table610[A. Number of learners who participated in substantive learning courses (enrolments)
(Actual for reporting period)])</f>
        <v>0</v>
      </c>
      <c r="D28" s="32">
        <f>SUBTOTAL(109,Table610[A1. Of which, number of learners who started substantive learning courses (enrolments)
(Actual for reporting period)])</f>
        <v>0</v>
      </c>
      <c r="E28" s="36">
        <f>SUBTOTAL(109,Table610[B. Number of distinct learners who participated in substantive learning courses (headcount)
(Actual for reporting period)])</f>
        <v>0</v>
      </c>
      <c r="F28" s="36">
        <f>SUBTOTAL(109,Table610[B1. Of which, number of distinct learners who started substantive learning courses (headcount)
(Actual for reporting period)])</f>
        <v>0</v>
      </c>
      <c r="G28" s="32">
        <f>SUBTOTAL(109,Table610[C. Number of people who engaged with outreach focussed events/activity
(Actual for reporting period)])</f>
        <v>0</v>
      </c>
      <c r="H28" s="36">
        <f>SUBTOTAL(109,Table610[D. Number of different types of provision that ran in London for this intervention
(Actual for reporting period)])</f>
        <v>0</v>
      </c>
      <c r="I28" s="36">
        <f>SUBTOTAL(109,Table610[D1. Of which, number of different types of provision that started for this intervention 
(Actual for reporting period)])</f>
        <v>0</v>
      </c>
      <c r="J28" s="36">
        <f>SUBTOTAL(109,Table610[E. Number of courses/initiatives that ran which were developed in collaboration with employers
(Actual for reporting period)])</f>
        <v>0</v>
      </c>
      <c r="K28" s="36">
        <f>SUBTOTAL(109,Table610[E1. Number of courses/initiatives that started which were developed in collaboration with employers
(Actual for reporting period)])</f>
        <v>0</v>
      </c>
      <c r="L28" s="36">
        <f>SUBTOTAL(109,Table610[F. Number of courses/initiatives that ran which were developed in collaboration with community groups
(Actual for reporting period)])</f>
        <v>0</v>
      </c>
      <c r="M28" s="36">
        <f>SUBTOTAL(109,Table610[F1. Number of courses/initiatives that started which were developed in collaboration with community groups
(Actual for reporting period)])</f>
        <v>0</v>
      </c>
      <c r="N28" s="36">
        <f>SUBTOTAL(109,Table610[G. Number of courses/initiatives that ran which lead to a qualification
(Actual for reporting period)])</f>
        <v>0</v>
      </c>
      <c r="O28" s="36">
        <f>SUBTOTAL(109,Table610[G1. Number of courses/initiatives that started which lead to a qualification
(Actual for reporting period)])</f>
        <v>0</v>
      </c>
      <c r="P28" s="37">
        <f>SUBTOTAL(109,Table610[H. Total actual expenditure for the reporting period
(Actual for reporting period)])</f>
        <v>0</v>
      </c>
      <c r="Q28" s="85"/>
    </row>
    <row r="31" spans="1:17" x14ac:dyDescent="0.35">
      <c r="A31" s="77" t="s">
        <v>220</v>
      </c>
      <c r="B31" s="78"/>
    </row>
    <row r="32" spans="1:17" x14ac:dyDescent="0.35">
      <c r="A32" s="79" t="s">
        <v>221</v>
      </c>
      <c r="B32" s="80"/>
    </row>
    <row r="33" spans="1:2" x14ac:dyDescent="0.35">
      <c r="A33" s="79" t="s">
        <v>222</v>
      </c>
      <c r="B33" s="80"/>
    </row>
    <row r="34" spans="1:2" ht="16.25" customHeight="1" x14ac:dyDescent="0.35">
      <c r="A34" s="83" t="s">
        <v>223</v>
      </c>
      <c r="B34" s="98"/>
    </row>
    <row r="35" spans="1:2" ht="16.25" customHeight="1" x14ac:dyDescent="0.35">
      <c r="A35" s="83" t="s">
        <v>224</v>
      </c>
      <c r="B35" s="98"/>
    </row>
    <row r="36" spans="1:2" ht="16.25" customHeight="1" x14ac:dyDescent="0.35">
      <c r="A36" s="83" t="s">
        <v>225</v>
      </c>
      <c r="B36" s="98"/>
    </row>
  </sheetData>
  <sheetProtection algorithmName="SHA-512" hashValue="I/OaJct7X5JBtExv756q64rOe1Tc5DPRE4JbatNgosml34sLDUjas8pCETiHa+Wca21LhWQUoNHHlGRb/DtqQA==" saltValue="oncWzTJmqK5Bn7D5siYj9Q==" spinCount="100000" sheet="1" objects="1" scenarios="1" selectLockedCells="1"/>
  <protectedRanges>
    <protectedRange sqref="B11 B13 B15" name="Quarterly"/>
    <protectedRange sqref="C18:P27" name="FullYear"/>
    <protectedRange sqref="B34:B36" name="FullYear_2"/>
  </protectedRanges>
  <conditionalFormatting sqref="P18:P27">
    <cfRule type="expression" dxfId="53" priority="2">
      <formula>"if($C$18:$O$18&gt;=1)"</formula>
    </cfRule>
  </conditionalFormatting>
  <conditionalFormatting sqref="Q18:Q27">
    <cfRule type="containsText" dxfId="52" priority="1" operator="containsText" text="Error">
      <formula>NOT(ISERROR(SEARCH("Error",Q18)))</formula>
    </cfRule>
  </conditionalFormatting>
  <dataValidations count="21">
    <dataValidation type="custom" operator="greaterThanOrEqual" allowBlank="1" showInputMessage="1" showErrorMessage="1" errorTitle="Invalid Data Entry" error="Please enter a whole number greater than or equal to zero" sqref="H18:H27" xr:uid="{808114AF-D2A7-4987-9D15-FE5EA17C4C96}">
      <formula1>IF(C18:G18&lt;&gt;" ",H18&gt;=1,TRUE)</formula1>
    </dataValidation>
    <dataValidation type="whole" operator="lessThanOrEqual" allowBlank="1" showInputMessage="1" showErrorMessage="1" errorTitle="Invalid Data Entry" error="Please enter a whole number less than or equal to &quot;G1&quot; (column N)" sqref="O18:O27" xr:uid="{7723598B-DA6E-408E-A5CC-283BD532863C}">
      <formula1>N18</formula1>
    </dataValidation>
    <dataValidation type="whole" operator="lessThanOrEqual" allowBlank="1" showInputMessage="1" showErrorMessage="1" errorTitle="Invalid Data Entry" error="Please enter a whole number less than or equal to &quot;F1&quot; (column L)" sqref="M18:M27" xr:uid="{D2ED8AF1-746C-49DA-BD7D-7CA3CC961B0D}">
      <formula1>L18</formula1>
    </dataValidation>
    <dataValidation type="whole" operator="lessThanOrEqual" allowBlank="1" showInputMessage="1" showErrorMessage="1" errorTitle="Invalid Data Entry" error="Please enter a whole number less than or equal to &quot;E1&quot; (column J)" sqref="K18:K27" xr:uid="{D87C68C5-B3B0-43DA-BC72-DA5B60F44B31}">
      <formula1>J18</formula1>
    </dataValidation>
    <dataValidation type="whole" operator="lessThanOrEqual" allowBlank="1" showInputMessage="1" showErrorMessage="1" errorTitle="Invalid Data Entry" error="Please enter a whole number less than or equal &quot;B&quot; (column E)" sqref="F18:F27" xr:uid="{EF15E120-30EF-4D20-8DF1-084B498B1805}">
      <formula1>E18</formula1>
    </dataValidation>
    <dataValidation type="whole" operator="lessThanOrEqual" allowBlank="1" showInputMessage="1" showErrorMessage="1" errorTitle="Invalid Data Entry" error="Please enter a whole number less than or equal to &quot;D&quot; (column H)" sqref="I18:I27" xr:uid="{FDA2228B-4BA1-42CE-A864-F6E843AC754E}">
      <formula1>H18</formula1>
    </dataValidation>
    <dataValidation type="whole" operator="lessThanOrEqual" allowBlank="1" showInputMessage="1" showErrorMessage="1" errorTitle="Invalid Data Entry" error="Please enter a whole number less than or equal to &quot;A&quot; (column C)" sqref="E18:E27" xr:uid="{EFA842D5-8374-4A1F-A543-0C170C138846}">
      <formula1>C18</formula1>
    </dataValidation>
    <dataValidation type="whole" operator="lessThanOrEqual" allowBlank="1" showInputMessage="1" showErrorMessage="1" errorTitle="Invalid Data Entry" error="Please enter a whole number less than or equal to &quot;A&quot; (column C)" sqref="D18:D27" xr:uid="{F9128EC6-6059-49B0-875A-B7E75C42A10F}">
      <formula1>C18</formula1>
    </dataValidation>
    <dataValidation allowBlank="1" showInputMessage="1" showErrorMessage="1" promptTitle="Note:" prompt="Enter actual expenditure for the reporting period against all interventions being reported." sqref="P17" xr:uid="{76108A64-4111-47F0-BBDD-B828AA862697}"/>
    <dataValidation allowBlank="1" showErrorMessage="1" promptTitle="Note for E1:" prompt="Each instance of a relevant course/initiative should be counted once as a start in only the reporting period in which delivery first started for that intervention. " sqref="K17" xr:uid="{931F469D-F94C-4FDF-9C5A-55AD5170DEDD}"/>
    <dataValidation allowBlank="1" showErrorMessage="1" promptTitle="Note for E:" prompt="Count each instance of a relevant 'substantive' learning course, or 'non-substantive' outreach focussed event or activity which ran during the reporting period." sqref="J17" xr:uid="{CC8EB8B5-7D2D-4BA7-9EA3-E870EBFF78DC}"/>
    <dataValidation allowBlank="1" showInputMessage="1" showErrorMessage="1" promptTitle="Note for D1" sqref="I17" xr:uid="{FF34B4BE-5DDD-4A3A-B2EC-D48F09939BC8}"/>
    <dataValidation allowBlank="1" showErrorMessage="1" promptTitle="Note for D:" prompt="Each individual type of provision should be counted if it ran during the reporting period. i.e. where delivery of each specific type of curriculum or activity content was taking place during the reporting period." sqref="H17" xr:uid="{1A7E385B-F3FC-4C5A-905B-F45797AB7EB3}"/>
    <dataValidation allowBlank="1" showInputMessage="1" showErrorMessage="1" promptTitle="Note for B1:" sqref="F17" xr:uid="{A2ED5420-2924-44C0-B504-B306E6C00341}"/>
    <dataValidation allowBlank="1" showErrorMessage="1" promptTitle="Note for C:" prompt="People should be counted as engaging with outreach focussed events or activity for all relevant reporting periods for the duration of each activity. An individual should be counted as many times as they participated within the reporting period." sqref="G17" xr:uid="{A0D89C1A-5B75-456F-82C4-2D781582FD3D}"/>
    <dataValidation allowBlank="1" showErrorMessage="1" promptTitle="Note for B:" prompt="A learner should be counted once as participating in all relevant reporting periods for the duration of their course, or courses, for that intervention. " sqref="E17" xr:uid="{0782892F-7843-4945-AA54-E80B950DD5C4}"/>
    <dataValidation allowBlank="1" showErrorMessage="1" promptTitle="Note for A1:" prompt="A learner should be counted as a start for each course in the reporting period in which each course first started. An individual will be counted as many times as they started a course within the reporting period. " sqref="D17" xr:uid="{BEA64A10-DAEA-448E-9803-C372EB34CEBD}"/>
    <dataValidation allowBlank="1" showErrorMessage="1" promptTitle="Note for A:" prompt="A learner should be counted as participating for all relevant reporting periods for the duration of their course, or courses. An individual should be counted as many times as they participated within the reporting period." sqref="C17" xr:uid="{886697E1-5E3A-44BD-9054-DDEC2A4B1981}"/>
    <dataValidation type="whole" operator="greaterThanOrEqual" allowBlank="1" showInputMessage="1" showErrorMessage="1" errorTitle="Invalid Data Entry" error="Please enter a whole number greater than or equal to zero" sqref="C18:C27 L18:L27 N18:N27 J18:J27 G18:G27" xr:uid="{50728047-D4A2-470B-9CFB-A0C9D0BDD8F1}">
      <formula1>0</formula1>
    </dataValidation>
    <dataValidation type="date" allowBlank="1" showInputMessage="1" showErrorMessage="1" errorTitle="Invalid Data Entry" error="Please check that you have entered the correct date" prompt="Please enter date in DD/MM/YYYY format" sqref="B13" xr:uid="{1F641C10-5099-4AF3-B4DC-E5B7E3C48D37}">
      <formula1>44774</formula1>
      <formula2>45747</formula2>
    </dataValidation>
    <dataValidation operator="lessThanOrEqual" allowBlank="1" errorTitle="Invalid Data Entry" error="Actual expenditure cannot exceed forcast" sqref="P18:P27" xr:uid="{A0475FC2-349E-4684-9EDD-366C147C8BA8}"/>
  </dataValidations>
  <pageMargins left="0.11811023622047245" right="0.11811023622047245" top="0.55118110236220474" bottom="0.55118110236220474" header="0.31496062992125984" footer="0.31496062992125984"/>
  <pageSetup paperSize="9" scale="46" fitToHeight="0" orientation="landscape"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81CB2E7F-2B08-4AA8-8A7A-B2814C9C40A4}">
          <x14:formula1>
            <xm:f>'Value for dropdown lists'!$F$2:$F$60</xm:f>
          </x14:formula1>
          <xm:sqref>B11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C6583-9912-4636-9B10-B196E0F04EAB}">
  <dimension ref="B1:G60"/>
  <sheetViews>
    <sheetView topLeftCell="D1" workbookViewId="0">
      <selection activeCell="D34" sqref="D34"/>
    </sheetView>
  </sheetViews>
  <sheetFormatPr defaultRowHeight="14.25" x14ac:dyDescent="0.45"/>
  <cols>
    <col min="1" max="1" width="3" customWidth="1"/>
    <col min="2" max="2" width="88.1328125" style="4" customWidth="1"/>
    <col min="3" max="3" width="2.59765625" style="4" customWidth="1"/>
    <col min="4" max="4" width="75.265625" style="4" customWidth="1"/>
    <col min="5" max="5" width="3.1328125" style="4" customWidth="1"/>
    <col min="6" max="6" width="16.1328125" style="18" customWidth="1"/>
    <col min="7" max="7" width="53.86328125" style="19" bestFit="1" customWidth="1"/>
  </cols>
  <sheetData>
    <row r="1" spans="2:7" x14ac:dyDescent="0.45">
      <c r="F1" s="2" t="s">
        <v>66</v>
      </c>
      <c r="G1" s="1" t="s">
        <v>67</v>
      </c>
    </row>
    <row r="2" spans="2:7" ht="28.5" x14ac:dyDescent="0.45">
      <c r="B2" s="5" t="s">
        <v>95</v>
      </c>
      <c r="D2" s="5" t="s">
        <v>96</v>
      </c>
      <c r="F2" s="6" t="s">
        <v>92</v>
      </c>
      <c r="G2" s="6" t="s">
        <v>97</v>
      </c>
    </row>
    <row r="3" spans="2:7" ht="28.5" x14ac:dyDescent="0.45">
      <c r="B3" s="4" t="s">
        <v>98</v>
      </c>
      <c r="D3" s="7" t="s">
        <v>99</v>
      </c>
      <c r="F3" s="8">
        <v>10000143</v>
      </c>
      <c r="G3" s="9" t="s">
        <v>100</v>
      </c>
    </row>
    <row r="4" spans="2:7" x14ac:dyDescent="0.45">
      <c r="B4" s="4" t="s">
        <v>82</v>
      </c>
      <c r="D4" s="7" t="s">
        <v>101</v>
      </c>
      <c r="F4" s="10">
        <v>10000528</v>
      </c>
      <c r="G4" s="11" t="s">
        <v>102</v>
      </c>
    </row>
    <row r="5" spans="2:7" ht="28.5" x14ac:dyDescent="0.45">
      <c r="B5" s="4" t="s">
        <v>83</v>
      </c>
      <c r="D5" s="7" t="s">
        <v>103</v>
      </c>
      <c r="F5" s="8">
        <v>10000533</v>
      </c>
      <c r="G5" s="9" t="s">
        <v>104</v>
      </c>
    </row>
    <row r="6" spans="2:7" ht="28.5" x14ac:dyDescent="0.45">
      <c r="B6" s="4" t="s">
        <v>84</v>
      </c>
      <c r="D6" s="7" t="s">
        <v>105</v>
      </c>
      <c r="F6" s="10">
        <v>10000146</v>
      </c>
      <c r="G6" s="11" t="s">
        <v>106</v>
      </c>
    </row>
    <row r="7" spans="2:7" ht="28.5" x14ac:dyDescent="0.45">
      <c r="B7" s="4" t="s">
        <v>85</v>
      </c>
      <c r="D7" s="7" t="s">
        <v>107</v>
      </c>
      <c r="F7" s="8">
        <v>10000863</v>
      </c>
      <c r="G7" s="9" t="s">
        <v>108</v>
      </c>
    </row>
    <row r="8" spans="2:7" ht="26.25" customHeight="1" x14ac:dyDescent="0.45">
      <c r="B8" s="4" t="s">
        <v>86</v>
      </c>
      <c r="D8" s="7" t="s">
        <v>109</v>
      </c>
      <c r="F8" s="10">
        <v>10000948</v>
      </c>
      <c r="G8" s="11" t="s">
        <v>110</v>
      </c>
    </row>
    <row r="9" spans="2:7" x14ac:dyDescent="0.45">
      <c r="B9" s="4" t="s">
        <v>87</v>
      </c>
      <c r="F9" s="8">
        <v>10003987</v>
      </c>
      <c r="G9" s="9" t="s">
        <v>111</v>
      </c>
    </row>
    <row r="10" spans="2:7" x14ac:dyDescent="0.45">
      <c r="B10" s="4" t="s">
        <v>88</v>
      </c>
      <c r="F10" s="10">
        <v>10003988</v>
      </c>
      <c r="G10" s="11" t="s">
        <v>112</v>
      </c>
    </row>
    <row r="11" spans="2:7" ht="28.5" x14ac:dyDescent="0.45">
      <c r="B11" s="4" t="s">
        <v>89</v>
      </c>
      <c r="F11" s="8">
        <v>10001148</v>
      </c>
      <c r="G11" s="9" t="s">
        <v>113</v>
      </c>
    </row>
    <row r="12" spans="2:7" x14ac:dyDescent="0.45">
      <c r="B12" s="12" t="s">
        <v>90</v>
      </c>
      <c r="D12" s="5" t="s">
        <v>93</v>
      </c>
      <c r="F12" s="10">
        <v>10008915</v>
      </c>
      <c r="G12" s="11" t="s">
        <v>114</v>
      </c>
    </row>
    <row r="13" spans="2:7" x14ac:dyDescent="0.45">
      <c r="D13" s="7" t="s">
        <v>115</v>
      </c>
      <c r="F13" s="8">
        <v>10001778</v>
      </c>
      <c r="G13" s="9" t="s">
        <v>116</v>
      </c>
    </row>
    <row r="14" spans="2:7" x14ac:dyDescent="0.45">
      <c r="D14" s="7" t="s">
        <v>117</v>
      </c>
      <c r="F14" s="10">
        <v>10003989</v>
      </c>
      <c r="G14" s="11" t="s">
        <v>118</v>
      </c>
    </row>
    <row r="15" spans="2:7" x14ac:dyDescent="0.45">
      <c r="B15" s="13" t="s">
        <v>119</v>
      </c>
      <c r="F15" s="8">
        <v>10009206</v>
      </c>
      <c r="G15" s="9" t="s">
        <v>120</v>
      </c>
    </row>
    <row r="16" spans="2:7" x14ac:dyDescent="0.45">
      <c r="B16" s="4" t="s">
        <v>115</v>
      </c>
      <c r="F16" s="10">
        <v>10002094</v>
      </c>
      <c r="G16" s="11" t="s">
        <v>121</v>
      </c>
    </row>
    <row r="17" spans="2:7" x14ac:dyDescent="0.45">
      <c r="B17" s="4" t="s">
        <v>122</v>
      </c>
      <c r="D17" s="5" t="s">
        <v>72</v>
      </c>
      <c r="F17" s="8">
        <v>10002130</v>
      </c>
      <c r="G17" s="9" t="s">
        <v>123</v>
      </c>
    </row>
    <row r="18" spans="2:7" x14ac:dyDescent="0.45">
      <c r="B18" s="4" t="s">
        <v>124</v>
      </c>
      <c r="D18" s="7" t="s">
        <v>125</v>
      </c>
      <c r="F18" s="10">
        <v>10003990</v>
      </c>
      <c r="G18" s="11" t="s">
        <v>126</v>
      </c>
    </row>
    <row r="19" spans="2:7" x14ac:dyDescent="0.45">
      <c r="B19" s="4" t="s">
        <v>127</v>
      </c>
      <c r="D19" s="7" t="s">
        <v>128</v>
      </c>
      <c r="F19" s="8">
        <v>10010792</v>
      </c>
      <c r="G19" s="9" t="s">
        <v>129</v>
      </c>
    </row>
    <row r="20" spans="2:7" x14ac:dyDescent="0.45">
      <c r="D20" s="7" t="s">
        <v>130</v>
      </c>
      <c r="F20" s="10">
        <v>10002868</v>
      </c>
      <c r="G20" s="11" t="s">
        <v>131</v>
      </c>
    </row>
    <row r="21" spans="2:7" x14ac:dyDescent="0.45">
      <c r="B21" s="4" t="s">
        <v>117</v>
      </c>
      <c r="D21" s="7" t="s">
        <v>132</v>
      </c>
      <c r="F21" s="8">
        <v>10002859</v>
      </c>
      <c r="G21" s="9" t="s">
        <v>133</v>
      </c>
    </row>
    <row r="22" spans="2:7" x14ac:dyDescent="0.45">
      <c r="B22" s="4" t="s">
        <v>134</v>
      </c>
      <c r="D22" s="7" t="s">
        <v>135</v>
      </c>
      <c r="F22" s="10">
        <v>10002910</v>
      </c>
      <c r="G22" s="11" t="s">
        <v>136</v>
      </c>
    </row>
    <row r="23" spans="2:7" x14ac:dyDescent="0.45">
      <c r="B23" s="4" t="s">
        <v>137</v>
      </c>
      <c r="D23" s="7" t="s">
        <v>138</v>
      </c>
      <c r="F23" s="8">
        <v>10003993</v>
      </c>
      <c r="G23" s="9" t="s">
        <v>139</v>
      </c>
    </row>
    <row r="24" spans="2:7" x14ac:dyDescent="0.45">
      <c r="B24" s="4" t="s">
        <v>140</v>
      </c>
      <c r="D24" s="7" t="s">
        <v>141</v>
      </c>
      <c r="F24" s="10">
        <v>10007193</v>
      </c>
      <c r="G24" s="11" t="s">
        <v>142</v>
      </c>
    </row>
    <row r="25" spans="2:7" x14ac:dyDescent="0.45">
      <c r="D25" s="7" t="s">
        <v>143</v>
      </c>
      <c r="F25" s="8">
        <v>10003089</v>
      </c>
      <c r="G25" s="9" t="s">
        <v>144</v>
      </c>
    </row>
    <row r="26" spans="2:7" x14ac:dyDescent="0.45">
      <c r="B26" s="4" t="s">
        <v>145</v>
      </c>
      <c r="D26" s="7" t="s">
        <v>146</v>
      </c>
      <c r="F26" s="10">
        <v>10003165</v>
      </c>
      <c r="G26" s="11" t="s">
        <v>147</v>
      </c>
    </row>
    <row r="27" spans="2:7" x14ac:dyDescent="0.45">
      <c r="B27" s="4" t="s">
        <v>94</v>
      </c>
      <c r="D27" s="7" t="s">
        <v>148</v>
      </c>
      <c r="F27" s="8">
        <v>10003414</v>
      </c>
      <c r="G27" s="9" t="s">
        <v>149</v>
      </c>
    </row>
    <row r="28" spans="2:7" x14ac:dyDescent="0.45">
      <c r="F28" s="10">
        <v>10005548</v>
      </c>
      <c r="G28" s="11" t="s">
        <v>150</v>
      </c>
    </row>
    <row r="29" spans="2:7" x14ac:dyDescent="0.45">
      <c r="B29" s="4" t="s">
        <v>151</v>
      </c>
      <c r="D29" s="5" t="s">
        <v>152</v>
      </c>
      <c r="F29" s="8">
        <v>10005549</v>
      </c>
      <c r="G29" s="9" t="s">
        <v>153</v>
      </c>
    </row>
    <row r="30" spans="2:7" x14ac:dyDescent="0.45">
      <c r="B30" s="4" t="s">
        <v>154</v>
      </c>
      <c r="D30" s="14" t="s">
        <v>155</v>
      </c>
      <c r="F30" s="10">
        <v>10003755</v>
      </c>
      <c r="G30" s="11" t="s">
        <v>156</v>
      </c>
    </row>
    <row r="31" spans="2:7" x14ac:dyDescent="0.45">
      <c r="D31" s="15" t="s">
        <v>157</v>
      </c>
      <c r="F31" s="8">
        <v>10003995</v>
      </c>
      <c r="G31" s="9" t="s">
        <v>158</v>
      </c>
    </row>
    <row r="32" spans="2:7" x14ac:dyDescent="0.45">
      <c r="D32" s="15" t="s">
        <v>159</v>
      </c>
      <c r="F32" s="10">
        <v>10007875</v>
      </c>
      <c r="G32" s="11" t="s">
        <v>160</v>
      </c>
    </row>
    <row r="33" spans="4:7" x14ac:dyDescent="0.45">
      <c r="D33" s="14" t="s">
        <v>161</v>
      </c>
      <c r="F33" s="8">
        <v>10003996</v>
      </c>
      <c r="G33" s="9" t="s">
        <v>162</v>
      </c>
    </row>
    <row r="34" spans="4:7" x14ac:dyDescent="0.45">
      <c r="D34" s="14" t="s">
        <v>163</v>
      </c>
      <c r="F34" s="10">
        <v>10004432</v>
      </c>
      <c r="G34" s="11" t="s">
        <v>164</v>
      </c>
    </row>
    <row r="35" spans="4:7" x14ac:dyDescent="0.45">
      <c r="D35" s="15" t="s">
        <v>165</v>
      </c>
      <c r="F35" s="8">
        <v>10004599</v>
      </c>
      <c r="G35" s="9" t="s">
        <v>166</v>
      </c>
    </row>
    <row r="36" spans="4:7" x14ac:dyDescent="0.45">
      <c r="F36" s="10">
        <v>10006963</v>
      </c>
      <c r="G36" s="11" t="s">
        <v>167</v>
      </c>
    </row>
    <row r="37" spans="4:7" x14ac:dyDescent="0.45">
      <c r="F37" s="8">
        <v>10004607</v>
      </c>
      <c r="G37" s="9" t="s">
        <v>168</v>
      </c>
    </row>
    <row r="38" spans="4:7" x14ac:dyDescent="0.45">
      <c r="F38" s="10">
        <v>10003997</v>
      </c>
      <c r="G38" s="11" t="s">
        <v>169</v>
      </c>
    </row>
    <row r="39" spans="4:7" x14ac:dyDescent="0.45">
      <c r="F39" s="8">
        <v>10004686</v>
      </c>
      <c r="G39" s="9" t="s">
        <v>170</v>
      </c>
    </row>
    <row r="40" spans="4:7" x14ac:dyDescent="0.45">
      <c r="F40" s="10">
        <v>10004690</v>
      </c>
      <c r="G40" s="11" t="s">
        <v>171</v>
      </c>
    </row>
    <row r="41" spans="4:7" x14ac:dyDescent="0.45">
      <c r="F41" s="8">
        <v>10054747</v>
      </c>
      <c r="G41" s="9" t="s">
        <v>172</v>
      </c>
    </row>
    <row r="42" spans="4:7" x14ac:dyDescent="0.45">
      <c r="F42" s="10">
        <v>10005412</v>
      </c>
      <c r="G42" s="11" t="s">
        <v>173</v>
      </c>
    </row>
    <row r="43" spans="4:7" x14ac:dyDescent="0.45">
      <c r="F43" s="8">
        <v>10003088</v>
      </c>
      <c r="G43" s="9" t="s">
        <v>174</v>
      </c>
    </row>
    <row r="44" spans="4:7" x14ac:dyDescent="0.45">
      <c r="F44" s="10">
        <v>10005469</v>
      </c>
      <c r="G44" s="11" t="s">
        <v>175</v>
      </c>
    </row>
    <row r="45" spans="4:7" x14ac:dyDescent="0.45">
      <c r="F45" s="8">
        <v>10003674</v>
      </c>
      <c r="G45" s="9" t="s">
        <v>176</v>
      </c>
    </row>
    <row r="46" spans="4:7" x14ac:dyDescent="0.45">
      <c r="F46" s="10">
        <v>10006042</v>
      </c>
      <c r="G46" s="11" t="s">
        <v>177</v>
      </c>
    </row>
    <row r="47" spans="4:7" x14ac:dyDescent="0.45">
      <c r="F47" s="8">
        <v>10009439</v>
      </c>
      <c r="G47" s="9" t="s">
        <v>178</v>
      </c>
    </row>
    <row r="48" spans="4:7" x14ac:dyDescent="0.45">
      <c r="F48" s="10">
        <v>10004000</v>
      </c>
      <c r="G48" s="11" t="s">
        <v>179</v>
      </c>
    </row>
    <row r="49" spans="6:7" x14ac:dyDescent="0.45">
      <c r="F49" s="8">
        <v>10001463</v>
      </c>
      <c r="G49" s="9" t="s">
        <v>180</v>
      </c>
    </row>
    <row r="50" spans="6:7" x14ac:dyDescent="0.45">
      <c r="F50" s="10">
        <v>10002107</v>
      </c>
      <c r="G50" s="11" t="s">
        <v>181</v>
      </c>
    </row>
    <row r="51" spans="6:7" x14ac:dyDescent="0.45">
      <c r="F51" s="8">
        <v>10007455</v>
      </c>
      <c r="G51" s="9" t="s">
        <v>182</v>
      </c>
    </row>
    <row r="52" spans="6:7" x14ac:dyDescent="0.45">
      <c r="F52" s="10">
        <v>10006964</v>
      </c>
      <c r="G52" s="11" t="s">
        <v>183</v>
      </c>
    </row>
    <row r="53" spans="6:7" x14ac:dyDescent="0.45">
      <c r="F53" s="8">
        <v>10001476</v>
      </c>
      <c r="G53" s="9" t="s">
        <v>184</v>
      </c>
    </row>
    <row r="54" spans="6:7" x14ac:dyDescent="0.45">
      <c r="F54" s="10">
        <v>10007321</v>
      </c>
      <c r="G54" s="11" t="s">
        <v>185</v>
      </c>
    </row>
    <row r="55" spans="6:7" x14ac:dyDescent="0.45">
      <c r="F55" s="8">
        <v>10007322</v>
      </c>
      <c r="G55" s="9" t="s">
        <v>186</v>
      </c>
    </row>
    <row r="56" spans="6:7" x14ac:dyDescent="0.45">
      <c r="F56" s="10">
        <v>10004002</v>
      </c>
      <c r="G56" s="11" t="s">
        <v>187</v>
      </c>
    </row>
    <row r="57" spans="6:7" x14ac:dyDescent="0.45">
      <c r="F57" s="8">
        <v>10007434</v>
      </c>
      <c r="G57" s="9" t="s">
        <v>188</v>
      </c>
    </row>
    <row r="58" spans="6:7" x14ac:dyDescent="0.45">
      <c r="F58" s="10">
        <v>10001464</v>
      </c>
      <c r="G58" s="11" t="s">
        <v>189</v>
      </c>
    </row>
    <row r="59" spans="6:7" x14ac:dyDescent="0.45">
      <c r="F59" s="8">
        <v>10007364</v>
      </c>
      <c r="G59" s="9" t="s">
        <v>190</v>
      </c>
    </row>
    <row r="60" spans="6:7" ht="14.65" thickBot="1" x14ac:dyDescent="0.5">
      <c r="F60" s="16">
        <v>10007636</v>
      </c>
      <c r="G60" s="17" t="s">
        <v>191</v>
      </c>
    </row>
  </sheetData>
  <phoneticPr fontId="5" type="noConversion"/>
  <pageMargins left="0.7" right="0.7" top="0.75" bottom="0.75" header="0.3" footer="0.3"/>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944AEE182F2B74D82B655543077DE54" ma:contentTypeVersion="15" ma:contentTypeDescription="Create a new document." ma:contentTypeScope="" ma:versionID="463e88003621496f8d0da865e9166b55">
  <xsd:schema xmlns:xsd="http://www.w3.org/2001/XMLSchema" xmlns:xs="http://www.w3.org/2001/XMLSchema" xmlns:p="http://schemas.microsoft.com/office/2006/metadata/properties" xmlns:ns2="8eda8b78-9915-4258-8199-200555f5090b" xmlns:ns3="bab3b376-ad21-4123-813a-c3238702107c" targetNamespace="http://schemas.microsoft.com/office/2006/metadata/properties" ma:root="true" ma:fieldsID="5356071ff4fa659c3e9fbf624208b2d8" ns2:_="" ns3:_="">
    <xsd:import namespace="8eda8b78-9915-4258-8199-200555f5090b"/>
    <xsd:import namespace="bab3b376-ad21-4123-813a-c323870210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da8b78-9915-4258-8199-200555f509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b3b376-ad21-4123-813a-c3238702107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4a17889-4434-488d-b912-0f07dc111f55}" ma:internalName="TaxCatchAll" ma:showField="CatchAllData" ma:web="bab3b376-ad21-4123-813a-c323870210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da8b78-9915-4258-8199-200555f5090b">
      <Terms xmlns="http://schemas.microsoft.com/office/infopath/2007/PartnerControls"/>
    </lcf76f155ced4ddcb4097134ff3c332f>
    <TaxCatchAll xmlns="bab3b376-ad21-4123-813a-c3238702107c" xsi:nil="true"/>
    <SharedWithUsers xmlns="bab3b376-ad21-4123-813a-c3238702107c">
      <UserInfo>
        <DisplayName>Alison Miller</DisplayName>
        <AccountId>1579</AccountId>
        <AccountType/>
      </UserInfo>
      <UserInfo>
        <DisplayName>Egle Banelyte</DisplayName>
        <AccountId>1186</AccountId>
        <AccountType/>
      </UserInfo>
      <UserInfo>
        <DisplayName>Audrey Baker</DisplayName>
        <AccountId>470</AccountId>
        <AccountType/>
      </UserInfo>
      <UserInfo>
        <DisplayName>Paula Mulraney</DisplayName>
        <AccountId>230</AccountId>
        <AccountType/>
      </UserInfo>
      <UserInfo>
        <DisplayName>Shanzeeda Chowdhury</DisplayName>
        <AccountId>1561</AccountId>
        <AccountType/>
      </UserInfo>
      <UserInfo>
        <DisplayName>Raymond Logue</DisplayName>
        <AccountId>1026</AccountId>
        <AccountType/>
      </UserInfo>
      <UserInfo>
        <DisplayName>Caroline Jackson</DisplayName>
        <AccountId>23</AccountId>
        <AccountType/>
      </UserInfo>
    </SharedWithUsers>
  </documentManagement>
</p:properties>
</file>

<file path=customXml/itemProps1.xml><?xml version="1.0" encoding="utf-8"?>
<ds:datastoreItem xmlns:ds="http://schemas.openxmlformats.org/officeDocument/2006/customXml" ds:itemID="{3DB8AB52-7F84-48EA-BA69-B83FFEB5396E}">
  <ds:schemaRefs>
    <ds:schemaRef ds:uri="http://schemas.microsoft.com/sharepoint/v3/contenttype/forms"/>
  </ds:schemaRefs>
</ds:datastoreItem>
</file>

<file path=customXml/itemProps2.xml><?xml version="1.0" encoding="utf-8"?>
<ds:datastoreItem xmlns:ds="http://schemas.openxmlformats.org/officeDocument/2006/customXml" ds:itemID="{E7412CF3-301C-462C-8EB2-941B308DE6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da8b78-9915-4258-8199-200555f5090b"/>
    <ds:schemaRef ds:uri="bab3b376-ad21-4123-813a-c323870210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14D7DD-BAB2-401C-A5A0-9E1EEC15C0BA}">
  <ds:schemaRefs>
    <ds:schemaRef ds:uri="http://schemas.microsoft.com/office/2006/metadata/properties"/>
    <ds:schemaRef ds:uri="http://schemas.microsoft.com/office/infopath/2007/PartnerControls"/>
    <ds:schemaRef ds:uri="8eda8b78-9915-4258-8199-200555f5090b"/>
    <ds:schemaRef ds:uri="bab3b376-ad21-4123-813a-c3238702107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Report Guidance</vt:lpstr>
      <vt:lpstr>Quarterly Report</vt:lpstr>
      <vt:lpstr>Financial Year Claim</vt:lpstr>
      <vt:lpstr>Value for dropdown lists</vt:lpstr>
      <vt:lpstr>Financial</vt:lpstr>
      <vt:lpstr>Funding</vt:lpstr>
      <vt:lpstr>'Financial Year Claim'!Print_Titles</vt:lpstr>
      <vt:lpstr>'Quarterly Report'!Print_Titles</vt:lpstr>
      <vt:lpstr>Select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Multiply Report Template</dc:title>
  <dc:subject/>
  <dc:creator>Audrey Baker</dc:creator>
  <cp:keywords/>
  <dc:description/>
  <cp:lastModifiedBy>Smritee Satyapreetee</cp:lastModifiedBy>
  <cp:revision/>
  <dcterms:created xsi:type="dcterms:W3CDTF">2022-09-20T13:10:23Z</dcterms:created>
  <dcterms:modified xsi:type="dcterms:W3CDTF">2025-03-07T09:34:10Z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0x010100E944AEE182F2B74D82B655543077DE54</vt:lpwstr>
  </property>
  <property fmtid="{D5CDD505-2E9C-101B-9397-08002B2CF9AE}" pid="3" name="MediaServiceImageTags">
    <vt:lpwstr/>
  </property>
</Properties>
</file>