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codeName="ThisWorkbook" defaultThemeVersion="124226"/>
  <mc:AlternateContent xmlns:mc="http://schemas.openxmlformats.org/markup-compatibility/2006">
    <mc:Choice Requires="x15">
      <x15ac:absPath xmlns:x15ac="http://schemas.microsoft.com/office/spreadsheetml/2010/11/ac" url="X:\5. Programmes\11. UKSPF\Development\Open call\Application and Guidance\PTCs\"/>
    </mc:Choice>
  </mc:AlternateContent>
  <xr:revisionPtr revIDLastSave="0" documentId="8_{134B1CC8-ACD7-4EE5-B1EB-8279DC5451E1}" xr6:coauthVersionLast="47" xr6:coauthVersionMax="47" xr10:uidLastSave="{00000000-0000-0000-0000-000000000000}"/>
  <workbookProtection workbookAlgorithmName="SHA-512" workbookHashValue="PAo4zJEwqGP9PS1kERNp121EFjxB7+CIuvNOAVQxX5N+Z3l5du5qSXyJXT323yHuEf7a68uMwAUt5QiOuTUkHg==" workbookSaltValue="5VJguQc0fYHyvZNGkINw6A==" workbookSpinCount="100000" lockStructure="1"/>
  <bookViews>
    <workbookView xWindow="5980" yWindow="1580" windowWidth="20520" windowHeight="12940" tabRatio="896" xr2:uid="{00000000-000D-0000-FFFF-FFFF00000000}"/>
  </bookViews>
  <sheets>
    <sheet name="Summary of Targets" sheetId="15" r:id="rId1"/>
    <sheet name="Title page" sheetId="14" r:id="rId2"/>
    <sheet name="Instructions" sheetId="13" r:id="rId3"/>
    <sheet name="Organisation" sheetId="11" r:id="rId4"/>
    <sheet name="1. Project delivery costs" sheetId="4" r:id="rId5"/>
    <sheet name="2. Spend by result &amp; milestone" sheetId="5" r:id="rId6"/>
    <sheet name="3. Volumes and Conversion rates" sheetId="2" r:id="rId7"/>
    <sheet name="4. Unit rates" sheetId="7" r:id="rId8"/>
    <sheet name="5. Output and Result Profiles" sheetId="8" r:id="rId9"/>
    <sheet name="6. Project Income" sheetId="9" r:id="rId10"/>
    <sheet name="GLA only" sheetId="12" state="hidden" r:id="rId11"/>
  </sheets>
  <definedNames>
    <definedName name="_xlnm.Print_Area" localSheetId="4">'1. Project delivery costs'!$A$1:$F$58</definedName>
    <definedName name="_xlnm.Print_Area" localSheetId="5">'2. Spend by result &amp; milestone'!$B$1:$I$17</definedName>
    <definedName name="_xlnm.Print_Area" localSheetId="6">'3. Volumes and Conversion rates'!$B$1:$G$52</definedName>
    <definedName name="_xlnm.Print_Area" localSheetId="7">'4. Unit rates'!$A$1:$D$22</definedName>
    <definedName name="_xlnm.Print_Area" localSheetId="8">'5. Output and Result Profiles'!$A$1:$S$21</definedName>
    <definedName name="_xlnm.Print_Area" localSheetId="9">'6. Project Income'!$A$1:$R$14</definedName>
    <definedName name="_xlnm.Print_Area" localSheetId="2">Instructions!$B$1:$C$35</definedName>
    <definedName name="_xlnm.Print_Area" localSheetId="3">Organisation!$A$1:$C$9</definedName>
    <definedName name="_xlnm.Print_Titles" localSheetId="5">'2. Spend by result &amp; milestone'!$1:$7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5" i="15" l="1"/>
  <c r="A2" i="8"/>
  <c r="S9" i="9" l="1"/>
  <c r="R9" i="8"/>
  <c r="R10" i="8"/>
  <c r="R11" i="8"/>
  <c r="S11" i="8" s="1"/>
  <c r="R12" i="8"/>
  <c r="S12" i="8" s="1"/>
  <c r="R13" i="8"/>
  <c r="S13" i="8" s="1"/>
  <c r="R14" i="8"/>
  <c r="S14" i="8" s="1"/>
  <c r="R15" i="8"/>
  <c r="S15" i="8" s="1"/>
  <c r="R16" i="8"/>
  <c r="S16" i="8" s="1"/>
  <c r="R17" i="8"/>
  <c r="S17" i="8" s="1"/>
  <c r="R18" i="8"/>
  <c r="S18" i="8" s="1"/>
  <c r="R19" i="8"/>
  <c r="S19" i="8" s="1"/>
  <c r="R20" i="8"/>
  <c r="S20" i="8" s="1"/>
  <c r="R21" i="8"/>
  <c r="S21" i="8" s="1"/>
  <c r="R22" i="8"/>
  <c r="S22" i="8" s="1"/>
  <c r="R23" i="8"/>
  <c r="S23" i="8" s="1"/>
  <c r="R8" i="8"/>
  <c r="E9" i="8"/>
  <c r="E10" i="8"/>
  <c r="E11" i="8"/>
  <c r="E12" i="8"/>
  <c r="E13" i="8"/>
  <c r="E14" i="8"/>
  <c r="E15" i="8"/>
  <c r="E16" i="8"/>
  <c r="E17" i="8"/>
  <c r="E18" i="8"/>
  <c r="E19" i="8"/>
  <c r="E20" i="8"/>
  <c r="E21" i="8"/>
  <c r="E22" i="8"/>
  <c r="E23" i="8"/>
  <c r="E8" i="8"/>
  <c r="B19" i="2"/>
  <c r="E19" i="2"/>
  <c r="E40" i="2" s="1"/>
  <c r="E15" i="14"/>
  <c r="S10" i="8" l="1"/>
  <c r="E45" i="2"/>
  <c r="E42" i="2"/>
  <c r="S9" i="8"/>
  <c r="S8" i="8"/>
  <c r="E44" i="2"/>
  <c r="E43" i="2"/>
  <c r="E41" i="2"/>
  <c r="C14" i="15" l="1"/>
  <c r="C13" i="15"/>
  <c r="E16" i="5"/>
  <c r="C40" i="15"/>
  <c r="A20" i="8"/>
  <c r="F9" i="9"/>
  <c r="C9" i="9"/>
  <c r="D9" i="9"/>
  <c r="B9" i="9"/>
  <c r="C52" i="15"/>
  <c r="C46" i="15"/>
  <c r="C49" i="15"/>
  <c r="C43" i="15"/>
  <c r="C37" i="15"/>
  <c r="C34" i="15"/>
  <c r="C31" i="15"/>
  <c r="C28" i="15"/>
  <c r="C22" i="15"/>
  <c r="C19" i="15"/>
  <c r="C16" i="15"/>
  <c r="A13" i="8" l="1"/>
  <c r="A12" i="9"/>
  <c r="A23" i="8"/>
  <c r="A21" i="8"/>
  <c r="A22" i="8"/>
  <c r="A18" i="8"/>
  <c r="A17" i="8"/>
  <c r="A8" i="8"/>
  <c r="A12" i="8"/>
  <c r="A14" i="8"/>
  <c r="A11" i="7"/>
  <c r="C53" i="4"/>
  <c r="C43" i="4"/>
  <c r="C28" i="4"/>
  <c r="E13" i="2"/>
  <c r="E52" i="2" l="1"/>
  <c r="E12" i="2" l="1"/>
  <c r="E11" i="2"/>
  <c r="E50" i="2" l="1"/>
  <c r="E47" i="2"/>
  <c r="E51" i="2"/>
  <c r="E48" i="2"/>
  <c r="E49" i="2"/>
  <c r="B4" i="2" l="1"/>
  <c r="B3" i="2"/>
  <c r="B5" i="5"/>
  <c r="B4" i="5"/>
  <c r="A4" i="7" l="1"/>
  <c r="A4" i="9"/>
  <c r="A3" i="8"/>
  <c r="A13" i="7" l="1"/>
  <c r="C7" i="15"/>
  <c r="C41" i="15" l="1"/>
  <c r="C53" i="15"/>
  <c r="C23" i="15"/>
  <c r="C17" i="15"/>
  <c r="C20" i="15"/>
  <c r="C32" i="15"/>
  <c r="C29" i="15"/>
  <c r="C47" i="15"/>
  <c r="C50" i="15"/>
  <c r="C44" i="15"/>
  <c r="C38" i="15"/>
  <c r="C35" i="15"/>
  <c r="A9" i="8"/>
  <c r="A10" i="9"/>
  <c r="A5" i="4"/>
  <c r="A4" i="4"/>
  <c r="A11" i="9" l="1"/>
  <c r="A12" i="7"/>
  <c r="R9" i="9" l="1"/>
  <c r="G9" i="9"/>
  <c r="H9" i="9"/>
  <c r="I9" i="9"/>
  <c r="J9" i="9"/>
  <c r="K9" i="9"/>
  <c r="L9" i="9"/>
  <c r="M9" i="9"/>
  <c r="N9" i="9"/>
  <c r="O9" i="9"/>
  <c r="P9" i="9"/>
  <c r="Q9" i="9"/>
  <c r="A20" i="7" l="1"/>
  <c r="A19" i="7"/>
  <c r="B56" i="2" l="1"/>
  <c r="B55" i="2"/>
  <c r="A3" i="9" l="1"/>
  <c r="A3" i="7"/>
  <c r="C11" i="15" l="1"/>
  <c r="E14" i="2"/>
  <c r="C10" i="15"/>
  <c r="C26" i="15" s="1"/>
  <c r="C9" i="15"/>
  <c r="C56" i="4" l="1"/>
  <c r="G9" i="5" l="1"/>
  <c r="G12" i="5"/>
  <c r="B12" i="7" s="1"/>
  <c r="B16" i="9"/>
  <c r="B20" i="7"/>
  <c r="B19" i="7"/>
  <c r="G14" i="5"/>
  <c r="B13" i="7" s="1"/>
  <c r="B11" i="7" l="1"/>
  <c r="F10" i="9" s="1"/>
  <c r="G16" i="5"/>
  <c r="F11" i="9"/>
  <c r="P11" i="9"/>
  <c r="I11" i="9"/>
  <c r="K11" i="9"/>
  <c r="G11" i="9"/>
  <c r="C11" i="9"/>
  <c r="L11" i="9"/>
  <c r="M11" i="9"/>
  <c r="D11" i="9"/>
  <c r="J11" i="9"/>
  <c r="H11" i="9"/>
  <c r="B11" i="9"/>
  <c r="Q11" i="9"/>
  <c r="N11" i="9"/>
  <c r="O11" i="9"/>
  <c r="C12" i="9"/>
  <c r="N12" i="9"/>
  <c r="J12" i="9"/>
  <c r="B12" i="9"/>
  <c r="H12" i="9"/>
  <c r="P12" i="9"/>
  <c r="M12" i="9"/>
  <c r="L12" i="9"/>
  <c r="F12" i="9"/>
  <c r="Q12" i="9"/>
  <c r="O12" i="9"/>
  <c r="K12" i="9"/>
  <c r="D12" i="9"/>
  <c r="I12" i="9"/>
  <c r="G12" i="9"/>
  <c r="B10" i="9"/>
  <c r="D10" i="9"/>
  <c r="G6" i="9"/>
  <c r="B2" i="12"/>
  <c r="B3" i="12"/>
  <c r="M10" i="9" l="1"/>
  <c r="M13" i="9" s="1"/>
  <c r="H10" i="9"/>
  <c r="H13" i="9" s="1"/>
  <c r="O10" i="9"/>
  <c r="O13" i="9" s="1"/>
  <c r="R12" i="9"/>
  <c r="E12" i="9"/>
  <c r="R11" i="9"/>
  <c r="E11" i="9"/>
  <c r="I10" i="9"/>
  <c r="I13" i="9" s="1"/>
  <c r="N10" i="9"/>
  <c r="N13" i="9" s="1"/>
  <c r="P10" i="9"/>
  <c r="P13" i="9" s="1"/>
  <c r="J10" i="9"/>
  <c r="J13" i="9" s="1"/>
  <c r="D13" i="9"/>
  <c r="K10" i="9"/>
  <c r="K13" i="9" s="1"/>
  <c r="C10" i="9"/>
  <c r="E10" i="9" s="1"/>
  <c r="Q10" i="9"/>
  <c r="Q13" i="9" s="1"/>
  <c r="L10" i="9"/>
  <c r="L13" i="9" s="1"/>
  <c r="G10" i="9"/>
  <c r="G13" i="9" s="1"/>
  <c r="C13" i="9"/>
  <c r="F13" i="9"/>
  <c r="B13" i="9"/>
  <c r="B4" i="12"/>
  <c r="S12" i="9" l="1"/>
  <c r="R10" i="9"/>
  <c r="S10" i="9" s="1"/>
  <c r="S11" i="9"/>
  <c r="E13" i="9"/>
  <c r="S13" i="9" l="1"/>
  <c r="R13" i="9"/>
</calcChain>
</file>

<file path=xl/sharedStrings.xml><?xml version="1.0" encoding="utf-8"?>
<sst xmlns="http://schemas.openxmlformats.org/spreadsheetml/2006/main" count="208" uniqueCount="146">
  <si>
    <t>SUMMARY OF CONTRACTED TARGETS - Universal Not in Employment, Education or Training Programme (NEET)</t>
  </si>
  <si>
    <t>DESCRIPTION</t>
  </si>
  <si>
    <t>TARGET</t>
  </si>
  <si>
    <t>Participants starting on the project</t>
  </si>
  <si>
    <t>Participants from Ethnic Minorities</t>
  </si>
  <si>
    <t>Female Participants</t>
  </si>
  <si>
    <t>Participants with Disabilities</t>
  </si>
  <si>
    <t>Unemployed participants</t>
  </si>
  <si>
    <t>Engagement with Key-Worker Support Services (economically inactive participants only)</t>
  </si>
  <si>
    <t xml:space="preserve">Percentage of engagement with Key-Worker Support Services </t>
  </si>
  <si>
    <t>Supported to participate in education </t>
  </si>
  <si>
    <t>Percentage supported to participate in education </t>
  </si>
  <si>
    <t>Supported to gain employment </t>
  </si>
  <si>
    <t>Taking part in work experience placements</t>
  </si>
  <si>
    <t xml:space="preserve">Percentage taking part in work experience placements </t>
  </si>
  <si>
    <t>Socially excluded participants accessing support.  </t>
  </si>
  <si>
    <t>Percentage socially excluded participants accessing support.  </t>
  </si>
  <si>
    <t>Participants supported to engage in life skills</t>
  </si>
  <si>
    <t>In education or training following support</t>
  </si>
  <si>
    <t>Percentage of total participants in education following support</t>
  </si>
  <si>
    <t>In employment including self-employment following support</t>
  </si>
  <si>
    <t>Percentage of total participants in employment or self employment following support</t>
  </si>
  <si>
    <t>People familiarised with employers' expectations, including standards of behaviour in the workplace  </t>
  </si>
  <si>
    <t>Percentage of people familiarised with employers' expectations, including standards of behaviour in the workplace  </t>
  </si>
  <si>
    <t xml:space="preserve">Percentage of total participants reporting increased employability through the development of interpersonal skills funded by UKSPF </t>
  </si>
  <si>
    <t>Number of participants with proficiency in pre-employment and interpersonal skills </t>
  </si>
  <si>
    <t>Percentage of participants with proficiency in pre-employment and interpersonal skills </t>
  </si>
  <si>
    <t>Number of participants into good jobs</t>
  </si>
  <si>
    <t>Percentage of participants into good jobs</t>
  </si>
  <si>
    <t>Participant progress (distance travelled since enrolment)</t>
  </si>
  <si>
    <t>Percentage of participant progress</t>
  </si>
  <si>
    <t>PAYMENT TRIGGER CALCULATOR</t>
  </si>
  <si>
    <t>PROJECT TITLE</t>
  </si>
  <si>
    <t>VERSION 1</t>
  </si>
  <si>
    <t>PAYMENT TRIGGER CALCULATOR V1 - GUIDANCE FOR COMPLETION</t>
  </si>
  <si>
    <t>Read all of the questions carefully before answering.</t>
  </si>
  <si>
    <t>Note that some cells are locked and you will only be able to enter information in the required areas.</t>
  </si>
  <si>
    <t>FOUR require you to input information in order to complete the Payment Trigger Calculator prior to it being sent to the GLA with your Application Form;</t>
  </si>
  <si>
    <t>- Organisation</t>
  </si>
  <si>
    <t>- 1. Project delivery costs</t>
  </si>
  <si>
    <t>- 3. Volumes and Conversion rates</t>
  </si>
  <si>
    <t>- 5. Output and Result Profiles</t>
  </si>
  <si>
    <t>SIX are for information, or are created from information that you have entered elsewhere;</t>
  </si>
  <si>
    <t>- Summary of Targets</t>
  </si>
  <si>
    <t>- Title Page</t>
  </si>
  <si>
    <t>- Instructions</t>
  </si>
  <si>
    <t>- 2. Spend by Result and Milestone</t>
  </si>
  <si>
    <t>- 4. Unit rates</t>
  </si>
  <si>
    <t>- 6. Project Income</t>
  </si>
  <si>
    <t>GREY cells are formulas or headings.</t>
  </si>
  <si>
    <t xml:space="preserve">YELLOW cells should be completed by applicants. </t>
  </si>
  <si>
    <t>Where yellow cells flag up red after a value has been entered, an explanation has been added to the right of the cell to show why this has happened.</t>
  </si>
  <si>
    <t>If you are unsure where you can/should complete cells, please use the tab key to get to the next available data entry point.</t>
  </si>
  <si>
    <t>If a cell is shaded red, you are being warned that you have input a figure outside the allowable parameters for the project. Please read the reason which is given in the pop up information in each appropriate cell.</t>
  </si>
  <si>
    <t>Cells with a BLUE cell immediately to the left contain information that should be transferred to your Application Form.</t>
  </si>
  <si>
    <t>APPLICANT AND PROJECT DETAILS</t>
  </si>
  <si>
    <t>Organisation name:</t>
  </si>
  <si>
    <t>Project Name</t>
  </si>
  <si>
    <t>Name of Authorised Person:</t>
  </si>
  <si>
    <t xml:space="preserve">Payment Trigger Calculator: </t>
  </si>
  <si>
    <t>Sheet 1 - The Cost of Delivering the Project</t>
  </si>
  <si>
    <t>TOTAL Staff Costs</t>
  </si>
  <si>
    <t>Total Participant Costs</t>
  </si>
  <si>
    <t>TOTAL Other Costs</t>
  </si>
  <si>
    <t>TOTAL ANTICIPATED EXPENDITURE</t>
  </si>
  <si>
    <t>Maximum Project Value</t>
  </si>
  <si>
    <t>Sheet 2 - Proportions of Spend by Output and Result</t>
  </si>
  <si>
    <t>Amount Allocated (£)</t>
  </si>
  <si>
    <t>Milestone payment (upon grant sign off)</t>
  </si>
  <si>
    <t>Participants starting on the Project (enrolment, needs assessment, bespoke action plan)</t>
  </si>
  <si>
    <t>This should not exceed the amount of grant requested</t>
  </si>
  <si>
    <t>Payment Trigger Calculator: Sheet 3 - Volumes and Conversion Rates</t>
  </si>
  <si>
    <t>How many participants do you envisage starting onto your project from the following target groups?</t>
  </si>
  <si>
    <t>No.</t>
  </si>
  <si>
    <t>The total number of participants starting on the project</t>
  </si>
  <si>
    <t>Percentage</t>
  </si>
  <si>
    <t>Target is 50% BAME participants</t>
  </si>
  <si>
    <t>Target is 50% for female young people</t>
  </si>
  <si>
    <t xml:space="preserve">How many participants do you envisage progressing into the following outputs </t>
  </si>
  <si>
    <t>Supported to gain employment</t>
  </si>
  <si>
    <t>People supported to engage in life skills</t>
  </si>
  <si>
    <t xml:space="preserve">How many participants do you envisage progressing into the following outcomes </t>
  </si>
  <si>
    <t>Familiarised with employers' expectations, including standards of behaviour in the workplace  </t>
  </si>
  <si>
    <t xml:space="preserve">Participants reporting increased employability through the development of interpersonal skills </t>
  </si>
  <si>
    <t>The Percentage of starters completing each output / result</t>
  </si>
  <si>
    <t>Milestones</t>
  </si>
  <si>
    <t>Payment Trigger Calculator: Sheet 4 - Unit Rates</t>
  </si>
  <si>
    <t>Output / Result</t>
  </si>
  <si>
    <t>Unit Rate</t>
  </si>
  <si>
    <t>How is this calculated?</t>
  </si>
  <si>
    <t>How much money will be paid when the following milestones are reached?</t>
  </si>
  <si>
    <t>Payment Trigger Calculator: Sheet 5 - Output and Result Profiles</t>
  </si>
  <si>
    <t>How many outputs and results do you envisage achieving each month?</t>
  </si>
  <si>
    <t>2023-24 TOTAL</t>
  </si>
  <si>
    <t>2024-25 TOTAL</t>
  </si>
  <si>
    <t>Project TOTAL</t>
  </si>
  <si>
    <t>Socially excluded people accessing support.  </t>
  </si>
  <si>
    <t>Payment Trigger Calculator: Sheet 6 - Project Income</t>
  </si>
  <si>
    <t>MAXIMUM GRANT AVAILABLE</t>
  </si>
  <si>
    <r>
      <t xml:space="preserve">Note 1 - The </t>
    </r>
    <r>
      <rPr>
        <b/>
        <sz val="10"/>
        <rFont val="Arial"/>
        <family val="2"/>
      </rPr>
      <t>Total Lifetime</t>
    </r>
    <r>
      <rPr>
        <sz val="10"/>
        <rFont val="Arial"/>
        <family val="2"/>
      </rPr>
      <t xml:space="preserve"> may differ from the</t>
    </r>
    <r>
      <rPr>
        <b/>
        <sz val="10"/>
        <rFont val="Arial"/>
        <family val="2"/>
      </rPr>
      <t xml:space="preserve"> Maximum Grant Available</t>
    </r>
    <r>
      <rPr>
        <sz val="10"/>
        <rFont val="Arial"/>
        <family val="2"/>
      </rPr>
      <t xml:space="preserve">. This is due to the need to round the unit rate for each output/result to the nearest penny. The </t>
    </r>
    <r>
      <rPr>
        <b/>
        <sz val="10"/>
        <rFont val="Arial"/>
        <family val="2"/>
      </rPr>
      <t>Maximum Grant Available</t>
    </r>
    <r>
      <rPr>
        <sz val="10"/>
        <rFont val="Arial"/>
        <family val="2"/>
      </rPr>
      <t xml:space="preserve"> will be the highest amount that the GLA will pay for this project.</t>
    </r>
  </si>
  <si>
    <t>Payback</t>
  </si>
  <si>
    <t>Advance</t>
  </si>
  <si>
    <t>Unit cost Outcome 3</t>
  </si>
  <si>
    <t>No of Outcome 2 to pay off advance</t>
  </si>
  <si>
    <t>List</t>
  </si>
  <si>
    <t>Starters</t>
  </si>
  <si>
    <t>Completing vocational training</t>
  </si>
  <si>
    <t>Completing 70 hrs work placement</t>
  </si>
  <si>
    <t>Entry to Education/Training</t>
  </si>
  <si>
    <t>Entry to Employment</t>
  </si>
  <si>
    <t>Sustaining Education/Training</t>
  </si>
  <si>
    <t>Sustaining Employment</t>
  </si>
  <si>
    <t>Percentage Allocated</t>
  </si>
  <si>
    <t xml:space="preserve">Participants into education, training or employment  </t>
  </si>
  <si>
    <t xml:space="preserve">Approximately 40% should enter employment, education or training </t>
  </si>
  <si>
    <t>Staff role and number of full-time equivalents for each delivery partner</t>
  </si>
  <si>
    <t>(Example - Lead partner - Advisor x 3 fte)</t>
  </si>
  <si>
    <t>Approximately 40% to enter into employment, education or training</t>
  </si>
  <si>
    <t>Staff role</t>
  </si>
  <si>
    <t>Other cost</t>
  </si>
  <si>
    <t>Participant cost</t>
  </si>
  <si>
    <t>TOTAL REQUESTED</t>
  </si>
  <si>
    <t>Percentage of your total anticipated expenditure allocated to the following outputs / results</t>
  </si>
  <si>
    <t>TOTAL value of project funding requested</t>
  </si>
  <si>
    <t>If the figure in the Total Anticipated Expenditure box is RED then the total costs for your project are higher than the value of the funding that you are requesting in cell C8</t>
  </si>
  <si>
    <t>How much funding will be paid for each of the following outputs and results achieved?</t>
  </si>
  <si>
    <t>TOTAL INCOME</t>
  </si>
  <si>
    <t>Economically inactive participants</t>
  </si>
  <si>
    <t>Target is 10% participants with  health condition /disability</t>
  </si>
  <si>
    <t>Participant progress (Distance travelled since enrolment)</t>
  </si>
  <si>
    <t>Please list all costs for your project, ensuring costs are rounded to 2 decimal places. Add extra rows where needed</t>
  </si>
  <si>
    <t>Number</t>
  </si>
  <si>
    <t>How much income will the project generate each month from milestones, outputs and outcomes achieved?</t>
  </si>
  <si>
    <t>Percentage supported to gain employment </t>
  </si>
  <si>
    <t>Percentage of participants supported to engage in life skills</t>
  </si>
  <si>
    <t>Participants reporting increased employability through the development of interpersonal skills funded by UKSPF </t>
  </si>
  <si>
    <t>Applicants should only include outputs and outcomes attributable to UKSPF funded activities in their application and Payment Trigger Calculator (PTC).  </t>
  </si>
  <si>
    <r>
      <t>Applicants should only include outputs and outcomes attributable to UKSPF funded activities in their application and Payment Trigger Calculator (PTC). </t>
    </r>
    <r>
      <rPr>
        <sz val="12"/>
        <rFont val="Arial"/>
        <family val="2"/>
      </rPr>
      <t> </t>
    </r>
  </si>
  <si>
    <t>Please list all Participant costs</t>
  </si>
  <si>
    <t xml:space="preserve">Please list all Other costs </t>
  </si>
  <si>
    <t>Costs</t>
  </si>
  <si>
    <t>UK Shared Prosperity Fund  (UKSPF) - Universal NEET</t>
  </si>
  <si>
    <t>Funding allocated to the output or result divided by the total number of the output or result proposed</t>
  </si>
  <si>
    <t>If the figure in the Project Total column is RED then the total number that you have entered in the profile is not the same as the proposed number entered in Sheet 3 - Volumes and Conversion rates</t>
  </si>
  <si>
    <t xml:space="preserve">      Only one milestone payment is expected</t>
  </si>
  <si>
    <t>Including this instruction tab, there are 10 tabs in this spreadsheet.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</si>
</sst>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quot;£&quot;* #,##0.00_-;_-&quot;£&quot;* &quot;-&quot;??_-;_-@_-"/>
    <numFmt numFmtId="164" formatCode="&quot;£&quot;#,##0.00"/>
    <numFmt numFmtId="165" formatCode="0.0%"/>
    <numFmt numFmtId="166" formatCode="&quot;£&quot;#,##0"/>
  </numFmts>
  <fonts count="20" x14ac:knownFonts="1">
    <font>
      <sz val="10"/>
      <name val="Arial"/>
    </font>
    <font>
      <sz val="8"/>
      <name val="Arial"/>
      <family val="2"/>
    </font>
    <font>
      <sz val="10"/>
      <color indexed="9"/>
      <name val="Arial"/>
      <family val="2"/>
    </font>
    <font>
      <sz val="10"/>
      <name val="Arial"/>
      <family val="2"/>
    </font>
    <font>
      <b/>
      <sz val="10"/>
      <name val="Arial"/>
      <family val="2"/>
    </font>
    <font>
      <b/>
      <sz val="11"/>
      <name val="Arial"/>
      <family val="2"/>
    </font>
    <font>
      <b/>
      <sz val="12"/>
      <name val="Arial"/>
      <family val="2"/>
    </font>
    <font>
      <sz val="9"/>
      <name val="Arial"/>
      <family val="2"/>
    </font>
    <font>
      <sz val="11"/>
      <name val="Arial"/>
      <family val="2"/>
    </font>
    <font>
      <b/>
      <u/>
      <sz val="12"/>
      <name val="Arial"/>
      <family val="2"/>
    </font>
    <font>
      <b/>
      <i/>
      <sz val="10"/>
      <name val="Arial"/>
      <family val="2"/>
    </font>
    <font>
      <sz val="10"/>
      <color theme="0"/>
      <name val="Arial"/>
      <family val="2"/>
    </font>
    <font>
      <sz val="14"/>
      <name val="Arial"/>
      <family val="2"/>
    </font>
    <font>
      <b/>
      <sz val="16"/>
      <name val="Arial"/>
      <family val="2"/>
    </font>
    <font>
      <b/>
      <sz val="14"/>
      <name val="Arial"/>
      <family val="2"/>
    </font>
    <font>
      <b/>
      <sz val="8"/>
      <name val="Arial"/>
      <family val="2"/>
    </font>
    <font>
      <u/>
      <sz val="12"/>
      <name val="Arial"/>
      <family val="2"/>
    </font>
    <font>
      <sz val="12"/>
      <name val="Arial"/>
      <family val="2"/>
    </font>
    <font>
      <b/>
      <sz val="20"/>
      <color rgb="FF811644"/>
      <name val="Arial"/>
      <family val="2"/>
    </font>
    <font>
      <i/>
      <sz val="10"/>
      <name val="Arial"/>
      <family val="2"/>
    </font>
  </fonts>
  <fills count="10">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indexed="44"/>
        <bgColor indexed="64"/>
      </patternFill>
    </fill>
    <fill>
      <patternFill patternType="solid">
        <fgColor rgb="FFFFFF99"/>
        <bgColor indexed="64"/>
      </patternFill>
    </fill>
    <fill>
      <patternFill patternType="solid">
        <fgColor theme="0" tint="-0.14999847407452621"/>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0"/>
        <bgColor indexed="64"/>
      </patternFill>
    </fill>
  </fills>
  <borders count="46">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medium">
        <color indexed="64"/>
      </bottom>
      <diagonal/>
    </border>
    <border>
      <left style="medium">
        <color auto="1"/>
      </left>
      <right style="medium">
        <color auto="1"/>
      </right>
      <top style="hair">
        <color auto="1"/>
      </top>
      <bottom style="hair">
        <color auto="1"/>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hair">
        <color indexed="64"/>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top style="hair">
        <color indexed="64"/>
      </top>
      <bottom style="hair">
        <color indexed="64"/>
      </bottom>
      <diagonal/>
    </border>
    <border>
      <left style="medium">
        <color indexed="64"/>
      </left>
      <right/>
      <top style="hair">
        <color indexed="64"/>
      </top>
      <bottom style="medium">
        <color indexed="64"/>
      </bottom>
      <diagonal/>
    </border>
    <border>
      <left/>
      <right style="thin">
        <color indexed="64"/>
      </right>
      <top style="thin">
        <color indexed="64"/>
      </top>
      <bottom/>
      <diagonal/>
    </border>
    <border>
      <left style="medium">
        <color indexed="64"/>
      </left>
      <right/>
      <top style="hair">
        <color indexed="64"/>
      </top>
      <bottom/>
      <diagonal/>
    </border>
    <border>
      <left/>
      <right style="thin">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bottom style="hair">
        <color indexed="64"/>
      </bottom>
      <diagonal/>
    </border>
    <border>
      <left/>
      <right style="thin">
        <color indexed="64"/>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medium">
        <color indexed="64"/>
      </right>
      <top style="hair">
        <color auto="1"/>
      </top>
      <bottom/>
      <diagonal/>
    </border>
  </borders>
  <cellStyleXfs count="2">
    <xf numFmtId="0" fontId="0" fillId="0" borderId="0"/>
    <xf numFmtId="0" fontId="3" fillId="0" borderId="0"/>
  </cellStyleXfs>
  <cellXfs count="284">
    <xf numFmtId="0" fontId="0" fillId="0" borderId="0" xfId="0"/>
    <xf numFmtId="0" fontId="0" fillId="2" borderId="0" xfId="0" applyFill="1" applyAlignment="1">
      <alignment vertical="top"/>
    </xf>
    <xf numFmtId="0" fontId="0" fillId="2" borderId="0" xfId="0" applyFill="1" applyAlignment="1">
      <alignment vertical="top" wrapText="1"/>
    </xf>
    <xf numFmtId="164" fontId="0" fillId="2" borderId="0" xfId="0" applyNumberFormat="1" applyFill="1"/>
    <xf numFmtId="0" fontId="0" fillId="2" borderId="0" xfId="0" applyFill="1"/>
    <xf numFmtId="0" fontId="3" fillId="2" borderId="0" xfId="0" applyFont="1" applyFill="1" applyAlignment="1">
      <alignment vertical="top"/>
    </xf>
    <xf numFmtId="0" fontId="0" fillId="2" borderId="0" xfId="0" applyFill="1" applyAlignment="1">
      <alignment horizontal="right"/>
    </xf>
    <xf numFmtId="0" fontId="0" fillId="2" borderId="0" xfId="0" applyFill="1" applyAlignment="1">
      <alignment horizontal="right" vertical="top"/>
    </xf>
    <xf numFmtId="164" fontId="0" fillId="2" borderId="0" xfId="0" applyNumberFormat="1" applyFill="1" applyAlignment="1">
      <alignment horizontal="right" vertical="top"/>
    </xf>
    <xf numFmtId="0" fontId="0" fillId="4" borderId="2" xfId="0" applyFill="1" applyBorder="1" applyAlignment="1">
      <alignment vertical="top"/>
    </xf>
    <xf numFmtId="1" fontId="0" fillId="2" borderId="0" xfId="0" applyNumberFormat="1" applyFill="1" applyAlignment="1">
      <alignment vertical="top"/>
    </xf>
    <xf numFmtId="0" fontId="0" fillId="2" borderId="0" xfId="0" applyFill="1" applyAlignment="1">
      <alignment horizontal="left" vertical="top"/>
    </xf>
    <xf numFmtId="0" fontId="0" fillId="2" borderId="0" xfId="0" applyFill="1" applyAlignment="1">
      <alignment horizontal="left" vertical="top" wrapText="1"/>
    </xf>
    <xf numFmtId="0" fontId="0" fillId="0" borderId="0" xfId="0" applyAlignment="1">
      <alignment vertical="top"/>
    </xf>
    <xf numFmtId="9" fontId="0" fillId="0" borderId="0" xfId="0" applyNumberFormat="1" applyAlignment="1">
      <alignment vertical="top"/>
    </xf>
    <xf numFmtId="0" fontId="0" fillId="6" borderId="1" xfId="0" applyFill="1" applyBorder="1" applyAlignment="1">
      <alignment vertical="top"/>
    </xf>
    <xf numFmtId="0" fontId="4" fillId="2" borderId="0" xfId="0" applyFont="1" applyFill="1" applyAlignment="1">
      <alignment vertical="top"/>
    </xf>
    <xf numFmtId="0" fontId="5" fillId="2" borderId="0" xfId="0" applyFont="1" applyFill="1" applyAlignment="1">
      <alignment vertical="top"/>
    </xf>
    <xf numFmtId="0" fontId="6" fillId="2" borderId="0" xfId="0" applyFont="1" applyFill="1" applyAlignment="1">
      <alignment vertical="top"/>
    </xf>
    <xf numFmtId="0" fontId="0" fillId="2" borderId="0" xfId="0" applyFill="1" applyAlignment="1">
      <alignment horizontal="left"/>
    </xf>
    <xf numFmtId="0" fontId="0" fillId="6" borderId="12" xfId="0" applyFill="1" applyBorder="1" applyAlignment="1">
      <alignment vertical="top"/>
    </xf>
    <xf numFmtId="0" fontId="6" fillId="2" borderId="0" xfId="0" applyFont="1" applyFill="1" applyAlignment="1">
      <alignment horizontal="left"/>
    </xf>
    <xf numFmtId="0" fontId="8" fillId="2" borderId="0" xfId="0" applyFont="1" applyFill="1" applyAlignment="1">
      <alignment horizontal="left"/>
    </xf>
    <xf numFmtId="0" fontId="8" fillId="2" borderId="0" xfId="0" applyFont="1" applyFill="1" applyAlignment="1">
      <alignment horizontal="left" vertical="top"/>
    </xf>
    <xf numFmtId="0" fontId="1" fillId="2" borderId="0" xfId="0" applyFont="1" applyFill="1" applyAlignment="1">
      <alignment vertical="top"/>
    </xf>
    <xf numFmtId="0" fontId="6" fillId="2" borderId="0" xfId="0" applyFont="1" applyFill="1"/>
    <xf numFmtId="0" fontId="3" fillId="2" borderId="13" xfId="0" applyFont="1" applyFill="1" applyBorder="1" applyAlignment="1">
      <alignment horizontal="left" vertical="top"/>
    </xf>
    <xf numFmtId="0" fontId="3" fillId="2" borderId="15" xfId="0" applyFont="1" applyFill="1" applyBorder="1" applyAlignment="1">
      <alignment horizontal="left" vertical="top"/>
    </xf>
    <xf numFmtId="1" fontId="0" fillId="0" borderId="0" xfId="0" applyNumberFormat="1" applyAlignment="1">
      <alignment vertical="top"/>
    </xf>
    <xf numFmtId="0" fontId="0" fillId="0" borderId="0" xfId="0" applyAlignment="1">
      <alignment horizontal="left" vertical="top"/>
    </xf>
    <xf numFmtId="0" fontId="9" fillId="2" borderId="0" xfId="0" applyFont="1" applyFill="1" applyAlignment="1">
      <alignment vertical="top"/>
    </xf>
    <xf numFmtId="0" fontId="10" fillId="2" borderId="0" xfId="0" applyFont="1" applyFill="1" applyAlignment="1">
      <alignment horizontal="right" vertical="top"/>
    </xf>
    <xf numFmtId="0" fontId="4" fillId="2" borderId="0" xfId="0" applyFont="1" applyFill="1" applyAlignment="1">
      <alignment vertical="top" wrapText="1"/>
    </xf>
    <xf numFmtId="0" fontId="0" fillId="4" borderId="17" xfId="0" applyFill="1" applyBorder="1" applyAlignment="1">
      <alignment vertical="top"/>
    </xf>
    <xf numFmtId="0" fontId="8" fillId="2" borderId="0" xfId="0" applyFont="1" applyFill="1" applyAlignment="1">
      <alignment vertical="top"/>
    </xf>
    <xf numFmtId="0" fontId="4" fillId="2" borderId="9" xfId="0" applyFont="1" applyFill="1" applyBorder="1" applyAlignment="1">
      <alignment vertical="top"/>
    </xf>
    <xf numFmtId="0" fontId="4" fillId="2" borderId="2" xfId="0" applyFont="1" applyFill="1" applyBorder="1" applyAlignment="1">
      <alignment vertical="center"/>
    </xf>
    <xf numFmtId="0" fontId="3" fillId="2" borderId="0" xfId="0" applyFont="1" applyFill="1" applyAlignment="1">
      <alignment horizontal="left" vertical="top"/>
    </xf>
    <xf numFmtId="164" fontId="3" fillId="0" borderId="0" xfId="0" applyNumberFormat="1" applyFont="1"/>
    <xf numFmtId="0" fontId="4" fillId="0" borderId="0" xfId="0" applyFont="1"/>
    <xf numFmtId="0" fontId="3" fillId="0" borderId="0" xfId="0" applyFont="1"/>
    <xf numFmtId="0" fontId="2" fillId="0" borderId="0" xfId="0" applyFont="1" applyAlignment="1">
      <alignment vertical="top" wrapText="1"/>
    </xf>
    <xf numFmtId="0" fontId="3" fillId="2" borderId="21" xfId="0" applyFont="1" applyFill="1" applyBorder="1" applyAlignment="1">
      <alignment horizontal="left" vertical="top"/>
    </xf>
    <xf numFmtId="0" fontId="0" fillId="4" borderId="22" xfId="0" applyFill="1" applyBorder="1" applyAlignment="1">
      <alignment vertical="top"/>
    </xf>
    <xf numFmtId="0" fontId="3" fillId="2" borderId="23" xfId="0" applyFont="1" applyFill="1" applyBorder="1" applyAlignment="1">
      <alignment horizontal="left" vertical="top"/>
    </xf>
    <xf numFmtId="0" fontId="0" fillId="4" borderId="24" xfId="0" applyFill="1" applyBorder="1" applyAlignment="1">
      <alignment vertical="top"/>
    </xf>
    <xf numFmtId="164" fontId="3" fillId="6" borderId="13" xfId="0" applyNumberFormat="1" applyFont="1" applyFill="1" applyBorder="1"/>
    <xf numFmtId="164" fontId="3" fillId="6" borderId="12" xfId="0" applyNumberFormat="1" applyFont="1" applyFill="1" applyBorder="1"/>
    <xf numFmtId="0" fontId="8" fillId="0" borderId="0" xfId="0" applyFont="1"/>
    <xf numFmtId="0" fontId="8" fillId="2" borderId="0" xfId="0" quotePrefix="1" applyFont="1" applyFill="1" applyAlignment="1">
      <alignment vertical="top"/>
    </xf>
    <xf numFmtId="17" fontId="3" fillId="0" borderId="0" xfId="0" quotePrefix="1" applyNumberFormat="1" applyFont="1"/>
    <xf numFmtId="0" fontId="0" fillId="2" borderId="0" xfId="0" applyFill="1" applyAlignment="1">
      <alignment wrapText="1"/>
    </xf>
    <xf numFmtId="0" fontId="4" fillId="2" borderId="2" xfId="0" applyFont="1" applyFill="1" applyBorder="1" applyAlignment="1">
      <alignment horizontal="left" vertical="top" wrapText="1"/>
    </xf>
    <xf numFmtId="0" fontId="4" fillId="2" borderId="4" xfId="0" applyFont="1" applyFill="1" applyBorder="1" applyAlignment="1">
      <alignment vertical="top"/>
    </xf>
    <xf numFmtId="0" fontId="3" fillId="2" borderId="0" xfId="0" applyFont="1" applyFill="1" applyAlignment="1">
      <alignment horizontal="center" vertical="top" wrapText="1"/>
    </xf>
    <xf numFmtId="0" fontId="4" fillId="2" borderId="1" xfId="0" applyFont="1" applyFill="1" applyBorder="1" applyAlignment="1">
      <alignment horizontal="left" vertical="center"/>
    </xf>
    <xf numFmtId="0" fontId="13" fillId="0" borderId="0" xfId="0" applyFont="1"/>
    <xf numFmtId="0" fontId="4" fillId="7" borderId="1" xfId="0" applyFont="1" applyFill="1" applyBorder="1" applyAlignment="1">
      <alignment horizontal="left" vertical="center" wrapText="1"/>
    </xf>
    <xf numFmtId="0" fontId="14" fillId="2" borderId="0" xfId="0" applyFont="1" applyFill="1" applyAlignment="1">
      <alignment vertical="top"/>
    </xf>
    <xf numFmtId="0" fontId="0" fillId="0" borderId="0" xfId="0" applyAlignment="1">
      <alignment wrapText="1"/>
    </xf>
    <xf numFmtId="0" fontId="12" fillId="0" borderId="0" xfId="0" applyFont="1" applyAlignment="1">
      <alignment vertical="center"/>
    </xf>
    <xf numFmtId="166" fontId="0" fillId="2" borderId="0" xfId="0" applyNumberFormat="1" applyFill="1" applyAlignment="1">
      <alignment horizontal="right" vertical="top"/>
    </xf>
    <xf numFmtId="166" fontId="4" fillId="2" borderId="0" xfId="0" applyNumberFormat="1" applyFont="1" applyFill="1" applyAlignment="1">
      <alignment horizontal="center" vertical="center"/>
    </xf>
    <xf numFmtId="166" fontId="0" fillId="0" borderId="0" xfId="0" applyNumberFormat="1" applyAlignment="1">
      <alignment horizontal="right" vertical="top"/>
    </xf>
    <xf numFmtId="4" fontId="0" fillId="0" borderId="0" xfId="0" applyNumberFormat="1"/>
    <xf numFmtId="0" fontId="4" fillId="0" borderId="0" xfId="0" applyFont="1" applyAlignment="1">
      <alignment horizontal="right"/>
    </xf>
    <xf numFmtId="0" fontId="3" fillId="2" borderId="2" xfId="0" applyFont="1" applyFill="1" applyBorder="1" applyAlignment="1">
      <alignment horizontal="left" vertical="center"/>
    </xf>
    <xf numFmtId="0" fontId="6" fillId="7" borderId="1" xfId="0" applyFont="1" applyFill="1" applyBorder="1" applyAlignment="1">
      <alignment horizontal="left" vertical="center" wrapText="1"/>
    </xf>
    <xf numFmtId="0" fontId="3" fillId="0" borderId="28" xfId="0" applyFont="1" applyBorder="1" applyAlignment="1">
      <alignment vertical="top"/>
    </xf>
    <xf numFmtId="0" fontId="3" fillId="0" borderId="4" xfId="0" applyFont="1" applyBorder="1" applyAlignment="1">
      <alignment vertical="top"/>
    </xf>
    <xf numFmtId="0" fontId="3" fillId="2" borderId="0" xfId="0" applyFont="1" applyFill="1" applyAlignment="1">
      <alignment horizontal="center" vertical="top"/>
    </xf>
    <xf numFmtId="0" fontId="15" fillId="2" borderId="0" xfId="0" applyFont="1" applyFill="1" applyAlignment="1">
      <alignment vertical="top"/>
    </xf>
    <xf numFmtId="164" fontId="0" fillId="6" borderId="2" xfId="0" applyNumberFormat="1" applyFill="1" applyBorder="1" applyAlignment="1">
      <alignment horizontal="right" vertical="center"/>
    </xf>
    <xf numFmtId="0" fontId="4" fillId="2" borderId="0" xfId="0" applyFont="1" applyFill="1" applyAlignment="1">
      <alignment horizontal="left" vertical="center"/>
    </xf>
    <xf numFmtId="166" fontId="4" fillId="2" borderId="0" xfId="0" applyNumberFormat="1" applyFont="1" applyFill="1" applyAlignment="1">
      <alignment vertical="top"/>
    </xf>
    <xf numFmtId="0" fontId="0" fillId="4" borderId="1" xfId="0" applyFill="1" applyBorder="1" applyAlignment="1">
      <alignment vertical="top"/>
    </xf>
    <xf numFmtId="166" fontId="0" fillId="5" borderId="1" xfId="0" applyNumberFormat="1" applyFill="1" applyBorder="1" applyAlignment="1">
      <alignment horizontal="right" vertical="center"/>
    </xf>
    <xf numFmtId="164" fontId="4" fillId="2" borderId="25" xfId="0" applyNumberFormat="1" applyFont="1" applyFill="1" applyBorder="1" applyAlignment="1">
      <alignment horizontal="center" vertical="center" wrapText="1"/>
    </xf>
    <xf numFmtId="0" fontId="3" fillId="0" borderId="0" xfId="1" applyAlignment="1">
      <alignment wrapText="1"/>
    </xf>
    <xf numFmtId="0" fontId="18" fillId="0" borderId="0" xfId="0" applyFont="1"/>
    <xf numFmtId="0" fontId="7" fillId="2" borderId="0" xfId="0" applyFont="1" applyFill="1" applyAlignment="1">
      <alignment horizontal="left" vertical="center" wrapText="1"/>
    </xf>
    <xf numFmtId="0" fontId="1" fillId="2" borderId="0" xfId="0" applyFont="1" applyFill="1" applyAlignment="1">
      <alignment horizontal="left" vertical="center"/>
    </xf>
    <xf numFmtId="0" fontId="8" fillId="2" borderId="0" xfId="0" applyFont="1" applyFill="1"/>
    <xf numFmtId="0" fontId="8" fillId="2" borderId="0" xfId="0" applyFont="1" applyFill="1" applyAlignment="1">
      <alignment vertical="top" wrapText="1"/>
    </xf>
    <xf numFmtId="0" fontId="8" fillId="2" borderId="18" xfId="0" applyFont="1" applyFill="1" applyBorder="1"/>
    <xf numFmtId="17" fontId="3" fillId="6" borderId="1" xfId="0" applyNumberFormat="1" applyFont="1" applyFill="1" applyBorder="1" applyAlignment="1">
      <alignment horizontal="center" vertical="center" wrapText="1"/>
    </xf>
    <xf numFmtId="17" fontId="3" fillId="6" borderId="1" xfId="0" applyNumberFormat="1" applyFont="1" applyFill="1" applyBorder="1" applyAlignment="1">
      <alignment horizontal="center" vertical="center"/>
    </xf>
    <xf numFmtId="1" fontId="0" fillId="2" borderId="0" xfId="0" applyNumberFormat="1" applyFill="1" applyAlignment="1">
      <alignment vertical="center"/>
    </xf>
    <xf numFmtId="0" fontId="0" fillId="2" borderId="0" xfId="0" applyFill="1" applyAlignment="1">
      <alignment vertical="center"/>
    </xf>
    <xf numFmtId="0" fontId="0" fillId="2" borderId="0" xfId="0" applyFill="1" applyAlignment="1">
      <alignment horizontal="left" vertical="center"/>
    </xf>
    <xf numFmtId="0" fontId="3" fillId="2" borderId="3" xfId="0" applyFont="1" applyFill="1" applyBorder="1" applyAlignment="1">
      <alignment horizontal="left" vertical="center" wrapText="1"/>
    </xf>
    <xf numFmtId="0" fontId="3" fillId="6" borderId="1" xfId="0" applyFont="1" applyFill="1" applyBorder="1" applyAlignment="1">
      <alignment vertical="center"/>
    </xf>
    <xf numFmtId="3" fontId="3" fillId="5" borderId="1" xfId="0" applyNumberFormat="1" applyFont="1" applyFill="1" applyBorder="1" applyAlignment="1" applyProtection="1">
      <alignment vertical="center"/>
      <protection locked="0"/>
    </xf>
    <xf numFmtId="3" fontId="3" fillId="6" borderId="1" xfId="0" applyNumberFormat="1" applyFont="1" applyFill="1" applyBorder="1" applyAlignment="1">
      <alignment vertical="center"/>
    </xf>
    <xf numFmtId="0" fontId="3" fillId="2" borderId="0" xfId="0" applyFont="1" applyFill="1" applyAlignment="1">
      <alignment horizontal="left" vertical="center" wrapText="1"/>
    </xf>
    <xf numFmtId="0" fontId="3" fillId="2" borderId="1" xfId="0" applyFont="1" applyFill="1" applyBorder="1" applyAlignment="1">
      <alignment horizontal="left" vertical="center" wrapText="1"/>
    </xf>
    <xf numFmtId="0" fontId="3" fillId="0" borderId="1" xfId="1" applyBorder="1" applyAlignment="1">
      <alignment vertical="center"/>
    </xf>
    <xf numFmtId="0" fontId="3" fillId="0" borderId="33" xfId="1" applyBorder="1" applyAlignment="1">
      <alignment vertical="center" wrapText="1"/>
    </xf>
    <xf numFmtId="0" fontId="8" fillId="2" borderId="0" xfId="0" applyFont="1" applyFill="1" applyAlignment="1">
      <alignment vertical="center"/>
    </xf>
    <xf numFmtId="0" fontId="5" fillId="6" borderId="1" xfId="0" applyFont="1" applyFill="1" applyBorder="1" applyAlignment="1">
      <alignment vertical="center"/>
    </xf>
    <xf numFmtId="164" fontId="8" fillId="2" borderId="0" xfId="0" applyNumberFormat="1" applyFont="1" applyFill="1" applyAlignment="1">
      <alignment vertical="center"/>
    </xf>
    <xf numFmtId="0" fontId="5" fillId="6" borderId="12" xfId="0" applyFont="1" applyFill="1" applyBorder="1" applyAlignment="1">
      <alignment vertical="center"/>
    </xf>
    <xf numFmtId="0" fontId="5" fillId="2" borderId="0" xfId="0" applyFont="1" applyFill="1" applyAlignment="1">
      <alignment vertical="center"/>
    </xf>
    <xf numFmtId="0" fontId="4" fillId="6" borderId="1" xfId="0" applyFont="1" applyFill="1" applyBorder="1" applyAlignment="1">
      <alignment horizontal="left" vertical="center"/>
    </xf>
    <xf numFmtId="0" fontId="10" fillId="2" borderId="0" xfId="0" applyFont="1" applyFill="1" applyAlignment="1">
      <alignment horizontal="right" vertical="center"/>
    </xf>
    <xf numFmtId="0" fontId="4" fillId="8" borderId="1" xfId="0" applyFont="1" applyFill="1" applyBorder="1" applyAlignment="1">
      <alignment horizontal="left" vertical="center"/>
    </xf>
    <xf numFmtId="0" fontId="4" fillId="2" borderId="0" xfId="0" applyFont="1" applyFill="1" applyAlignment="1">
      <alignment vertical="center"/>
    </xf>
    <xf numFmtId="0" fontId="4" fillId="2" borderId="0" xfId="0" applyFont="1" applyFill="1" applyAlignment="1">
      <alignment horizontal="right" vertical="center"/>
    </xf>
    <xf numFmtId="0" fontId="0" fillId="5" borderId="1" xfId="0" applyFill="1" applyBorder="1" applyAlignment="1" applyProtection="1">
      <alignment vertical="center"/>
      <protection locked="0"/>
    </xf>
    <xf numFmtId="0" fontId="0" fillId="0" borderId="0" xfId="0" applyAlignment="1">
      <alignment vertical="center"/>
    </xf>
    <xf numFmtId="0" fontId="0" fillId="0" borderId="37" xfId="0" applyBorder="1" applyAlignment="1">
      <alignment vertical="center"/>
    </xf>
    <xf numFmtId="0" fontId="3" fillId="5" borderId="14" xfId="0" applyFont="1" applyFill="1" applyBorder="1" applyAlignment="1" applyProtection="1">
      <alignment vertical="center"/>
      <protection locked="0"/>
    </xf>
    <xf numFmtId="0" fontId="3" fillId="0" borderId="29" xfId="0" applyFont="1" applyBorder="1" applyAlignment="1">
      <alignment horizontal="left" vertical="center"/>
    </xf>
    <xf numFmtId="0" fontId="0" fillId="4" borderId="30" xfId="0" applyFill="1" applyBorder="1" applyAlignment="1">
      <alignment vertical="center"/>
    </xf>
    <xf numFmtId="0" fontId="0" fillId="5" borderId="30" xfId="0" applyFill="1" applyBorder="1" applyAlignment="1">
      <alignment vertical="center"/>
    </xf>
    <xf numFmtId="165" fontId="0" fillId="0" borderId="30" xfId="0" applyNumberFormat="1" applyBorder="1" applyAlignment="1">
      <alignment vertical="center"/>
    </xf>
    <xf numFmtId="0" fontId="1" fillId="2" borderId="12" xfId="0" applyFont="1" applyFill="1" applyBorder="1" applyAlignment="1">
      <alignment vertical="center" wrapText="1"/>
    </xf>
    <xf numFmtId="0" fontId="7" fillId="2" borderId="0" xfId="0" applyFont="1" applyFill="1" applyAlignment="1">
      <alignment vertical="center"/>
    </xf>
    <xf numFmtId="0" fontId="3" fillId="2" borderId="0" xfId="0" applyFont="1" applyFill="1" applyAlignment="1">
      <alignment horizontal="left" vertical="center"/>
    </xf>
    <xf numFmtId="0" fontId="0" fillId="2" borderId="0" xfId="0" applyFill="1" applyAlignment="1">
      <alignment horizontal="right" vertical="center"/>
    </xf>
    <xf numFmtId="0" fontId="0" fillId="2" borderId="0" xfId="0" applyFill="1" applyAlignment="1">
      <alignment vertical="center" wrapText="1"/>
    </xf>
    <xf numFmtId="0" fontId="4" fillId="0" borderId="2" xfId="0" applyFont="1" applyBorder="1" applyAlignment="1">
      <alignment horizontal="left" vertical="center" wrapText="1"/>
    </xf>
    <xf numFmtId="0" fontId="0" fillId="2" borderId="2" xfId="0" applyFill="1" applyBorder="1" applyAlignment="1">
      <alignment horizontal="center" vertical="center" wrapText="1"/>
    </xf>
    <xf numFmtId="0" fontId="3" fillId="2" borderId="2" xfId="0" applyFont="1" applyFill="1" applyBorder="1" applyAlignment="1">
      <alignment horizontal="center" vertical="center" wrapText="1"/>
    </xf>
    <xf numFmtId="0" fontId="0" fillId="2" borderId="0" xfId="0" applyFill="1" applyAlignment="1">
      <alignment horizontal="center" vertical="center" wrapText="1"/>
    </xf>
    <xf numFmtId="0" fontId="3" fillId="2" borderId="1" xfId="0" applyFont="1" applyFill="1" applyBorder="1" applyAlignment="1">
      <alignment vertical="center" wrapText="1"/>
    </xf>
    <xf numFmtId="165" fontId="0" fillId="0" borderId="2" xfId="0" applyNumberFormat="1" applyBorder="1" applyAlignment="1">
      <alignment horizontal="right" vertical="center"/>
    </xf>
    <xf numFmtId="0" fontId="0" fillId="0" borderId="7" xfId="0" applyBorder="1" applyAlignment="1">
      <alignment vertical="center"/>
    </xf>
    <xf numFmtId="164" fontId="0" fillId="0" borderId="0" xfId="0" applyNumberFormat="1" applyAlignment="1">
      <alignment horizontal="right" vertical="center"/>
    </xf>
    <xf numFmtId="0" fontId="1" fillId="2" borderId="0" xfId="0" applyFont="1" applyFill="1" applyAlignment="1">
      <alignment vertical="center" wrapText="1"/>
    </xf>
    <xf numFmtId="0" fontId="3" fillId="0" borderId="1" xfId="0" applyFont="1" applyBorder="1" applyAlignment="1">
      <alignment vertical="center" wrapText="1"/>
    </xf>
    <xf numFmtId="165" fontId="0" fillId="0" borderId="2" xfId="0" applyNumberFormat="1" applyBorder="1" applyAlignment="1" applyProtection="1">
      <alignment horizontal="right" vertical="center"/>
      <protection locked="0"/>
    </xf>
    <xf numFmtId="0" fontId="3" fillId="0" borderId="0" xfId="0" applyFont="1" applyAlignment="1">
      <alignment vertical="center"/>
    </xf>
    <xf numFmtId="0" fontId="0" fillId="0" borderId="0" xfId="0" applyAlignment="1">
      <alignment horizontal="right" vertical="center"/>
    </xf>
    <xf numFmtId="0" fontId="1" fillId="2" borderId="0" xfId="0" applyFont="1" applyFill="1" applyAlignment="1">
      <alignment vertical="center"/>
    </xf>
    <xf numFmtId="0" fontId="1" fillId="0" borderId="0" xfId="0" applyFont="1" applyAlignment="1">
      <alignment vertical="center"/>
    </xf>
    <xf numFmtId="0" fontId="1" fillId="2" borderId="1" xfId="0" applyFont="1" applyFill="1" applyBorder="1" applyAlignment="1">
      <alignment vertical="center" wrapText="1"/>
    </xf>
    <xf numFmtId="0" fontId="4" fillId="2" borderId="2" xfId="0" applyFont="1" applyFill="1" applyBorder="1" applyAlignment="1">
      <alignment horizontal="left" vertical="center"/>
    </xf>
    <xf numFmtId="165" fontId="4" fillId="6" borderId="2" xfId="0" applyNumberFormat="1" applyFont="1" applyFill="1" applyBorder="1" applyAlignment="1">
      <alignment horizontal="right" vertical="center"/>
    </xf>
    <xf numFmtId="164" fontId="4" fillId="6" borderId="2" xfId="0" applyNumberFormat="1" applyFont="1" applyFill="1" applyBorder="1" applyAlignment="1">
      <alignment horizontal="right" vertical="center"/>
    </xf>
    <xf numFmtId="164" fontId="4" fillId="0" borderId="0" xfId="0" applyNumberFormat="1" applyFont="1" applyAlignment="1">
      <alignment horizontal="right" vertical="center"/>
    </xf>
    <xf numFmtId="0" fontId="11" fillId="2" borderId="0" xfId="0" applyFont="1" applyFill="1" applyAlignment="1">
      <alignment vertical="center"/>
    </xf>
    <xf numFmtId="164" fontId="0" fillId="2" borderId="0" xfId="0" applyNumberFormat="1" applyFill="1" applyAlignment="1">
      <alignment vertical="center"/>
    </xf>
    <xf numFmtId="164" fontId="0" fillId="0" borderId="0" xfId="0" applyNumberFormat="1" applyAlignment="1">
      <alignment vertical="center"/>
    </xf>
    <xf numFmtId="17" fontId="0" fillId="2" borderId="5" xfId="0" applyNumberFormat="1" applyFill="1" applyBorder="1" applyAlignment="1">
      <alignment horizontal="center" vertical="center"/>
    </xf>
    <xf numFmtId="17" fontId="3" fillId="6" borderId="5" xfId="0" applyNumberFormat="1" applyFont="1" applyFill="1" applyBorder="1" applyAlignment="1">
      <alignment horizontal="center" vertical="center"/>
    </xf>
    <xf numFmtId="164" fontId="3" fillId="2" borderId="1" xfId="0" applyNumberFormat="1" applyFont="1" applyFill="1" applyBorder="1" applyAlignment="1">
      <alignment horizontal="left" vertical="center"/>
    </xf>
    <xf numFmtId="164" fontId="0" fillId="9" borderId="1" xfId="0" applyNumberFormat="1" applyFill="1" applyBorder="1" applyAlignment="1">
      <alignment vertical="center"/>
    </xf>
    <xf numFmtId="164" fontId="0" fillId="6" borderId="1" xfId="0" applyNumberFormat="1" applyFill="1" applyBorder="1" applyAlignment="1">
      <alignment vertical="center"/>
    </xf>
    <xf numFmtId="164" fontId="0" fillId="7" borderId="3" xfId="0" applyNumberFormat="1" applyFill="1" applyBorder="1" applyAlignment="1">
      <alignment vertical="center"/>
    </xf>
    <xf numFmtId="164" fontId="6" fillId="7" borderId="2" xfId="0" applyNumberFormat="1" applyFont="1" applyFill="1" applyBorder="1" applyAlignment="1">
      <alignment vertical="center"/>
    </xf>
    <xf numFmtId="0" fontId="4" fillId="2" borderId="1" xfId="0" applyFont="1" applyFill="1" applyBorder="1" applyAlignment="1">
      <alignment horizontal="left" vertical="center" wrapText="1"/>
    </xf>
    <xf numFmtId="164" fontId="3" fillId="2" borderId="0" xfId="0" applyNumberFormat="1" applyFont="1" applyFill="1" applyAlignment="1">
      <alignment vertical="center" wrapText="1"/>
    </xf>
    <xf numFmtId="0" fontId="3" fillId="2" borderId="0" xfId="0" applyFont="1" applyFill="1" applyAlignment="1">
      <alignment vertical="center" wrapText="1"/>
    </xf>
    <xf numFmtId="0" fontId="3" fillId="2" borderId="0" xfId="0" applyFont="1" applyFill="1" applyAlignment="1">
      <alignment vertical="center"/>
    </xf>
    <xf numFmtId="0" fontId="4" fillId="2" borderId="0" xfId="0" applyFont="1" applyFill="1" applyAlignment="1">
      <alignment horizontal="left" vertical="center" wrapText="1"/>
    </xf>
    <xf numFmtId="0" fontId="3" fillId="2" borderId="0" xfId="0" applyFont="1" applyFill="1"/>
    <xf numFmtId="0" fontId="3" fillId="2" borderId="1" xfId="0" applyFont="1" applyFill="1" applyBorder="1" applyAlignment="1">
      <alignment horizontal="left" vertical="center"/>
    </xf>
    <xf numFmtId="164" fontId="3" fillId="6" borderId="1" xfId="0" applyNumberFormat="1" applyFont="1" applyFill="1" applyBorder="1" applyAlignment="1">
      <alignment vertical="center"/>
    </xf>
    <xf numFmtId="164" fontId="0" fillId="6" borderId="3" xfId="0" applyNumberFormat="1" applyFill="1" applyBorder="1" applyAlignment="1">
      <alignment vertical="center"/>
    </xf>
    <xf numFmtId="164" fontId="4" fillId="6" borderId="1" xfId="0" applyNumberFormat="1" applyFont="1" applyFill="1" applyBorder="1" applyAlignment="1">
      <alignment vertical="center"/>
    </xf>
    <xf numFmtId="17" fontId="0" fillId="6" borderId="5" xfId="0" applyNumberFormat="1" applyFill="1" applyBorder="1" applyAlignment="1">
      <alignment horizontal="center" vertical="center"/>
    </xf>
    <xf numFmtId="0" fontId="3" fillId="0" borderId="39" xfId="0" applyFont="1" applyBorder="1" applyAlignment="1">
      <alignment horizontal="left" vertical="center"/>
    </xf>
    <xf numFmtId="0" fontId="0" fillId="0" borderId="40" xfId="0" applyBorder="1" applyAlignment="1">
      <alignment vertical="center"/>
    </xf>
    <xf numFmtId="0" fontId="0" fillId="5" borderId="41" xfId="0" applyFill="1" applyBorder="1" applyAlignment="1" applyProtection="1">
      <alignment vertical="center"/>
      <protection locked="0"/>
    </xf>
    <xf numFmtId="165" fontId="0" fillId="0" borderId="22" xfId="0" applyNumberFormat="1" applyBorder="1" applyAlignment="1">
      <alignment vertical="center"/>
    </xf>
    <xf numFmtId="0" fontId="3" fillId="0" borderId="33" xfId="0" applyFont="1" applyBorder="1" applyAlignment="1">
      <alignment horizontal="left" vertical="center"/>
    </xf>
    <xf numFmtId="165" fontId="0" fillId="0" borderId="42" xfId="0" applyNumberFormat="1" applyBorder="1" applyAlignment="1">
      <alignment vertical="center"/>
    </xf>
    <xf numFmtId="0" fontId="3" fillId="0" borderId="34" xfId="0" applyFont="1" applyBorder="1" applyAlignment="1">
      <alignment horizontal="left" vertical="center"/>
    </xf>
    <xf numFmtId="0" fontId="0" fillId="0" borderId="43" xfId="0" applyBorder="1" applyAlignment="1">
      <alignment vertical="center"/>
    </xf>
    <xf numFmtId="0" fontId="0" fillId="5" borderId="44" xfId="0" applyFill="1" applyBorder="1" applyAlignment="1" applyProtection="1">
      <alignment vertical="center"/>
      <protection locked="0"/>
    </xf>
    <xf numFmtId="0" fontId="3" fillId="2" borderId="8" xfId="0" applyFont="1" applyFill="1" applyBorder="1" applyAlignment="1">
      <alignment horizontal="left" vertical="center"/>
    </xf>
    <xf numFmtId="0" fontId="3" fillId="2" borderId="26" xfId="0" applyFont="1" applyFill="1" applyBorder="1" applyAlignment="1">
      <alignment horizontal="left" vertical="center"/>
    </xf>
    <xf numFmtId="0" fontId="3" fillId="0" borderId="10" xfId="1" applyBorder="1" applyAlignment="1">
      <alignment vertical="center"/>
    </xf>
    <xf numFmtId="0" fontId="3" fillId="2" borderId="45" xfId="0" applyFont="1" applyFill="1" applyBorder="1" applyAlignment="1">
      <alignment horizontal="left" vertical="center"/>
    </xf>
    <xf numFmtId="0" fontId="3" fillId="0" borderId="9" xfId="1" applyBorder="1" applyAlignment="1">
      <alignment vertical="center"/>
    </xf>
    <xf numFmtId="0" fontId="0" fillId="3" borderId="26" xfId="0" applyFill="1" applyBorder="1" applyAlignment="1" applyProtection="1">
      <alignment vertical="center"/>
      <protection locked="0"/>
    </xf>
    <xf numFmtId="0" fontId="0" fillId="3" borderId="10" xfId="0" applyFill="1" applyBorder="1" applyAlignment="1" applyProtection="1">
      <alignment vertical="center"/>
      <protection locked="0"/>
    </xf>
    <xf numFmtId="0" fontId="0" fillId="3" borderId="9" xfId="0" applyFill="1" applyBorder="1" applyAlignment="1" applyProtection="1">
      <alignment vertical="center"/>
      <protection locked="0"/>
    </xf>
    <xf numFmtId="0" fontId="3" fillId="0" borderId="8" xfId="1" applyBorder="1" applyAlignment="1">
      <alignment vertical="center"/>
    </xf>
    <xf numFmtId="0" fontId="3" fillId="0" borderId="10" xfId="1" applyBorder="1" applyAlignment="1">
      <alignment vertical="center" wrapText="1"/>
    </xf>
    <xf numFmtId="0" fontId="3" fillId="2" borderId="10" xfId="0" applyFont="1" applyFill="1" applyBorder="1" applyAlignment="1">
      <alignment horizontal="left" vertical="center"/>
    </xf>
    <xf numFmtId="0" fontId="3" fillId="0" borderId="9" xfId="1" applyBorder="1" applyAlignment="1">
      <alignment vertical="center" wrapText="1"/>
    </xf>
    <xf numFmtId="0" fontId="3" fillId="2" borderId="9" xfId="0" applyFont="1" applyFill="1" applyBorder="1" applyAlignment="1">
      <alignment horizontal="left" vertical="center"/>
    </xf>
    <xf numFmtId="0" fontId="4" fillId="2" borderId="0" xfId="0" applyFont="1" applyFill="1" applyAlignment="1">
      <alignment horizontal="center" vertical="center"/>
    </xf>
    <xf numFmtId="0" fontId="4" fillId="0" borderId="0" xfId="0" applyFont="1" applyAlignment="1">
      <alignment horizontal="right" vertical="center"/>
    </xf>
    <xf numFmtId="0" fontId="0" fillId="6" borderId="8" xfId="0" applyFill="1" applyBorder="1" applyAlignment="1">
      <alignment vertical="center"/>
    </xf>
    <xf numFmtId="0" fontId="6" fillId="9" borderId="33" xfId="1" applyFont="1" applyFill="1" applyBorder="1"/>
    <xf numFmtId="0" fontId="6" fillId="9" borderId="34" xfId="1" applyFont="1" applyFill="1" applyBorder="1"/>
    <xf numFmtId="0" fontId="6" fillId="6" borderId="2" xfId="1" applyFont="1" applyFill="1" applyBorder="1" applyAlignment="1">
      <alignment horizontal="left" vertical="center"/>
    </xf>
    <xf numFmtId="0" fontId="6" fillId="6" borderId="31" xfId="1" applyFont="1" applyFill="1" applyBorder="1" applyAlignment="1">
      <alignment horizontal="center" vertical="center"/>
    </xf>
    <xf numFmtId="0" fontId="3" fillId="9" borderId="0" xfId="1" applyFont="1" applyFill="1"/>
    <xf numFmtId="0" fontId="16" fillId="9" borderId="0" xfId="0" applyFont="1" applyFill="1"/>
    <xf numFmtId="165" fontId="3" fillId="9" borderId="0" xfId="1" applyNumberFormat="1" applyFont="1" applyFill="1"/>
    <xf numFmtId="0" fontId="17" fillId="9" borderId="33" xfId="1" applyFont="1" applyFill="1" applyBorder="1"/>
    <xf numFmtId="1" fontId="17" fillId="9" borderId="8" xfId="1" applyNumberFormat="1" applyFont="1" applyFill="1" applyBorder="1" applyAlignment="1">
      <alignment horizontal="center"/>
    </xf>
    <xf numFmtId="3" fontId="6" fillId="9" borderId="26" xfId="1" applyNumberFormat="1" applyFont="1" applyFill="1" applyBorder="1" applyAlignment="1">
      <alignment horizontal="center"/>
    </xf>
    <xf numFmtId="165" fontId="17" fillId="9" borderId="10" xfId="1" applyNumberFormat="1" applyFont="1" applyFill="1" applyBorder="1" applyAlignment="1">
      <alignment horizontal="center" vertical="center"/>
    </xf>
    <xf numFmtId="0" fontId="17" fillId="9" borderId="26" xfId="0" applyFont="1" applyFill="1" applyBorder="1" applyAlignment="1">
      <alignment horizontal="left"/>
    </xf>
    <xf numFmtId="1" fontId="17" fillId="9" borderId="10" xfId="1" applyNumberFormat="1" applyFont="1" applyFill="1" applyBorder="1" applyAlignment="1">
      <alignment horizontal="center" vertical="center"/>
    </xf>
    <xf numFmtId="165" fontId="6" fillId="9" borderId="10" xfId="1" applyNumberFormat="1" applyFont="1" applyFill="1" applyBorder="1" applyAlignment="1">
      <alignment horizontal="center" vertical="center"/>
    </xf>
    <xf numFmtId="10" fontId="6" fillId="9" borderId="10" xfId="1" applyNumberFormat="1" applyFont="1" applyFill="1" applyBorder="1" applyAlignment="1">
      <alignment horizontal="center" vertical="center"/>
    </xf>
    <xf numFmtId="3" fontId="17" fillId="9" borderId="10" xfId="1" applyNumberFormat="1" applyFont="1" applyFill="1" applyBorder="1" applyAlignment="1">
      <alignment horizontal="center"/>
    </xf>
    <xf numFmtId="165" fontId="6" fillId="9" borderId="26" xfId="1" applyNumberFormat="1" applyFont="1" applyFill="1" applyBorder="1" applyAlignment="1">
      <alignment horizontal="center" vertical="top"/>
    </xf>
    <xf numFmtId="0" fontId="6" fillId="9" borderId="36" xfId="1" applyFont="1" applyFill="1" applyBorder="1"/>
    <xf numFmtId="165" fontId="6" fillId="9" borderId="26" xfId="1" applyNumberFormat="1" applyFont="1" applyFill="1" applyBorder="1" applyAlignment="1">
      <alignment horizontal="center"/>
    </xf>
    <xf numFmtId="3" fontId="17" fillId="9" borderId="26" xfId="1" applyNumberFormat="1" applyFont="1" applyFill="1" applyBorder="1" applyAlignment="1">
      <alignment horizontal="center"/>
    </xf>
    <xf numFmtId="0" fontId="17" fillId="9" borderId="33" xfId="1" applyFont="1" applyFill="1" applyBorder="1" applyAlignment="1">
      <alignment wrapText="1"/>
    </xf>
    <xf numFmtId="0" fontId="6" fillId="9" borderId="33" xfId="1" applyFont="1" applyFill="1" applyBorder="1" applyAlignment="1">
      <alignment wrapText="1"/>
    </xf>
    <xf numFmtId="0" fontId="6" fillId="9" borderId="36" xfId="1" applyFont="1" applyFill="1" applyBorder="1" applyAlignment="1">
      <alignment wrapText="1"/>
    </xf>
    <xf numFmtId="0" fontId="17" fillId="9" borderId="36" xfId="1" applyFont="1" applyFill="1" applyBorder="1"/>
    <xf numFmtId="9" fontId="17" fillId="9" borderId="26" xfId="1" applyNumberFormat="1" applyFont="1" applyFill="1" applyBorder="1" applyAlignment="1">
      <alignment horizontal="center"/>
    </xf>
    <xf numFmtId="1" fontId="17" fillId="9" borderId="26" xfId="1" applyNumberFormat="1" applyFont="1" applyFill="1" applyBorder="1" applyAlignment="1">
      <alignment horizontal="center"/>
    </xf>
    <xf numFmtId="0" fontId="6" fillId="9" borderId="0" xfId="1" applyFont="1" applyFill="1" applyAlignment="1"/>
    <xf numFmtId="44" fontId="0" fillId="6" borderId="4" xfId="0" applyNumberFormat="1" applyFill="1" applyBorder="1" applyAlignment="1">
      <alignment horizontal="right" vertical="top"/>
    </xf>
    <xf numFmtId="44" fontId="0" fillId="6" borderId="2" xfId="0" applyNumberFormat="1" applyFill="1" applyBorder="1" applyAlignment="1">
      <alignment horizontal="right" vertical="center"/>
    </xf>
    <xf numFmtId="44" fontId="0" fillId="3" borderId="8" xfId="0" applyNumberFormat="1" applyFill="1" applyBorder="1" applyAlignment="1" applyProtection="1">
      <alignment horizontal="right" vertical="top"/>
      <protection locked="0"/>
    </xf>
    <xf numFmtId="44" fontId="0" fillId="3" borderId="10" xfId="0" applyNumberFormat="1" applyFill="1" applyBorder="1" applyAlignment="1" applyProtection="1">
      <alignment horizontal="right" vertical="top"/>
      <protection locked="0"/>
    </xf>
    <xf numFmtId="44" fontId="0" fillId="3" borderId="38" xfId="0" applyNumberFormat="1" applyFill="1" applyBorder="1" applyAlignment="1" applyProtection="1">
      <alignment horizontal="right" vertical="top"/>
      <protection locked="0"/>
    </xf>
    <xf numFmtId="44" fontId="0" fillId="9" borderId="0" xfId="0" applyNumberFormat="1" applyFill="1" applyAlignment="1">
      <alignment horizontal="right" vertical="top"/>
    </xf>
    <xf numFmtId="44" fontId="0" fillId="2" borderId="0" xfId="0" applyNumberFormat="1" applyFill="1" applyAlignment="1">
      <alignment horizontal="right" vertical="top"/>
    </xf>
    <xf numFmtId="44" fontId="3" fillId="3" borderId="8" xfId="0" applyNumberFormat="1" applyFont="1" applyFill="1" applyBorder="1" applyAlignment="1" applyProtection="1">
      <alignment horizontal="right" vertical="top"/>
      <protection locked="0"/>
    </xf>
    <xf numFmtId="44" fontId="3" fillId="3" borderId="10" xfId="0" applyNumberFormat="1" applyFont="1" applyFill="1" applyBorder="1" applyAlignment="1" applyProtection="1">
      <alignment horizontal="right" vertical="top"/>
      <protection locked="0"/>
    </xf>
    <xf numFmtId="17" fontId="4" fillId="2" borderId="0" xfId="0" applyNumberFormat="1" applyFont="1" applyFill="1" applyBorder="1" applyAlignment="1">
      <alignment horizontal="left" vertical="center" wrapText="1"/>
    </xf>
    <xf numFmtId="0" fontId="14" fillId="0" borderId="0" xfId="0" applyFont="1" applyAlignment="1">
      <alignment vertical="center"/>
    </xf>
    <xf numFmtId="17" fontId="0" fillId="0" borderId="0" xfId="0" applyNumberFormat="1"/>
    <xf numFmtId="3" fontId="17" fillId="9" borderId="10" xfId="1" applyNumberFormat="1" applyFont="1" applyFill="1" applyBorder="1" applyAlignment="1">
      <alignment horizontal="center" vertical="center"/>
    </xf>
    <xf numFmtId="3" fontId="17" fillId="9" borderId="26" xfId="1" applyNumberFormat="1" applyFont="1" applyFill="1" applyBorder="1" applyAlignment="1">
      <alignment horizontal="center" vertical="top"/>
    </xf>
    <xf numFmtId="165" fontId="6" fillId="9" borderId="4" xfId="1" applyNumberFormat="1" applyFont="1" applyFill="1" applyBorder="1" applyAlignment="1">
      <alignment horizontal="center"/>
    </xf>
    <xf numFmtId="165" fontId="0" fillId="6" borderId="8" xfId="0" applyNumberFormat="1" applyFill="1" applyBorder="1" applyAlignment="1">
      <alignment vertical="center"/>
    </xf>
    <xf numFmtId="165" fontId="0" fillId="6" borderId="10" xfId="0" applyNumberFormat="1" applyFill="1" applyBorder="1" applyAlignment="1">
      <alignment vertical="center"/>
    </xf>
    <xf numFmtId="165" fontId="0" fillId="6" borderId="9" xfId="0" applyNumberFormat="1" applyFill="1" applyBorder="1" applyAlignment="1">
      <alignment vertical="center"/>
    </xf>
    <xf numFmtId="165" fontId="0" fillId="2" borderId="0" xfId="0" applyNumberFormat="1" applyFill="1" applyAlignment="1">
      <alignment vertical="center"/>
    </xf>
    <xf numFmtId="0" fontId="19" fillId="2" borderId="0" xfId="0" applyFont="1" applyFill="1" applyAlignment="1">
      <alignment horizontal="right" vertical="top"/>
    </xf>
    <xf numFmtId="0" fontId="3" fillId="0" borderId="0" xfId="0" applyFont="1" applyAlignment="1">
      <alignment vertical="top"/>
    </xf>
    <xf numFmtId="17" fontId="4" fillId="6" borderId="1" xfId="0" applyNumberFormat="1" applyFont="1" applyFill="1" applyBorder="1" applyAlignment="1">
      <alignment horizontal="center" vertical="center" wrapText="1"/>
    </xf>
    <xf numFmtId="3" fontId="4" fillId="6" borderId="1" xfId="0" applyNumberFormat="1" applyFont="1" applyFill="1" applyBorder="1" applyAlignment="1">
      <alignment vertical="center"/>
    </xf>
    <xf numFmtId="17" fontId="4" fillId="6" borderId="1" xfId="0" applyNumberFormat="1" applyFont="1" applyFill="1" applyBorder="1" applyAlignment="1">
      <alignment horizontal="center" vertical="center"/>
    </xf>
    <xf numFmtId="164" fontId="4" fillId="6" borderId="12" xfId="0" applyNumberFormat="1" applyFont="1" applyFill="1" applyBorder="1" applyAlignment="1">
      <alignment vertical="center"/>
    </xf>
    <xf numFmtId="0" fontId="4" fillId="6" borderId="1" xfId="0" applyFont="1" applyFill="1" applyBorder="1" applyAlignment="1">
      <alignment vertical="center"/>
    </xf>
    <xf numFmtId="0" fontId="0" fillId="6" borderId="1" xfId="0" applyFill="1" applyBorder="1" applyAlignment="1">
      <alignment vertical="center"/>
    </xf>
    <xf numFmtId="0" fontId="8" fillId="3" borderId="2" xfId="0" applyFont="1" applyFill="1" applyBorder="1" applyAlignment="1" applyProtection="1">
      <alignment vertical="top" wrapText="1"/>
      <protection locked="0"/>
    </xf>
    <xf numFmtId="0" fontId="8" fillId="3" borderId="2" xfId="0" applyFont="1" applyFill="1" applyBorder="1" applyAlignment="1" applyProtection="1">
      <alignment wrapText="1"/>
      <protection locked="0"/>
    </xf>
    <xf numFmtId="0" fontId="3" fillId="5" borderId="8" xfId="0" applyFont="1" applyFill="1" applyBorder="1" applyAlignment="1" applyProtection="1">
      <alignment vertical="top"/>
      <protection locked="0"/>
    </xf>
    <xf numFmtId="0" fontId="0" fillId="5" borderId="26" xfId="0" applyFill="1" applyBorder="1" applyAlignment="1" applyProtection="1">
      <alignment vertical="top"/>
      <protection locked="0"/>
    </xf>
    <xf numFmtId="0" fontId="0" fillId="5" borderId="10" xfId="0" applyFill="1" applyBorder="1" applyAlignment="1" applyProtection="1">
      <alignment vertical="top"/>
      <protection locked="0"/>
    </xf>
    <xf numFmtId="0" fontId="3" fillId="5" borderId="26" xfId="0" applyFont="1" applyFill="1" applyBorder="1" applyAlignment="1" applyProtection="1">
      <alignment vertical="top"/>
      <protection locked="0"/>
    </xf>
    <xf numFmtId="0" fontId="0" fillId="5" borderId="8" xfId="0" applyFill="1" applyBorder="1" applyAlignment="1" applyProtection="1">
      <alignment vertical="center"/>
      <protection locked="0"/>
    </xf>
    <xf numFmtId="0" fontId="3" fillId="5" borderId="1" xfId="0" applyFont="1" applyFill="1" applyBorder="1" applyAlignment="1" applyProtection="1">
      <alignment vertical="center"/>
      <protection locked="0"/>
    </xf>
    <xf numFmtId="0" fontId="3" fillId="5" borderId="25" xfId="0" applyFont="1" applyFill="1" applyBorder="1" applyAlignment="1" applyProtection="1">
      <alignment vertical="center"/>
      <protection locked="0"/>
    </xf>
    <xf numFmtId="0" fontId="3" fillId="5" borderId="3" xfId="0" applyFont="1" applyFill="1" applyBorder="1" applyAlignment="1" applyProtection="1">
      <alignment vertical="center"/>
      <protection locked="0"/>
    </xf>
    <xf numFmtId="0" fontId="14" fillId="6" borderId="17" xfId="0" applyFont="1" applyFill="1" applyBorder="1" applyAlignment="1">
      <alignment horizontal="left" vertical="center" wrapText="1"/>
    </xf>
    <xf numFmtId="0" fontId="14" fillId="6" borderId="16" xfId="0" applyFont="1" applyFill="1" applyBorder="1" applyAlignment="1">
      <alignment horizontal="left" vertical="center" wrapText="1"/>
    </xf>
    <xf numFmtId="0" fontId="14" fillId="6" borderId="31" xfId="0" applyFont="1" applyFill="1" applyBorder="1" applyAlignment="1">
      <alignment horizontal="left" vertical="center" wrapText="1"/>
    </xf>
    <xf numFmtId="0" fontId="8" fillId="2" borderId="0" xfId="0" applyFont="1" applyFill="1" applyAlignment="1">
      <alignment horizontal="left" vertical="top" wrapText="1"/>
    </xf>
    <xf numFmtId="0" fontId="4" fillId="6" borderId="3" xfId="0" applyFont="1" applyFill="1" applyBorder="1" applyAlignment="1">
      <alignment horizontal="left" vertical="top"/>
    </xf>
    <xf numFmtId="0" fontId="4" fillId="6" borderId="11" xfId="0" applyFont="1" applyFill="1" applyBorder="1" applyAlignment="1">
      <alignment horizontal="left" vertical="top"/>
    </xf>
    <xf numFmtId="0" fontId="4" fillId="6" borderId="25" xfId="0" applyFont="1" applyFill="1" applyBorder="1" applyAlignment="1">
      <alignment horizontal="left" vertical="top"/>
    </xf>
    <xf numFmtId="0" fontId="4" fillId="2" borderId="5" xfId="0" applyFont="1" applyFill="1" applyBorder="1" applyAlignment="1">
      <alignment horizontal="left" vertical="center" wrapText="1"/>
    </xf>
    <xf numFmtId="0" fontId="4" fillId="2" borderId="35" xfId="0" applyFont="1" applyFill="1" applyBorder="1" applyAlignment="1">
      <alignment horizontal="left" vertical="center" wrapText="1"/>
    </xf>
    <xf numFmtId="0" fontId="4" fillId="2" borderId="20" xfId="0" applyFont="1" applyFill="1" applyBorder="1" applyAlignment="1">
      <alignment horizontal="left" vertical="center" wrapText="1"/>
    </xf>
    <xf numFmtId="0" fontId="4" fillId="2" borderId="27" xfId="0" applyFont="1" applyFill="1" applyBorder="1" applyAlignment="1">
      <alignment horizontal="left" vertical="center" wrapText="1"/>
    </xf>
    <xf numFmtId="0" fontId="4" fillId="2" borderId="0" xfId="0" applyFont="1" applyFill="1" applyAlignment="1">
      <alignment horizontal="left" vertical="top" wrapText="1"/>
    </xf>
    <xf numFmtId="0" fontId="4" fillId="6" borderId="3" xfId="0" applyFont="1" applyFill="1" applyBorder="1" applyAlignment="1">
      <alignment horizontal="left" vertical="center"/>
    </xf>
    <xf numFmtId="0" fontId="4" fillId="6" borderId="11" xfId="0" applyFont="1" applyFill="1" applyBorder="1" applyAlignment="1">
      <alignment horizontal="left" vertical="center"/>
    </xf>
    <xf numFmtId="0" fontId="4" fillId="6" borderId="25" xfId="0" applyFont="1" applyFill="1" applyBorder="1" applyAlignment="1">
      <alignment horizontal="left" vertical="center"/>
    </xf>
    <xf numFmtId="0" fontId="7" fillId="2" borderId="0" xfId="0" applyFont="1" applyFill="1" applyAlignment="1">
      <alignment horizontal="left" vertical="center" wrapText="1"/>
    </xf>
    <xf numFmtId="0" fontId="7" fillId="2" borderId="0" xfId="0" applyFont="1" applyFill="1" applyAlignment="1">
      <alignment horizontal="center" vertical="center" wrapText="1"/>
    </xf>
    <xf numFmtId="0" fontId="1" fillId="2" borderId="0" xfId="0" applyFont="1" applyFill="1" applyAlignment="1">
      <alignment horizontal="left" vertical="center"/>
    </xf>
    <xf numFmtId="0" fontId="7" fillId="2" borderId="5"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5"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1" fillId="2" borderId="1" xfId="0" applyFont="1" applyFill="1" applyBorder="1" applyAlignment="1">
      <alignment horizontal="left" vertical="center" wrapText="1"/>
    </xf>
    <xf numFmtId="0" fontId="3" fillId="2" borderId="6"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3" fillId="2" borderId="0" xfId="0" applyFont="1" applyFill="1" applyAlignment="1">
      <alignment horizontal="left" vertical="center" wrapText="1"/>
    </xf>
    <xf numFmtId="0" fontId="4" fillId="2" borderId="3" xfId="0" applyFont="1" applyFill="1" applyBorder="1" applyAlignment="1">
      <alignment horizontal="center" vertical="top" wrapText="1"/>
    </xf>
    <xf numFmtId="0" fontId="4" fillId="2" borderId="11" xfId="0" applyFont="1" applyFill="1" applyBorder="1" applyAlignment="1">
      <alignment horizontal="center" vertical="top" wrapText="1"/>
    </xf>
    <xf numFmtId="0" fontId="4" fillId="2" borderId="25" xfId="0" applyFont="1" applyFill="1" applyBorder="1" applyAlignment="1">
      <alignment horizontal="center" vertical="top" wrapText="1"/>
    </xf>
    <xf numFmtId="0" fontId="3" fillId="2" borderId="3" xfId="0" applyFont="1" applyFill="1" applyBorder="1" applyAlignment="1">
      <alignment horizontal="left" vertical="center" wrapText="1"/>
    </xf>
    <xf numFmtId="0" fontId="3" fillId="2" borderId="25" xfId="0" applyFont="1" applyFill="1" applyBorder="1" applyAlignment="1">
      <alignment horizontal="left" vertical="center" wrapText="1"/>
    </xf>
  </cellXfs>
  <cellStyles count="2">
    <cellStyle name="Normal" xfId="0" builtinId="0"/>
    <cellStyle name="Normal 2" xfId="1" xr:uid="{00000000-0005-0000-0000-000001000000}"/>
  </cellStyles>
  <dxfs count="36">
    <dxf>
      <font>
        <color theme="5" tint="0.59996337778862885"/>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theme="0" tint="-0.14996795556505021"/>
        </patternFill>
      </fill>
    </dxf>
    <dxf>
      <fill>
        <patternFill>
          <bgColor rgb="FFFF0000"/>
        </patternFill>
      </fill>
    </dxf>
    <dxf>
      <fill>
        <patternFill>
          <bgColor rgb="FFFF0000"/>
        </patternFill>
      </fill>
    </dxf>
    <dxf>
      <font>
        <color theme="0" tint="-4.9989318521683403E-2"/>
      </font>
    </dxf>
    <dxf>
      <font>
        <color theme="0"/>
      </font>
      <fill>
        <patternFill>
          <bgColor rgb="FFFF0000"/>
        </patternFill>
      </fill>
    </dxf>
    <dxf>
      <font>
        <b/>
        <i val="0"/>
        <color theme="0"/>
      </font>
      <fill>
        <patternFill>
          <bgColor rgb="FFFF0000"/>
        </patternFill>
      </fill>
    </dxf>
    <dxf>
      <fill>
        <patternFill>
          <bgColor rgb="FFFF0000"/>
        </patternFill>
      </fill>
    </dxf>
    <dxf>
      <font>
        <color theme="0" tint="-4.9989318521683403E-2"/>
      </font>
    </dxf>
    <dxf>
      <font>
        <b/>
        <i val="0"/>
        <color theme="0"/>
      </font>
      <fill>
        <patternFill>
          <bgColor rgb="FFFF0000"/>
        </patternFill>
      </fill>
    </dxf>
    <dxf>
      <font>
        <b/>
        <i val="0"/>
        <color theme="0"/>
      </font>
      <fill>
        <patternFill>
          <bgColor rgb="FFFF0000"/>
        </patternFill>
      </fill>
    </dxf>
    <dxf>
      <font>
        <b/>
        <i val="0"/>
        <color theme="0"/>
      </font>
      <fill>
        <patternFill>
          <bgColor rgb="FFFF0000"/>
        </patternFill>
      </fill>
    </dxf>
    <dxf>
      <font>
        <color theme="0"/>
      </font>
      <fill>
        <patternFill patternType="none">
          <bgColor auto="1"/>
        </patternFill>
      </fill>
    </dxf>
    <dxf>
      <fill>
        <patternFill>
          <bgColor theme="0"/>
        </patternFill>
      </fill>
    </dxf>
    <dxf>
      <font>
        <b/>
        <i val="0"/>
        <color theme="0"/>
      </font>
      <fill>
        <patternFill>
          <bgColor indexed="10"/>
        </patternFill>
      </fill>
    </dxf>
    <dxf>
      <fill>
        <patternFill>
          <bgColor theme="0"/>
        </patternFill>
      </fill>
    </dxf>
    <dxf>
      <font>
        <color theme="0"/>
      </font>
      <fill>
        <patternFill patternType="none">
          <bgColor auto="1"/>
        </patternFill>
      </fill>
    </dxf>
    <dxf>
      <font>
        <b/>
        <i val="0"/>
        <color theme="0"/>
      </font>
      <fill>
        <patternFill>
          <bgColor indexed="10"/>
        </patternFill>
      </fill>
    </dxf>
    <dxf>
      <font>
        <color theme="0"/>
      </font>
      <fill>
        <patternFill patternType="none">
          <bgColor auto="1"/>
        </patternFill>
      </fill>
    </dxf>
    <dxf>
      <font>
        <color theme="0"/>
      </font>
    </dxf>
    <dxf>
      <font>
        <color theme="0"/>
      </font>
    </dxf>
  </dxfs>
  <tableStyles count="0" defaultTableStyle="TableStyleMedium9" defaultPivotStyle="PivotStyleLight16"/>
  <colors>
    <mruColors>
      <color rgb="FFFFFF99"/>
      <color rgb="FFFFFFCC"/>
      <color rgb="FFFFCC99"/>
      <color rgb="FFD9DC70"/>
      <color rgb="FFD8CA7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52918</xdr:colOff>
      <xdr:row>3</xdr:row>
      <xdr:rowOff>21168</xdr:rowOff>
    </xdr:from>
    <xdr:to>
      <xdr:col>4</xdr:col>
      <xdr:colOff>21168</xdr:colOff>
      <xdr:row>6</xdr:row>
      <xdr:rowOff>124873</xdr:rowOff>
    </xdr:to>
    <xdr:pic>
      <xdr:nvPicPr>
        <xdr:cNvPr id="2" name="Picture 1" descr="levelling up logo">
          <a:extLst>
            <a:ext uri="{FF2B5EF4-FFF2-40B4-BE49-F238E27FC236}">
              <a16:creationId xmlns:a16="http://schemas.microsoft.com/office/drawing/2014/main" id="{24A8A2BD-0130-7615-DB01-D28BBB1C9592}"/>
            </a:ext>
          </a:extLst>
        </xdr:cNvPr>
        <xdr:cNvPicPr>
          <a:picLocks noChangeAspect="1"/>
        </xdr:cNvPicPr>
      </xdr:nvPicPr>
      <xdr:blipFill>
        <a:blip xmlns:r="http://schemas.openxmlformats.org/officeDocument/2006/relationships" r:embed="rId1"/>
        <a:stretch>
          <a:fillRect/>
        </a:stretch>
      </xdr:blipFill>
      <xdr:spPr>
        <a:xfrm>
          <a:off x="433918" y="497418"/>
          <a:ext cx="1746250" cy="576780"/>
        </a:xfrm>
        <a:prstGeom prst="rect">
          <a:avLst/>
        </a:prstGeom>
      </xdr:spPr>
    </xdr:pic>
    <xdr:clientData/>
  </xdr:twoCellAnchor>
  <xdr:twoCellAnchor editAs="oneCell">
    <xdr:from>
      <xdr:col>5</xdr:col>
      <xdr:colOff>491595</xdr:colOff>
      <xdr:row>3</xdr:row>
      <xdr:rowOff>25929</xdr:rowOff>
    </xdr:from>
    <xdr:to>
      <xdr:col>10</xdr:col>
      <xdr:colOff>188383</xdr:colOff>
      <xdr:row>7</xdr:row>
      <xdr:rowOff>18944</xdr:rowOff>
    </xdr:to>
    <xdr:pic>
      <xdr:nvPicPr>
        <xdr:cNvPr id="4" name="Picture 3">
          <a:extLst>
            <a:ext uri="{FF2B5EF4-FFF2-40B4-BE49-F238E27FC236}">
              <a16:creationId xmlns:a16="http://schemas.microsoft.com/office/drawing/2014/main" id="{251BE5F1-0D50-41B4-AD28-36D84F1AB3CF}"/>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3444345" y="502179"/>
          <a:ext cx="2871788" cy="628015"/>
        </a:xfrm>
        <a:prstGeom prst="rect">
          <a:avLst/>
        </a:prstGeom>
        <a:noFill/>
        <a:ln>
          <a:noFill/>
        </a:ln>
      </xdr:spPr>
    </xdr:pic>
    <xdr:clientData/>
  </xdr:twoCellAnchor>
  <xdr:twoCellAnchor editAs="oneCell">
    <xdr:from>
      <xdr:col>11</xdr:col>
      <xdr:colOff>402166</xdr:colOff>
      <xdr:row>3</xdr:row>
      <xdr:rowOff>148167</xdr:rowOff>
    </xdr:from>
    <xdr:to>
      <xdr:col>17</xdr:col>
      <xdr:colOff>421216</xdr:colOff>
      <xdr:row>5</xdr:row>
      <xdr:rowOff>39263</xdr:rowOff>
    </xdr:to>
    <xdr:pic>
      <xdr:nvPicPr>
        <xdr:cNvPr id="5" name="Picture 4">
          <a:extLst>
            <a:ext uri="{FF2B5EF4-FFF2-40B4-BE49-F238E27FC236}">
              <a16:creationId xmlns:a16="http://schemas.microsoft.com/office/drawing/2014/main" id="{64FFE5E8-49E3-4E1D-9AEC-8E16311B7480}"/>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7164916" y="624417"/>
          <a:ext cx="3829050" cy="208596"/>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C53"/>
  <sheetViews>
    <sheetView tabSelected="1" workbookViewId="0">
      <selection activeCell="C26" sqref="C26"/>
    </sheetView>
  </sheetViews>
  <sheetFormatPr defaultColWidth="9.1796875" defaultRowHeight="12.5" x14ac:dyDescent="0.25"/>
  <cols>
    <col min="1" max="1" width="9.1796875" style="191"/>
    <col min="2" max="2" width="109.81640625" style="191" customWidth="1"/>
    <col min="3" max="3" width="13" style="191" customWidth="1"/>
    <col min="4" max="16384" width="9.1796875" style="191"/>
  </cols>
  <sheetData>
    <row r="1" spans="2:3" ht="15.5" x14ac:dyDescent="0.35">
      <c r="B1" s="213" t="s">
        <v>0</v>
      </c>
    </row>
    <row r="3" spans="2:3" ht="15.5" x14ac:dyDescent="0.35">
      <c r="B3" s="192" t="s">
        <v>137</v>
      </c>
    </row>
    <row r="4" spans="2:3" ht="13" thickBot="1" x14ac:dyDescent="0.3">
      <c r="C4" s="193"/>
    </row>
    <row r="5" spans="2:3" ht="24" customHeight="1" thickBot="1" x14ac:dyDescent="0.3">
      <c r="B5" s="189" t="s">
        <v>1</v>
      </c>
      <c r="C5" s="190" t="s">
        <v>2</v>
      </c>
    </row>
    <row r="6" spans="2:3" ht="15.5" x14ac:dyDescent="0.35">
      <c r="B6" s="194"/>
      <c r="C6" s="195"/>
    </row>
    <row r="7" spans="2:3" ht="15.5" x14ac:dyDescent="0.35">
      <c r="B7" s="187" t="s">
        <v>3</v>
      </c>
      <c r="C7" s="196">
        <f>'3. Volumes and Conversion rates'!D8</f>
        <v>0</v>
      </c>
    </row>
    <row r="8" spans="2:3" ht="15.5" x14ac:dyDescent="0.35">
      <c r="B8" s="187"/>
      <c r="C8" s="196"/>
    </row>
    <row r="9" spans="2:3" ht="15.5" x14ac:dyDescent="0.35">
      <c r="B9" s="194" t="s">
        <v>4</v>
      </c>
      <c r="C9" s="197" t="str">
        <f>'3. Volumes and Conversion rates'!E11</f>
        <v/>
      </c>
    </row>
    <row r="10" spans="2:3" ht="15.5" x14ac:dyDescent="0.35">
      <c r="B10" s="194" t="s">
        <v>5</v>
      </c>
      <c r="C10" s="197" t="str">
        <f>'3. Volumes and Conversion rates'!E12</f>
        <v/>
      </c>
    </row>
    <row r="11" spans="2:3" ht="15.5" x14ac:dyDescent="0.35">
      <c r="B11" s="194" t="s">
        <v>6</v>
      </c>
      <c r="C11" s="197" t="str">
        <f>'3. Volumes and Conversion rates'!E13</f>
        <v/>
      </c>
    </row>
    <row r="12" spans="2:3" ht="15.5" x14ac:dyDescent="0.35">
      <c r="B12" s="194"/>
      <c r="C12" s="226"/>
    </row>
    <row r="13" spans="2:3" ht="15.5" x14ac:dyDescent="0.35">
      <c r="B13" s="198" t="s">
        <v>127</v>
      </c>
      <c r="C13" s="226">
        <f>SUM('3. Volumes and Conversion rates'!E20)</f>
        <v>0</v>
      </c>
    </row>
    <row r="14" spans="2:3" ht="15.5" x14ac:dyDescent="0.35">
      <c r="B14" s="198" t="s">
        <v>7</v>
      </c>
      <c r="C14" s="226">
        <f>SUM('3. Volumes and Conversion rates'!E21)</f>
        <v>0</v>
      </c>
    </row>
    <row r="15" spans="2:3" ht="15.5" x14ac:dyDescent="0.35">
      <c r="B15" s="194"/>
      <c r="C15" s="200"/>
    </row>
    <row r="16" spans="2:3" ht="15.5" x14ac:dyDescent="0.35">
      <c r="B16" s="194" t="s">
        <v>8</v>
      </c>
      <c r="C16" s="226">
        <f>SUM('3. Volumes and Conversion rates'!E22)</f>
        <v>0</v>
      </c>
    </row>
    <row r="17" spans="2:3" ht="15.5" x14ac:dyDescent="0.35">
      <c r="B17" s="187" t="s">
        <v>9</v>
      </c>
      <c r="C17" s="200" t="e">
        <f>SUM(C16)/C7</f>
        <v>#DIV/0!</v>
      </c>
    </row>
    <row r="18" spans="2:3" ht="15.5" x14ac:dyDescent="0.35">
      <c r="B18" s="194"/>
      <c r="C18" s="199"/>
    </row>
    <row r="19" spans="2:3" ht="15.5" x14ac:dyDescent="0.35">
      <c r="B19" s="194" t="s">
        <v>10</v>
      </c>
      <c r="C19" s="226">
        <f>SUM('3. Volumes and Conversion rates'!E23)</f>
        <v>0</v>
      </c>
    </row>
    <row r="20" spans="2:3" ht="15.5" x14ac:dyDescent="0.35">
      <c r="B20" s="187" t="s">
        <v>11</v>
      </c>
      <c r="C20" s="200" t="e">
        <f>SUM(C19)/C7</f>
        <v>#DIV/0!</v>
      </c>
    </row>
    <row r="21" spans="2:3" ht="15.5" x14ac:dyDescent="0.35">
      <c r="B21" s="194"/>
      <c r="C21" s="199"/>
    </row>
    <row r="22" spans="2:3" ht="15.5" x14ac:dyDescent="0.35">
      <c r="B22" s="194" t="s">
        <v>12</v>
      </c>
      <c r="C22" s="226">
        <f>SUM('3. Volumes and Conversion rates'!E24)</f>
        <v>0</v>
      </c>
    </row>
    <row r="23" spans="2:3" ht="15.5" x14ac:dyDescent="0.35">
      <c r="B23" s="187" t="s">
        <v>133</v>
      </c>
      <c r="C23" s="200" t="e">
        <f>SUM(C22)/C7</f>
        <v>#DIV/0!</v>
      </c>
    </row>
    <row r="24" spans="2:3" ht="15.5" x14ac:dyDescent="0.35">
      <c r="B24" s="187"/>
      <c r="C24" s="201"/>
    </row>
    <row r="25" spans="2:3" ht="15.5" x14ac:dyDescent="0.35">
      <c r="B25" s="194" t="s">
        <v>13</v>
      </c>
      <c r="C25" s="226">
        <f>SUM('3. Volumes and Conversion rates'!E25)</f>
        <v>0</v>
      </c>
    </row>
    <row r="26" spans="2:3" ht="15.5" x14ac:dyDescent="0.35">
      <c r="B26" s="187" t="s">
        <v>14</v>
      </c>
      <c r="C26" s="200" t="e">
        <f>SUM(C25)/C10</f>
        <v>#VALUE!</v>
      </c>
    </row>
    <row r="27" spans="2:3" ht="15.5" x14ac:dyDescent="0.35">
      <c r="B27" s="187"/>
      <c r="C27" s="199"/>
    </row>
    <row r="28" spans="2:3" ht="15.5" x14ac:dyDescent="0.35">
      <c r="B28" s="194" t="s">
        <v>15</v>
      </c>
      <c r="C28" s="226">
        <f>SUM('3. Volumes and Conversion rates'!E26)</f>
        <v>0</v>
      </c>
    </row>
    <row r="29" spans="2:3" ht="15.5" x14ac:dyDescent="0.35">
      <c r="B29" s="187" t="s">
        <v>16</v>
      </c>
      <c r="C29" s="200" t="e">
        <f>SUM(C28)/C7</f>
        <v>#DIV/0!</v>
      </c>
    </row>
    <row r="30" spans="2:3" ht="15.5" x14ac:dyDescent="0.35">
      <c r="B30" s="187"/>
      <c r="C30" s="199"/>
    </row>
    <row r="31" spans="2:3" ht="15.5" x14ac:dyDescent="0.35">
      <c r="B31" s="194" t="s">
        <v>17</v>
      </c>
      <c r="C31" s="226">
        <f>SUM('3. Volumes and Conversion rates'!E27)</f>
        <v>0</v>
      </c>
    </row>
    <row r="32" spans="2:3" ht="15.5" x14ac:dyDescent="0.35">
      <c r="B32" s="187" t="s">
        <v>134</v>
      </c>
      <c r="C32" s="200" t="e">
        <f>SUM(C31)/C7</f>
        <v>#DIV/0!</v>
      </c>
    </row>
    <row r="33" spans="2:3" ht="15.5" x14ac:dyDescent="0.35">
      <c r="B33" s="187"/>
      <c r="C33" s="201"/>
    </row>
    <row r="34" spans="2:3" ht="15.5" x14ac:dyDescent="0.35">
      <c r="B34" s="194" t="s">
        <v>18</v>
      </c>
      <c r="C34" s="202">
        <f>'3. Volumes and Conversion rates'!E30</f>
        <v>0</v>
      </c>
    </row>
    <row r="35" spans="2:3" ht="15.5" x14ac:dyDescent="0.35">
      <c r="B35" s="187" t="s">
        <v>19</v>
      </c>
      <c r="C35" s="203" t="e">
        <f>C34/C7</f>
        <v>#DIV/0!</v>
      </c>
    </row>
    <row r="36" spans="2:3" ht="15.5" x14ac:dyDescent="0.35">
      <c r="B36" s="204"/>
      <c r="C36" s="205"/>
    </row>
    <row r="37" spans="2:3" ht="15.5" x14ac:dyDescent="0.35">
      <c r="B37" s="194" t="s">
        <v>20</v>
      </c>
      <c r="C37" s="202">
        <f>'3. Volumes and Conversion rates'!E31</f>
        <v>0</v>
      </c>
    </row>
    <row r="38" spans="2:3" ht="15.5" x14ac:dyDescent="0.35">
      <c r="B38" s="187" t="s">
        <v>21</v>
      </c>
      <c r="C38" s="205" t="e">
        <f>C37/C7</f>
        <v>#DIV/0!</v>
      </c>
    </row>
    <row r="39" spans="2:3" ht="15.5" x14ac:dyDescent="0.35">
      <c r="B39" s="194"/>
      <c r="C39" s="206"/>
    </row>
    <row r="40" spans="2:3" ht="15.5" x14ac:dyDescent="0.35">
      <c r="B40" s="207" t="s">
        <v>22</v>
      </c>
      <c r="C40" s="202">
        <f>'3. Volumes and Conversion rates'!E34</f>
        <v>0</v>
      </c>
    </row>
    <row r="41" spans="2:3" ht="31" x14ac:dyDescent="0.35">
      <c r="B41" s="208" t="s">
        <v>23</v>
      </c>
      <c r="C41" s="200" t="e">
        <f>C40/C7</f>
        <v>#DIV/0!</v>
      </c>
    </row>
    <row r="42" spans="2:3" ht="15.5" x14ac:dyDescent="0.35">
      <c r="B42" s="209"/>
      <c r="C42" s="201"/>
    </row>
    <row r="43" spans="2:3" ht="15.5" x14ac:dyDescent="0.35">
      <c r="B43" s="210" t="s">
        <v>135</v>
      </c>
      <c r="C43" s="202">
        <f>'3. Volumes and Conversion rates'!E33</f>
        <v>0</v>
      </c>
    </row>
    <row r="44" spans="2:3" ht="31" x14ac:dyDescent="0.35">
      <c r="B44" s="208" t="s">
        <v>24</v>
      </c>
      <c r="C44" s="203" t="e">
        <f>C43/C7</f>
        <v>#DIV/0!</v>
      </c>
    </row>
    <row r="45" spans="2:3" ht="15.5" x14ac:dyDescent="0.35">
      <c r="B45" s="208"/>
      <c r="C45" s="203"/>
    </row>
    <row r="46" spans="2:3" ht="15.5" x14ac:dyDescent="0.35">
      <c r="B46" s="207" t="s">
        <v>25</v>
      </c>
      <c r="C46" s="227">
        <f>'3. Volumes and Conversion rates'!E34</f>
        <v>0</v>
      </c>
    </row>
    <row r="47" spans="2:3" ht="15.5" x14ac:dyDescent="0.35">
      <c r="B47" s="208" t="s">
        <v>26</v>
      </c>
      <c r="C47" s="203" t="e">
        <f>C46/C7</f>
        <v>#DIV/0!</v>
      </c>
    </row>
    <row r="48" spans="2:3" ht="15.5" x14ac:dyDescent="0.35">
      <c r="B48" s="194"/>
      <c r="C48" s="211"/>
    </row>
    <row r="49" spans="2:3" ht="15.5" x14ac:dyDescent="0.35">
      <c r="B49" s="194" t="s">
        <v>27</v>
      </c>
      <c r="C49" s="206">
        <f>'3. Volumes and Conversion rates'!E35</f>
        <v>0</v>
      </c>
    </row>
    <row r="50" spans="2:3" ht="15.5" x14ac:dyDescent="0.35">
      <c r="B50" s="187" t="s">
        <v>28</v>
      </c>
      <c r="C50" s="205" t="e">
        <f>C49/C7</f>
        <v>#DIV/0!</v>
      </c>
    </row>
    <row r="51" spans="2:3" ht="15.5" x14ac:dyDescent="0.35">
      <c r="B51" s="194"/>
      <c r="C51" s="212"/>
    </row>
    <row r="52" spans="2:3" ht="15.5" x14ac:dyDescent="0.35">
      <c r="B52" s="210" t="s">
        <v>29</v>
      </c>
      <c r="C52" s="206">
        <f>'3. Volumes and Conversion rates'!E36</f>
        <v>0</v>
      </c>
    </row>
    <row r="53" spans="2:3" ht="16" thickBot="1" x14ac:dyDescent="0.4">
      <c r="B53" s="188" t="s">
        <v>30</v>
      </c>
      <c r="C53" s="228" t="e">
        <f>SUM(C52)/C7</f>
        <v>#DIV/0!</v>
      </c>
    </row>
  </sheetData>
  <sheetProtection algorithmName="SHA-512" hashValue="4ZD7sKi8ioHNyEhe7kySQq9ZPSxAkVU4atiaHKbOkElkNWWPCZLlXwQONzTn3Vb7cAqvypPgi0mk4uFJzAFQvA==" saltValue="izY+JOo1SfowJimz90raGA==" spinCount="100000" sheet="1" objects="1" scenarios="1"/>
  <conditionalFormatting sqref="C7:C53">
    <cfRule type="containsErrors" dxfId="35" priority="2">
      <formula>ISERROR(C7)</formula>
    </cfRule>
  </conditionalFormatting>
  <conditionalFormatting sqref="C9:C11 C17 C20 C23 C26 C29 C32 C35 C38 C41 C44 C47 C50 C53">
    <cfRule type="cellIs" dxfId="34" priority="1" operator="equal">
      <formula>0</formula>
    </cfRule>
  </conditionalFormatting>
  <pageMargins left="0.7" right="0.7" top="0.75" bottom="0.75" header="0.3" footer="0.3"/>
  <pageSetup paperSize="9" orientation="landscape" r:id="rId1"/>
  <ignoredErrors>
    <ignoredError sqref="C17:C24 C26:C53" evalError="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9">
    <tabColor rgb="FF92D050"/>
    <pageSetUpPr fitToPage="1"/>
  </sheetPr>
  <dimension ref="A1:S18"/>
  <sheetViews>
    <sheetView showGridLines="0" zoomScale="90" zoomScaleNormal="90" zoomScaleSheetLayoutView="100" workbookViewId="0">
      <pane xSplit="1" topLeftCell="B1" activePane="topRight" state="frozen"/>
      <selection pane="topRight" activeCell="D23" sqref="D23"/>
    </sheetView>
  </sheetViews>
  <sheetFormatPr defaultColWidth="3" defaultRowHeight="12.5" x14ac:dyDescent="0.25"/>
  <cols>
    <col min="1" max="1" width="83.453125" style="1" customWidth="1"/>
    <col min="2" max="19" width="15.81640625" style="1" customWidth="1"/>
    <col min="20" max="20" width="12.453125" style="1" customWidth="1"/>
    <col min="21" max="31" width="7.453125" style="1" customWidth="1"/>
    <col min="32" max="32" width="12" style="1" bestFit="1" customWidth="1"/>
    <col min="33" max="16384" width="3" style="1"/>
  </cols>
  <sheetData>
    <row r="1" spans="1:19" ht="18" x14ac:dyDescent="0.25">
      <c r="A1" s="58" t="s">
        <v>97</v>
      </c>
      <c r="R1" s="31"/>
    </row>
    <row r="2" spans="1:19" ht="15.5" x14ac:dyDescent="0.25">
      <c r="A2" s="18"/>
    </row>
    <row r="3" spans="1:19" s="88" customFormat="1" ht="16.5" customHeight="1" x14ac:dyDescent="0.25">
      <c r="A3" s="240">
        <f>Organisation!C3</f>
        <v>0</v>
      </c>
    </row>
    <row r="4" spans="1:19" s="88" customFormat="1" ht="16.5" customHeight="1" x14ac:dyDescent="0.25">
      <c r="A4" s="239">
        <f>'Title page'!E15</f>
        <v>0</v>
      </c>
    </row>
    <row r="5" spans="1:19" s="88" customFormat="1" ht="16.5" customHeight="1" x14ac:dyDescent="0.25"/>
    <row r="6" spans="1:19" s="88" customFormat="1" ht="16.5" customHeight="1" x14ac:dyDescent="0.25">
      <c r="G6" s="141">
        <f>'2. Spend by result &amp; milestone'!G9</f>
        <v>0</v>
      </c>
      <c r="P6" s="142"/>
      <c r="Q6" s="142"/>
    </row>
    <row r="7" spans="1:19" s="88" customFormat="1" ht="16.5" customHeight="1" x14ac:dyDescent="0.25">
      <c r="A7" s="102" t="s">
        <v>132</v>
      </c>
      <c r="S7" s="109"/>
    </row>
    <row r="8" spans="1:19" s="142" customFormat="1" ht="16.5" customHeight="1" x14ac:dyDescent="0.25">
      <c r="A8" s="106"/>
      <c r="S8" s="143"/>
    </row>
    <row r="9" spans="1:19" s="88" customFormat="1" ht="16.5" customHeight="1" x14ac:dyDescent="0.25">
      <c r="B9" s="144">
        <f>'5. Output and Result Profiles'!B7</f>
        <v>45292</v>
      </c>
      <c r="C9" s="144">
        <f>'5. Output and Result Profiles'!C7</f>
        <v>45323</v>
      </c>
      <c r="D9" s="144">
        <f>'5. Output and Result Profiles'!D7</f>
        <v>45382</v>
      </c>
      <c r="E9" s="145" t="s">
        <v>93</v>
      </c>
      <c r="F9" s="144">
        <f>'5. Output and Result Profiles'!F7</f>
        <v>45383</v>
      </c>
      <c r="G9" s="144">
        <f>'5. Output and Result Profiles'!G7</f>
        <v>45413</v>
      </c>
      <c r="H9" s="144">
        <f>'5. Output and Result Profiles'!H7</f>
        <v>45444</v>
      </c>
      <c r="I9" s="144">
        <f>'5. Output and Result Profiles'!I7</f>
        <v>45474</v>
      </c>
      <c r="J9" s="144">
        <f>'5. Output and Result Profiles'!J7</f>
        <v>45505</v>
      </c>
      <c r="K9" s="144">
        <f>'5. Output and Result Profiles'!K7</f>
        <v>45536</v>
      </c>
      <c r="L9" s="144">
        <f>'5. Output and Result Profiles'!L7</f>
        <v>45566</v>
      </c>
      <c r="M9" s="144">
        <f>'5. Output and Result Profiles'!M7</f>
        <v>45597</v>
      </c>
      <c r="N9" s="144">
        <f>'5. Output and Result Profiles'!N7</f>
        <v>45627</v>
      </c>
      <c r="O9" s="144">
        <f>'5. Output and Result Profiles'!O7</f>
        <v>45658</v>
      </c>
      <c r="P9" s="144">
        <f>'5. Output and Result Profiles'!P7</f>
        <v>45689</v>
      </c>
      <c r="Q9" s="144">
        <f>'5. Output and Result Profiles'!Q7</f>
        <v>45717</v>
      </c>
      <c r="R9" s="161" t="str">
        <f>'5. Output and Result Profiles'!R7</f>
        <v>2024-25 TOTAL</v>
      </c>
      <c r="S9" s="237" t="str">
        <f>'5. Output and Result Profiles'!S7</f>
        <v>Project TOTAL</v>
      </c>
    </row>
    <row r="10" spans="1:19" s="142" customFormat="1" ht="16.5" customHeight="1" x14ac:dyDescent="0.25">
      <c r="A10" s="146" t="str">
        <f>'5. Output and Result Profiles'!A8</f>
        <v>Milestone payment (upon grant sign off)</v>
      </c>
      <c r="B10" s="147">
        <f>'4. Unit rates'!$B$11*'5. Output and Result Profiles'!B8</f>
        <v>0</v>
      </c>
      <c r="C10" s="147">
        <f>'4. Unit rates'!$B$11*'5. Output and Result Profiles'!C8</f>
        <v>0</v>
      </c>
      <c r="D10" s="147">
        <f>'4. Unit rates'!$B$11*'5. Output and Result Profiles'!D8</f>
        <v>0</v>
      </c>
      <c r="E10" s="148">
        <f>SUM(B10:D10)</f>
        <v>0</v>
      </c>
      <c r="F10" s="147">
        <f>'4. Unit rates'!$B$11*'5. Output and Result Profiles'!F8</f>
        <v>0</v>
      </c>
      <c r="G10" s="147">
        <f>'4. Unit rates'!$B$11*'5. Output and Result Profiles'!G8</f>
        <v>0</v>
      </c>
      <c r="H10" s="147">
        <f>'4. Unit rates'!$B$11*'5. Output and Result Profiles'!H8</f>
        <v>0</v>
      </c>
      <c r="I10" s="147">
        <f>'4. Unit rates'!$B$11*'5. Output and Result Profiles'!I8</f>
        <v>0</v>
      </c>
      <c r="J10" s="147">
        <f>'4. Unit rates'!$B$11*'5. Output and Result Profiles'!J8</f>
        <v>0</v>
      </c>
      <c r="K10" s="147">
        <f>'4. Unit rates'!$B$11*'5. Output and Result Profiles'!K8</f>
        <v>0</v>
      </c>
      <c r="L10" s="147">
        <f>'4. Unit rates'!$B$11*'5. Output and Result Profiles'!L8</f>
        <v>0</v>
      </c>
      <c r="M10" s="147">
        <f>'4. Unit rates'!$B$11*'5. Output and Result Profiles'!M8</f>
        <v>0</v>
      </c>
      <c r="N10" s="147">
        <f>'4. Unit rates'!$B$11*'5. Output and Result Profiles'!N8</f>
        <v>0</v>
      </c>
      <c r="O10" s="147">
        <f>'4. Unit rates'!$B$11*'5. Output and Result Profiles'!O8</f>
        <v>0</v>
      </c>
      <c r="P10" s="147">
        <f>'4. Unit rates'!$B$11*'5. Output and Result Profiles'!P8</f>
        <v>0</v>
      </c>
      <c r="Q10" s="147">
        <f>'4. Unit rates'!$B$11*'5. Output and Result Profiles'!Q8</f>
        <v>0</v>
      </c>
      <c r="R10" s="148">
        <f>SUM(F10:Q10)</f>
        <v>0</v>
      </c>
      <c r="S10" s="238">
        <f>SUM(E10+R10)</f>
        <v>0</v>
      </c>
    </row>
    <row r="11" spans="1:19" s="142" customFormat="1" ht="16.5" customHeight="1" x14ac:dyDescent="0.25">
      <c r="A11" s="95" t="str">
        <f>'5. Output and Result Profiles'!A9</f>
        <v>Participants starting on the Project (enrolment, needs assessment, bespoke action plan)</v>
      </c>
      <c r="B11" s="147" t="e">
        <f>'4. Unit rates'!$B$12*'5. Output and Result Profiles'!B9</f>
        <v>#DIV/0!</v>
      </c>
      <c r="C11" s="147" t="e">
        <f>'4. Unit rates'!$B$12*'5. Output and Result Profiles'!C9</f>
        <v>#DIV/0!</v>
      </c>
      <c r="D11" s="147" t="e">
        <f>'4. Unit rates'!$B$12*'5. Output and Result Profiles'!D9</f>
        <v>#DIV/0!</v>
      </c>
      <c r="E11" s="148" t="e">
        <f t="shared" ref="E11:E12" si="0">SUM(B11:D11)</f>
        <v>#DIV/0!</v>
      </c>
      <c r="F11" s="147" t="e">
        <f>'4. Unit rates'!$B$12*'5. Output and Result Profiles'!F9</f>
        <v>#DIV/0!</v>
      </c>
      <c r="G11" s="147" t="e">
        <f>SUM('4. Unit rates'!$B$12*'5. Output and Result Profiles'!G9)</f>
        <v>#DIV/0!</v>
      </c>
      <c r="H11" s="147" t="e">
        <f>SUM('4. Unit rates'!$B$12*'5. Output and Result Profiles'!H9)</f>
        <v>#DIV/0!</v>
      </c>
      <c r="I11" s="147" t="e">
        <f>SUM('4. Unit rates'!$B$12*'5. Output and Result Profiles'!I9)</f>
        <v>#DIV/0!</v>
      </c>
      <c r="J11" s="147" t="e">
        <f>SUM('4. Unit rates'!$B$12*'5. Output and Result Profiles'!J9)</f>
        <v>#DIV/0!</v>
      </c>
      <c r="K11" s="147" t="e">
        <f>SUM('4. Unit rates'!$B$12*'5. Output and Result Profiles'!K9)</f>
        <v>#DIV/0!</v>
      </c>
      <c r="L11" s="147" t="e">
        <f>SUM('4. Unit rates'!$B$12*'5. Output and Result Profiles'!L9)</f>
        <v>#DIV/0!</v>
      </c>
      <c r="M11" s="147" t="e">
        <f>SUM('4. Unit rates'!$B$12*'5. Output and Result Profiles'!M9)</f>
        <v>#DIV/0!</v>
      </c>
      <c r="N11" s="147" t="e">
        <f>SUM('4. Unit rates'!$B$12*'5. Output and Result Profiles'!N9)</f>
        <v>#DIV/0!</v>
      </c>
      <c r="O11" s="147" t="e">
        <f>SUM('4. Unit rates'!$B$12*'5. Output and Result Profiles'!O9)</f>
        <v>#DIV/0!</v>
      </c>
      <c r="P11" s="147" t="e">
        <f>SUM('4. Unit rates'!$B$12*'5. Output and Result Profiles'!P9)</f>
        <v>#DIV/0!</v>
      </c>
      <c r="Q11" s="147" t="e">
        <f>SUM('4. Unit rates'!$B$12*'5. Output and Result Profiles'!Q9)</f>
        <v>#DIV/0!</v>
      </c>
      <c r="R11" s="148" t="e">
        <f t="shared" ref="R11:R12" si="1">SUM(F11:Q11)</f>
        <v>#DIV/0!</v>
      </c>
      <c r="S11" s="238" t="e">
        <f t="shared" ref="S11:S12" si="2">SUM(E11+R11)</f>
        <v>#DIV/0!</v>
      </c>
    </row>
    <row r="12" spans="1:19" s="142" customFormat="1" ht="16.5" customHeight="1" x14ac:dyDescent="0.25">
      <c r="A12" s="95" t="str">
        <f>'2. Spend by result &amp; milestone'!B14</f>
        <v xml:space="preserve">Participants into education, training or employment  </v>
      </c>
      <c r="B12" s="147" t="e">
        <f>'4. Unit rates'!$B$13*('5. Output and Result Profiles'!B17+'5. Output and Result Profiles'!B18)</f>
        <v>#DIV/0!</v>
      </c>
      <c r="C12" s="147" t="e">
        <f>'4. Unit rates'!$B$13*('5. Output and Result Profiles'!C17+'5. Output and Result Profiles'!C18)</f>
        <v>#DIV/0!</v>
      </c>
      <c r="D12" s="147" t="e">
        <f>'4. Unit rates'!$B$13*('5. Output and Result Profiles'!D17+'5. Output and Result Profiles'!D18)</f>
        <v>#DIV/0!</v>
      </c>
      <c r="E12" s="148" t="e">
        <f t="shared" si="0"/>
        <v>#DIV/0!</v>
      </c>
      <c r="F12" s="147" t="e">
        <f>'4. Unit rates'!$B$13*('5. Output and Result Profiles'!F17+'5. Output and Result Profiles'!F18)</f>
        <v>#DIV/0!</v>
      </c>
      <c r="G12" s="147" t="e">
        <f>'4. Unit rates'!$B$13*('5. Output and Result Profiles'!G17+'5. Output and Result Profiles'!G18)</f>
        <v>#DIV/0!</v>
      </c>
      <c r="H12" s="147" t="e">
        <f>'4. Unit rates'!$B$13*('5. Output and Result Profiles'!H17+'5. Output and Result Profiles'!H18)</f>
        <v>#DIV/0!</v>
      </c>
      <c r="I12" s="147" t="e">
        <f>'4. Unit rates'!$B$13*('5. Output and Result Profiles'!I17+'5. Output and Result Profiles'!I18)</f>
        <v>#DIV/0!</v>
      </c>
      <c r="J12" s="147" t="e">
        <f>'4. Unit rates'!$B$13*('5. Output and Result Profiles'!J17+'5. Output and Result Profiles'!J18)</f>
        <v>#DIV/0!</v>
      </c>
      <c r="K12" s="147" t="e">
        <f>'4. Unit rates'!$B$13*('5. Output and Result Profiles'!K17+'5. Output and Result Profiles'!K18)</f>
        <v>#DIV/0!</v>
      </c>
      <c r="L12" s="147" t="e">
        <f>'4. Unit rates'!$B$13*('5. Output and Result Profiles'!L17+'5. Output and Result Profiles'!L18)</f>
        <v>#DIV/0!</v>
      </c>
      <c r="M12" s="147" t="e">
        <f>'4. Unit rates'!$B$13*('5. Output and Result Profiles'!M17+'5. Output and Result Profiles'!M18)</f>
        <v>#DIV/0!</v>
      </c>
      <c r="N12" s="147" t="e">
        <f>'4. Unit rates'!$B$13*('5. Output and Result Profiles'!N17+'5. Output and Result Profiles'!N18)</f>
        <v>#DIV/0!</v>
      </c>
      <c r="O12" s="147" t="e">
        <f>'4. Unit rates'!$B$13*('5. Output and Result Profiles'!O17+'5. Output and Result Profiles'!O18)</f>
        <v>#DIV/0!</v>
      </c>
      <c r="P12" s="147" t="e">
        <f>'4. Unit rates'!$B$13*('5. Output and Result Profiles'!P17+'5. Output and Result Profiles'!P18)</f>
        <v>#DIV/0!</v>
      </c>
      <c r="Q12" s="147" t="e">
        <f>'4. Unit rates'!$B$13*('5. Output and Result Profiles'!Q17+'5. Output and Result Profiles'!Q18)</f>
        <v>#DIV/0!</v>
      </c>
      <c r="R12" s="148" t="e">
        <f t="shared" si="1"/>
        <v>#DIV/0!</v>
      </c>
      <c r="S12" s="238" t="e">
        <f t="shared" si="2"/>
        <v>#DIV/0!</v>
      </c>
    </row>
    <row r="13" spans="1:19" s="142" customFormat="1" ht="16.5" customHeight="1" x14ac:dyDescent="0.25">
      <c r="A13" s="57" t="s">
        <v>126</v>
      </c>
      <c r="B13" s="149" t="e">
        <f t="shared" ref="B13:R13" si="3">SUM(B10:B12)</f>
        <v>#DIV/0!</v>
      </c>
      <c r="C13" s="149" t="e">
        <f t="shared" si="3"/>
        <v>#DIV/0!</v>
      </c>
      <c r="D13" s="149" t="e">
        <f t="shared" si="3"/>
        <v>#DIV/0!</v>
      </c>
      <c r="E13" s="159" t="e">
        <f>SUM(E10:E12)</f>
        <v>#DIV/0!</v>
      </c>
      <c r="F13" s="149" t="e">
        <f t="shared" si="3"/>
        <v>#DIV/0!</v>
      </c>
      <c r="G13" s="149" t="e">
        <f t="shared" si="3"/>
        <v>#DIV/0!</v>
      </c>
      <c r="H13" s="149" t="e">
        <f t="shared" si="3"/>
        <v>#DIV/0!</v>
      </c>
      <c r="I13" s="149" t="e">
        <f t="shared" si="3"/>
        <v>#DIV/0!</v>
      </c>
      <c r="J13" s="149" t="e">
        <f t="shared" si="3"/>
        <v>#DIV/0!</v>
      </c>
      <c r="K13" s="149" t="e">
        <f t="shared" si="3"/>
        <v>#DIV/0!</v>
      </c>
      <c r="L13" s="149" t="e">
        <f t="shared" si="3"/>
        <v>#DIV/0!</v>
      </c>
      <c r="M13" s="149" t="e">
        <f t="shared" si="3"/>
        <v>#DIV/0!</v>
      </c>
      <c r="N13" s="149" t="e">
        <f t="shared" si="3"/>
        <v>#DIV/0!</v>
      </c>
      <c r="O13" s="149" t="e">
        <f t="shared" si="3"/>
        <v>#DIV/0!</v>
      </c>
      <c r="P13" s="149" t="e">
        <f t="shared" si="3"/>
        <v>#DIV/0!</v>
      </c>
      <c r="Q13" s="149" t="e">
        <f t="shared" si="3"/>
        <v>#DIV/0!</v>
      </c>
      <c r="R13" s="160" t="e">
        <f t="shared" si="3"/>
        <v>#DIV/0!</v>
      </c>
      <c r="S13" s="160" t="e">
        <f t="shared" ref="S13" si="4">SUM(S10:S12)</f>
        <v>#DIV/0!</v>
      </c>
    </row>
    <row r="14" spans="1:19" s="88" customFormat="1" x14ac:dyDescent="0.25">
      <c r="S14" s="109"/>
    </row>
    <row r="15" spans="1:19" s="88" customFormat="1" ht="13" thickBot="1" x14ac:dyDescent="0.3">
      <c r="H15" s="142"/>
    </row>
    <row r="16" spans="1:19" s="88" customFormat="1" ht="20.25" customHeight="1" thickBot="1" x14ac:dyDescent="0.3">
      <c r="A16" s="67" t="s">
        <v>98</v>
      </c>
      <c r="B16" s="150">
        <f>'1. Project delivery costs'!C56</f>
        <v>0</v>
      </c>
      <c r="H16" s="142"/>
    </row>
    <row r="17" spans="1:6" s="88" customFormat="1" x14ac:dyDescent="0.25"/>
    <row r="18" spans="1:6" s="88" customFormat="1" ht="39.75" customHeight="1" x14ac:dyDescent="0.25">
      <c r="A18" s="282" t="s">
        <v>99</v>
      </c>
      <c r="B18" s="283"/>
      <c r="C18" s="94"/>
      <c r="D18" s="94"/>
      <c r="E18" s="94"/>
      <c r="F18" s="94"/>
    </row>
  </sheetData>
  <sheetProtection algorithmName="SHA-512" hashValue="C1HYBgIeUpnOAhzTr8mcNVEx+RS2tX24YT94WBa/wknnx/bRkhXCw1t+KhNXxTOzfstSNYiioK4CIzF4cGloFA==" saltValue="I3t00R4AimfkbQbXw+ZYNg==" spinCount="100000" sheet="1" objects="1" scenarios="1" formatColumns="0" formatRows="0"/>
  <mergeCells count="1">
    <mergeCell ref="A18:B18"/>
  </mergeCells>
  <phoneticPr fontId="0" type="noConversion"/>
  <conditionalFormatting sqref="R13:S13">
    <cfRule type="containsErrors" dxfId="0" priority="1">
      <formula>ISERROR(R13)</formula>
    </cfRule>
  </conditionalFormatting>
  <pageMargins left="0.23622047244094491" right="0.23622047244094491" top="0.74803149606299213" bottom="0.74803149606299213" header="0.31496062992125984" footer="0.31496062992125984"/>
  <pageSetup paperSize="9" scale="53" orientation="landscape" r:id="rId1"/>
  <headerFooter alignWithMargins="0">
    <oddFooter>&amp;L&amp;8&amp;D&amp;R&amp;8&amp;F</oddFooter>
  </headerFooter>
  <ignoredErrors>
    <ignoredError sqref="B11:S13" evalError="1"/>
  </ignoredError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A1:C26"/>
  <sheetViews>
    <sheetView workbookViewId="0">
      <selection activeCell="A18" sqref="A18"/>
    </sheetView>
  </sheetViews>
  <sheetFormatPr defaultColWidth="8.81640625" defaultRowHeight="12.5" x14ac:dyDescent="0.25"/>
  <cols>
    <col min="1" max="1" width="37.26953125" customWidth="1"/>
    <col min="2" max="2" width="11.453125" bestFit="1" customWidth="1"/>
    <col min="3" max="3" width="9.7265625" customWidth="1"/>
  </cols>
  <sheetData>
    <row r="1" spans="1:2" ht="13" x14ac:dyDescent="0.3">
      <c r="A1" s="39" t="s">
        <v>100</v>
      </c>
    </row>
    <row r="2" spans="1:2" x14ac:dyDescent="0.25">
      <c r="A2" t="s">
        <v>101</v>
      </c>
      <c r="B2">
        <f>'2. Spend by result &amp; milestone'!$G$9</f>
        <v>0</v>
      </c>
    </row>
    <row r="3" spans="1:2" x14ac:dyDescent="0.25">
      <c r="A3" s="40" t="s">
        <v>102</v>
      </c>
      <c r="B3" t="e">
        <f>'4. Unit rates'!#REF!</f>
        <v>#REF!</v>
      </c>
    </row>
    <row r="4" spans="1:2" x14ac:dyDescent="0.25">
      <c r="A4" t="s">
        <v>103</v>
      </c>
      <c r="B4" t="e">
        <f>B2/B3</f>
        <v>#REF!</v>
      </c>
    </row>
    <row r="9" spans="1:2" ht="13" x14ac:dyDescent="0.3">
      <c r="A9" s="39" t="s">
        <v>104</v>
      </c>
    </row>
    <row r="10" spans="1:2" x14ac:dyDescent="0.25">
      <c r="A10" s="40" t="s">
        <v>105</v>
      </c>
    </row>
    <row r="11" spans="1:2" x14ac:dyDescent="0.25">
      <c r="A11" s="40" t="s">
        <v>106</v>
      </c>
    </row>
    <row r="12" spans="1:2" x14ac:dyDescent="0.25">
      <c r="A12" s="40" t="s">
        <v>107</v>
      </c>
    </row>
    <row r="13" spans="1:2" x14ac:dyDescent="0.25">
      <c r="A13" s="40" t="s">
        <v>108</v>
      </c>
    </row>
    <row r="14" spans="1:2" x14ac:dyDescent="0.25">
      <c r="A14" s="40" t="s">
        <v>109</v>
      </c>
    </row>
    <row r="15" spans="1:2" x14ac:dyDescent="0.25">
      <c r="A15" s="40" t="s">
        <v>110</v>
      </c>
    </row>
    <row r="16" spans="1:2" x14ac:dyDescent="0.25">
      <c r="A16" s="40" t="s">
        <v>111</v>
      </c>
    </row>
    <row r="17" spans="1:3" x14ac:dyDescent="0.25">
      <c r="A17" s="40"/>
    </row>
    <row r="18" spans="1:3" x14ac:dyDescent="0.25">
      <c r="A18" s="40"/>
    </row>
    <row r="19" spans="1:3" x14ac:dyDescent="0.25">
      <c r="A19" s="40"/>
    </row>
    <row r="21" spans="1:3" ht="13" x14ac:dyDescent="0.3">
      <c r="A21" s="39"/>
      <c r="B21" s="65"/>
      <c r="C21" s="65"/>
    </row>
    <row r="22" spans="1:3" x14ac:dyDescent="0.25">
      <c r="A22" s="40"/>
      <c r="B22" s="64"/>
    </row>
    <row r="23" spans="1:3" x14ac:dyDescent="0.25">
      <c r="B23" s="64"/>
    </row>
    <row r="24" spans="1:3" x14ac:dyDescent="0.25">
      <c r="B24" s="64"/>
    </row>
    <row r="25" spans="1:3" x14ac:dyDescent="0.25">
      <c r="B25" s="64"/>
    </row>
    <row r="26" spans="1:3" x14ac:dyDescent="0.25">
      <c r="B26" s="64"/>
    </row>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00B0F0"/>
    <pageSetUpPr fitToPage="1"/>
  </sheetPr>
  <dimension ref="B10:O20"/>
  <sheetViews>
    <sheetView showGridLines="0" zoomScale="90" zoomScaleNormal="90" workbookViewId="0">
      <selection activeCell="N30" sqref="N30"/>
    </sheetView>
  </sheetViews>
  <sheetFormatPr defaultColWidth="8.81640625" defaultRowHeight="12.5" x14ac:dyDescent="0.25"/>
  <cols>
    <col min="1" max="1" width="5.7265625" customWidth="1"/>
  </cols>
  <sheetData>
    <row r="10" spans="2:15" x14ac:dyDescent="0.25">
      <c r="M10" s="59"/>
    </row>
    <row r="11" spans="2:15" ht="25" x14ac:dyDescent="0.5">
      <c r="B11" s="79" t="s">
        <v>141</v>
      </c>
    </row>
    <row r="13" spans="2:15" ht="20" x14ac:dyDescent="0.4">
      <c r="B13" s="56" t="s">
        <v>31</v>
      </c>
    </row>
    <row r="14" spans="2:15" ht="13" thickBot="1" x14ac:dyDescent="0.3"/>
    <row r="15" spans="2:15" ht="36" customHeight="1" thickBot="1" x14ac:dyDescent="0.3">
      <c r="B15" s="224" t="s">
        <v>32</v>
      </c>
      <c r="E15" s="251">
        <f>(Organisation!C5)</f>
        <v>0</v>
      </c>
      <c r="F15" s="252"/>
      <c r="G15" s="252"/>
      <c r="H15" s="252"/>
      <c r="I15" s="252"/>
      <c r="J15" s="252"/>
      <c r="K15" s="252"/>
      <c r="L15" s="252"/>
      <c r="M15" s="252"/>
      <c r="N15" s="252"/>
      <c r="O15" s="253"/>
    </row>
    <row r="16" spans="2:15" ht="21" customHeight="1" x14ac:dyDescent="0.25">
      <c r="B16" s="60"/>
    </row>
    <row r="17" spans="2:2" ht="22.5" customHeight="1" x14ac:dyDescent="0.25"/>
    <row r="19" spans="2:2" ht="14" x14ac:dyDescent="0.3">
      <c r="B19" s="48" t="s">
        <v>33</v>
      </c>
    </row>
    <row r="20" spans="2:2" x14ac:dyDescent="0.25">
      <c r="B20" s="225">
        <v>45139</v>
      </c>
    </row>
  </sheetData>
  <sheetProtection algorithmName="SHA-512" hashValue="mCX/ShiazJ7ibnWGS4S6/Lh5ku00cn+1HR7HuSnCbaaQ6VSGkuERQV0MdtbHlcWXuMiqS7QiDlxuiqdcv6nVJA==" saltValue="JdsrthqnGUtlD/fSpHhAWw==" spinCount="100000" sheet="1" objects="1" scenarios="1"/>
  <mergeCells count="1">
    <mergeCell ref="E15:O15"/>
  </mergeCells>
  <pageMargins left="0.7" right="0.7" top="0.75" bottom="0.75" header="0.3" footer="0.3"/>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rgb="FF92D050"/>
    <pageSetUpPr fitToPage="1"/>
  </sheetPr>
  <dimension ref="B1:BA36"/>
  <sheetViews>
    <sheetView showGridLines="0" workbookViewId="0">
      <selection activeCell="B9" sqref="B9"/>
    </sheetView>
  </sheetViews>
  <sheetFormatPr defaultColWidth="8.81640625" defaultRowHeight="12.5" x14ac:dyDescent="0.25"/>
  <cols>
    <col min="1" max="1" width="3.453125" customWidth="1"/>
    <col min="2" max="2" width="13.453125" customWidth="1"/>
    <col min="3" max="3" width="150.7265625" customWidth="1"/>
  </cols>
  <sheetData>
    <row r="1" spans="2:53" ht="13" x14ac:dyDescent="0.25">
      <c r="C1" s="31"/>
    </row>
    <row r="2" spans="2:53" ht="15.5" x14ac:dyDescent="0.25">
      <c r="B2" s="30" t="s">
        <v>34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c r="AO2" s="1"/>
      <c r="AP2" s="1"/>
      <c r="AQ2" s="1"/>
      <c r="AR2" s="1"/>
      <c r="AS2" s="1"/>
      <c r="AT2" s="1"/>
      <c r="AU2" s="1"/>
      <c r="AV2" s="1"/>
      <c r="AW2" s="1"/>
      <c r="AX2" s="1"/>
      <c r="AY2" s="1"/>
      <c r="AZ2" s="1"/>
      <c r="BA2" s="1"/>
    </row>
    <row r="3" spans="2:53" x14ac:dyDescent="0.25">
      <c r="B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row>
    <row r="4" spans="2:53" ht="14" x14ac:dyDescent="0.25">
      <c r="B4" s="34" t="s">
        <v>35</v>
      </c>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c r="AO4" s="1"/>
      <c r="AP4" s="1"/>
      <c r="AQ4" s="1"/>
      <c r="AR4" s="1"/>
      <c r="AS4" s="1"/>
      <c r="AT4" s="1"/>
      <c r="AU4" s="1"/>
      <c r="AV4" s="1"/>
      <c r="AW4" s="1"/>
      <c r="AX4" s="1"/>
      <c r="AY4" s="1"/>
      <c r="AZ4" s="1"/>
      <c r="BA4" s="1"/>
    </row>
    <row r="5" spans="2:53" x14ac:dyDescent="0.25">
      <c r="B5" s="1"/>
      <c r="C5" s="1"/>
      <c r="D5" s="1"/>
      <c r="E5" s="1"/>
      <c r="F5" s="1"/>
      <c r="G5" s="1"/>
      <c r="H5" s="1"/>
      <c r="I5" s="1"/>
      <c r="J5" s="1"/>
      <c r="K5" s="1"/>
      <c r="L5" s="1"/>
      <c r="M5" s="1"/>
      <c r="N5" s="1"/>
      <c r="O5" s="1"/>
      <c r="P5" s="1"/>
      <c r="Q5" s="1"/>
      <c r="R5" s="1"/>
      <c r="S5" s="1"/>
      <c r="T5" s="1"/>
      <c r="U5" s="1"/>
      <c r="V5" s="1"/>
      <c r="W5" s="1"/>
      <c r="X5" s="1"/>
      <c r="Y5" s="1"/>
      <c r="Z5" s="1"/>
      <c r="AA5" s="1"/>
      <c r="AB5" s="1"/>
      <c r="AC5" s="1"/>
      <c r="AD5" s="1"/>
      <c r="AE5" s="1"/>
      <c r="AF5" s="1"/>
      <c r="AG5" s="1"/>
      <c r="AH5" s="1"/>
      <c r="AI5" s="1"/>
      <c r="AJ5" s="1"/>
      <c r="AK5" s="1"/>
      <c r="AL5" s="1"/>
      <c r="AM5" s="1"/>
      <c r="AN5" s="1"/>
      <c r="AO5" s="1"/>
      <c r="AP5" s="1"/>
      <c r="AQ5" s="1"/>
      <c r="AR5" s="1"/>
      <c r="AS5" s="1"/>
      <c r="AT5" s="1"/>
      <c r="AU5" s="1"/>
      <c r="AV5" s="1"/>
      <c r="AW5" s="1"/>
      <c r="AX5" s="1"/>
      <c r="AY5" s="1"/>
      <c r="AZ5" s="1"/>
      <c r="BA5" s="1"/>
    </row>
    <row r="6" spans="2:53" ht="14" x14ac:dyDescent="0.25">
      <c r="B6" s="34" t="s">
        <v>36</v>
      </c>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c r="AP6" s="1"/>
      <c r="AQ6" s="1"/>
      <c r="AR6" s="1"/>
      <c r="AS6" s="1"/>
      <c r="AT6" s="1"/>
      <c r="AU6" s="1"/>
      <c r="AV6" s="1"/>
      <c r="AW6" s="1"/>
      <c r="AX6" s="1"/>
      <c r="AY6" s="1"/>
      <c r="AZ6" s="1"/>
      <c r="BA6" s="1"/>
    </row>
    <row r="7" spans="2:53" x14ac:dyDescent="0.25">
      <c r="B7" s="1"/>
      <c r="C7" s="1"/>
      <c r="D7" s="1"/>
      <c r="E7" s="1"/>
      <c r="F7" s="1"/>
      <c r="G7" s="1"/>
      <c r="H7" s="1"/>
      <c r="I7" s="1"/>
      <c r="J7" s="1"/>
      <c r="K7" s="1"/>
      <c r="L7" s="1"/>
      <c r="M7" s="1"/>
      <c r="N7" s="1"/>
      <c r="O7" s="1"/>
      <c r="P7" s="1"/>
      <c r="Q7" s="1"/>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c r="BA7" s="1"/>
    </row>
    <row r="8" spans="2:53" ht="14" x14ac:dyDescent="0.25">
      <c r="B8" s="34" t="s">
        <v>145</v>
      </c>
      <c r="C8" s="34"/>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1"/>
      <c r="AR8" s="1"/>
      <c r="AS8" s="1"/>
      <c r="AT8" s="1"/>
      <c r="AU8" s="1"/>
      <c r="AV8" s="1"/>
      <c r="AW8" s="1"/>
      <c r="AX8" s="1"/>
      <c r="AY8" s="1"/>
      <c r="AZ8" s="1"/>
      <c r="BA8" s="1"/>
    </row>
    <row r="9" spans="2:53" ht="14" x14ac:dyDescent="0.25">
      <c r="B9" s="34"/>
      <c r="C9" s="34"/>
      <c r="D9" s="1"/>
      <c r="E9" s="1"/>
      <c r="F9" s="1"/>
      <c r="G9" s="1"/>
      <c r="H9" s="1"/>
      <c r="I9" s="1"/>
      <c r="J9" s="1"/>
      <c r="K9" s="1"/>
      <c r="L9" s="1"/>
      <c r="M9" s="1"/>
      <c r="N9" s="1"/>
      <c r="O9" s="1"/>
      <c r="P9" s="1"/>
      <c r="Q9" s="1"/>
      <c r="R9" s="1"/>
      <c r="S9" s="1"/>
      <c r="T9" s="1"/>
      <c r="U9" s="1"/>
      <c r="V9" s="1"/>
      <c r="W9" s="1"/>
      <c r="X9" s="1"/>
      <c r="Y9" s="1"/>
      <c r="Z9" s="1"/>
      <c r="AA9" s="1"/>
      <c r="AB9" s="1"/>
      <c r="AC9" s="1"/>
      <c r="AD9" s="1"/>
      <c r="AE9" s="1"/>
      <c r="AF9" s="1"/>
      <c r="AG9" s="1"/>
      <c r="AH9" s="1"/>
      <c r="AI9" s="1"/>
      <c r="AJ9" s="1"/>
      <c r="AK9" s="1"/>
      <c r="AL9" s="1"/>
      <c r="AM9" s="1"/>
      <c r="AN9" s="1"/>
      <c r="AO9" s="1"/>
      <c r="AP9" s="1"/>
      <c r="AQ9" s="1"/>
      <c r="AR9" s="1"/>
      <c r="AS9" s="1"/>
      <c r="AT9" s="1"/>
      <c r="AU9" s="1"/>
      <c r="AV9" s="1"/>
      <c r="AW9" s="1"/>
      <c r="AX9" s="1"/>
      <c r="AY9" s="1"/>
      <c r="AZ9" s="1"/>
      <c r="BA9" s="1"/>
    </row>
    <row r="10" spans="2:53" ht="14" x14ac:dyDescent="0.25">
      <c r="B10" s="34" t="s">
        <v>37</v>
      </c>
      <c r="C10" s="34"/>
      <c r="D10" s="1"/>
      <c r="E10" s="1"/>
      <c r="F10" s="1"/>
      <c r="G10" s="1"/>
      <c r="H10" s="1"/>
      <c r="I10" s="1"/>
      <c r="J10" s="1"/>
      <c r="K10" s="1"/>
      <c r="L10" s="1"/>
      <c r="M10" s="1"/>
      <c r="N10" s="1"/>
      <c r="O10" s="1"/>
      <c r="P10" s="1"/>
      <c r="Q10" s="1"/>
      <c r="R10" s="1"/>
      <c r="S10" s="1"/>
      <c r="T10" s="1"/>
      <c r="U10" s="1"/>
      <c r="V10" s="1"/>
      <c r="W10" s="1"/>
      <c r="X10" s="1"/>
      <c r="Y10" s="1"/>
      <c r="Z10" s="1"/>
      <c r="AA10" s="1"/>
      <c r="AB10" s="1"/>
      <c r="AC10" s="1"/>
      <c r="AD10" s="1"/>
      <c r="AE10" s="1"/>
      <c r="AF10" s="1"/>
      <c r="AG10" s="1"/>
      <c r="AH10" s="1"/>
      <c r="AI10" s="1"/>
      <c r="AJ10" s="1"/>
      <c r="AK10" s="1"/>
      <c r="AL10" s="1"/>
      <c r="AM10" s="1"/>
      <c r="AN10" s="1"/>
      <c r="AO10" s="1"/>
      <c r="AP10" s="1"/>
      <c r="AQ10" s="1"/>
      <c r="AR10" s="1"/>
      <c r="AS10" s="1"/>
      <c r="AT10" s="1"/>
      <c r="AU10" s="1"/>
      <c r="AV10" s="1"/>
      <c r="AW10" s="1"/>
      <c r="AX10" s="1"/>
      <c r="AY10" s="1"/>
      <c r="AZ10" s="1"/>
      <c r="BA10" s="1"/>
    </row>
    <row r="11" spans="2:53" ht="14" x14ac:dyDescent="0.3">
      <c r="B11" s="48"/>
      <c r="C11" s="49" t="s">
        <v>38</v>
      </c>
      <c r="D11" s="1"/>
      <c r="E11" s="1"/>
      <c r="F11" s="1"/>
      <c r="G11" s="1"/>
      <c r="H11" s="1"/>
      <c r="I11" s="1"/>
      <c r="J11" s="1"/>
      <c r="K11" s="1"/>
      <c r="L11" s="1"/>
      <c r="M11" s="1"/>
      <c r="N11" s="1"/>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
      <c r="AV11" s="1"/>
      <c r="AW11" s="1"/>
      <c r="AX11" s="1"/>
      <c r="AY11" s="1"/>
      <c r="AZ11" s="1"/>
      <c r="BA11" s="1"/>
    </row>
    <row r="12" spans="2:53" ht="14" x14ac:dyDescent="0.3">
      <c r="B12" s="48"/>
      <c r="C12" s="49" t="s">
        <v>39</v>
      </c>
      <c r="D12" s="1"/>
      <c r="E12" s="1"/>
      <c r="F12" s="1"/>
      <c r="G12" s="1"/>
      <c r="H12" s="1"/>
      <c r="I12" s="1"/>
      <c r="J12" s="1"/>
      <c r="K12" s="1"/>
      <c r="L12" s="1"/>
      <c r="M12" s="1"/>
      <c r="N12" s="1"/>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row>
    <row r="13" spans="2:53" ht="14" x14ac:dyDescent="0.3">
      <c r="B13" s="48"/>
      <c r="C13" s="49" t="s">
        <v>40</v>
      </c>
      <c r="D13" s="1"/>
      <c r="E13" s="1"/>
      <c r="F13" s="1"/>
      <c r="G13" s="1"/>
      <c r="H13" s="1"/>
      <c r="I13" s="1"/>
      <c r="J13" s="1"/>
      <c r="K13" s="1"/>
      <c r="L13" s="1"/>
      <c r="M13" s="1"/>
      <c r="N13" s="1"/>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row>
    <row r="14" spans="2:53" ht="14" x14ac:dyDescent="0.25">
      <c r="B14" s="49"/>
      <c r="C14" s="49" t="s">
        <v>41</v>
      </c>
      <c r="D14" s="1"/>
      <c r="E14" s="1"/>
      <c r="F14" s="1"/>
      <c r="G14" s="1"/>
      <c r="H14" s="1"/>
      <c r="I14" s="1"/>
      <c r="J14" s="1"/>
      <c r="K14" s="1"/>
      <c r="L14" s="1"/>
      <c r="M14" s="1"/>
      <c r="N14" s="1"/>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row>
    <row r="15" spans="2:53" ht="14" x14ac:dyDescent="0.25">
      <c r="B15" s="34"/>
      <c r="C15" s="34"/>
      <c r="D15" s="1"/>
      <c r="E15" s="1"/>
      <c r="F15" s="1"/>
      <c r="G15" s="1"/>
      <c r="H15" s="1"/>
      <c r="I15" s="1"/>
      <c r="J15" s="1"/>
      <c r="K15" s="1"/>
      <c r="L15" s="1"/>
      <c r="M15" s="1"/>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row>
    <row r="16" spans="2:53" ht="14" x14ac:dyDescent="0.25">
      <c r="B16" s="34" t="s">
        <v>42</v>
      </c>
      <c r="C16" s="34"/>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row>
    <row r="17" spans="2:53" ht="14" x14ac:dyDescent="0.25">
      <c r="B17" s="34"/>
      <c r="C17" s="49" t="s">
        <v>43</v>
      </c>
      <c r="D17" s="1"/>
      <c r="E17" s="1"/>
      <c r="F17" s="1"/>
      <c r="G17" s="1"/>
      <c r="H17" s="1"/>
      <c r="I17" s="1"/>
      <c r="J17" s="1"/>
      <c r="K17" s="1"/>
      <c r="L17" s="1"/>
      <c r="M17" s="1"/>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row>
    <row r="18" spans="2:53" ht="14" x14ac:dyDescent="0.3">
      <c r="B18" s="48"/>
      <c r="C18" s="49" t="s">
        <v>44</v>
      </c>
      <c r="D18" s="1"/>
      <c r="E18" s="1"/>
      <c r="F18" s="1"/>
      <c r="G18" s="1"/>
      <c r="H18" s="1"/>
      <c r="I18" s="1"/>
      <c r="J18" s="1"/>
      <c r="K18" s="1"/>
      <c r="L18" s="1"/>
      <c r="M18" s="1"/>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row>
    <row r="19" spans="2:53" ht="14" x14ac:dyDescent="0.3">
      <c r="B19" s="48"/>
      <c r="C19" s="49" t="s">
        <v>45</v>
      </c>
      <c r="D19" s="1"/>
      <c r="E19" s="1"/>
      <c r="F19" s="1"/>
      <c r="G19" s="1"/>
      <c r="H19" s="1"/>
      <c r="I19" s="1"/>
      <c r="J19" s="1"/>
      <c r="K19" s="1"/>
      <c r="L19" s="1"/>
      <c r="M19" s="1"/>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row>
    <row r="20" spans="2:53" ht="14" x14ac:dyDescent="0.3">
      <c r="B20" s="48"/>
      <c r="C20" s="49" t="s">
        <v>46</v>
      </c>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row>
    <row r="21" spans="2:53" ht="14" x14ac:dyDescent="0.3">
      <c r="B21" s="48"/>
      <c r="C21" s="49" t="s">
        <v>47</v>
      </c>
      <c r="D21" s="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
      <c r="AL21" s="1"/>
      <c r="AM21" s="1"/>
      <c r="AN21" s="1"/>
      <c r="AO21" s="1"/>
      <c r="AP21" s="1"/>
      <c r="AQ21" s="1"/>
      <c r="AR21" s="1"/>
      <c r="AS21" s="1"/>
      <c r="AT21" s="1"/>
      <c r="AU21" s="1"/>
      <c r="AV21" s="1"/>
      <c r="AW21" s="1"/>
      <c r="AX21" s="1"/>
      <c r="AY21" s="1"/>
      <c r="AZ21" s="1"/>
      <c r="BA21" s="1"/>
    </row>
    <row r="22" spans="2:53" ht="14" x14ac:dyDescent="0.3">
      <c r="B22" s="48"/>
      <c r="C22" s="49" t="s">
        <v>48</v>
      </c>
      <c r="D22" s="1"/>
      <c r="E22" s="1"/>
      <c r="F22" s="1"/>
      <c r="G22" s="1"/>
      <c r="H22" s="1"/>
      <c r="I22" s="1"/>
      <c r="J22" s="1"/>
      <c r="K22" s="1"/>
      <c r="L22" s="1"/>
      <c r="M22" s="1"/>
      <c r="N22" s="1"/>
      <c r="O22" s="1"/>
      <c r="P22" s="1"/>
      <c r="Q22" s="1"/>
      <c r="R22" s="1"/>
      <c r="S22" s="1"/>
      <c r="T22" s="1"/>
      <c r="U22" s="1"/>
      <c r="V22" s="1"/>
      <c r="W22" s="1"/>
      <c r="X22" s="1"/>
      <c r="Y22" s="1"/>
      <c r="Z22" s="1"/>
      <c r="AA22" s="1"/>
      <c r="AB22" s="1"/>
      <c r="AC22" s="1"/>
      <c r="AD22" s="1"/>
      <c r="AE22" s="1"/>
      <c r="AF22" s="1"/>
      <c r="AG22" s="1"/>
      <c r="AH22" s="1"/>
      <c r="AI22" s="1"/>
      <c r="AJ22" s="1"/>
      <c r="AK22" s="1"/>
      <c r="AL22" s="1"/>
      <c r="AM22" s="1"/>
      <c r="AN22" s="1"/>
      <c r="AO22" s="1"/>
      <c r="AP22" s="1"/>
      <c r="AQ22" s="1"/>
      <c r="AR22" s="1"/>
      <c r="AS22" s="1"/>
      <c r="AT22" s="1"/>
      <c r="AU22" s="1"/>
      <c r="AV22" s="1"/>
      <c r="AW22" s="1"/>
      <c r="AX22" s="1"/>
      <c r="AY22" s="1"/>
      <c r="AZ22" s="1"/>
      <c r="BA22" s="1"/>
    </row>
    <row r="23" spans="2:53" ht="14" x14ac:dyDescent="0.3">
      <c r="B23" s="48"/>
      <c r="C23" s="49"/>
      <c r="D23" s="1"/>
      <c r="E23" s="1"/>
      <c r="F23" s="1"/>
      <c r="G23" s="1"/>
      <c r="H23" s="1"/>
      <c r="I23" s="1"/>
      <c r="J23" s="1"/>
      <c r="K23" s="1"/>
      <c r="L23" s="1"/>
      <c r="M23" s="1"/>
      <c r="N23" s="1"/>
      <c r="O23" s="1"/>
      <c r="P23" s="1"/>
      <c r="Q23" s="1"/>
      <c r="R23" s="1"/>
      <c r="S23" s="1"/>
      <c r="T23" s="1"/>
      <c r="U23" s="1"/>
      <c r="V23" s="1"/>
      <c r="W23" s="1"/>
      <c r="X23" s="1"/>
      <c r="Y23" s="1"/>
      <c r="Z23" s="1"/>
      <c r="AA23" s="1"/>
      <c r="AB23" s="1"/>
      <c r="AC23" s="1"/>
      <c r="AD23" s="1"/>
      <c r="AE23" s="1"/>
      <c r="AF23" s="1"/>
      <c r="AG23" s="1"/>
      <c r="AH23" s="1"/>
      <c r="AI23" s="1"/>
      <c r="AJ23" s="1"/>
      <c r="AK23" s="1"/>
      <c r="AL23" s="1"/>
      <c r="AM23" s="1"/>
      <c r="AN23" s="1"/>
      <c r="AO23" s="1"/>
      <c r="AP23" s="1"/>
      <c r="AQ23" s="1"/>
      <c r="AR23" s="1"/>
      <c r="AS23" s="1"/>
      <c r="AT23" s="1"/>
      <c r="AU23" s="1"/>
      <c r="AV23" s="1"/>
      <c r="AW23" s="1"/>
      <c r="AX23" s="1"/>
      <c r="AY23" s="1"/>
      <c r="AZ23" s="1"/>
      <c r="BA23" s="1"/>
    </row>
    <row r="24" spans="2:53" ht="14" x14ac:dyDescent="0.25">
      <c r="B24" s="34" t="s">
        <v>49</v>
      </c>
      <c r="C24" s="34"/>
      <c r="D24" s="1"/>
      <c r="E24" s="1"/>
      <c r="F24" s="1"/>
      <c r="G24" s="1"/>
      <c r="H24" s="1"/>
      <c r="I24" s="1"/>
      <c r="J24" s="1"/>
      <c r="K24" s="1"/>
      <c r="L24" s="1"/>
      <c r="M24" s="1"/>
      <c r="N24" s="1"/>
      <c r="O24" s="1"/>
      <c r="P24" s="1"/>
      <c r="Q24" s="1"/>
      <c r="R24" s="5"/>
      <c r="S24" s="1"/>
      <c r="T24" s="1"/>
      <c r="U24" s="1"/>
      <c r="V24" s="1"/>
      <c r="W24" s="1"/>
      <c r="X24" s="1"/>
      <c r="Y24" s="1"/>
      <c r="Z24" s="1"/>
      <c r="AA24" s="1"/>
      <c r="AB24" s="1"/>
      <c r="AC24" s="1"/>
      <c r="AD24" s="1"/>
      <c r="AE24" s="1"/>
      <c r="AF24" s="1"/>
      <c r="AG24" s="1"/>
      <c r="AH24" s="1"/>
      <c r="AI24" s="1"/>
      <c r="AJ24" s="1"/>
      <c r="AK24" s="1"/>
      <c r="AL24" s="1"/>
      <c r="AM24" s="1"/>
      <c r="AN24" s="1"/>
      <c r="AO24" s="1"/>
      <c r="AP24" s="1"/>
      <c r="AQ24" s="1"/>
      <c r="AR24" s="1"/>
      <c r="AS24" s="1"/>
      <c r="AT24" s="1"/>
      <c r="AU24" s="1"/>
      <c r="AV24" s="1"/>
      <c r="AW24" s="1"/>
      <c r="AX24" s="1"/>
      <c r="AY24" s="1"/>
      <c r="AZ24" s="1"/>
      <c r="BA24" s="1"/>
    </row>
    <row r="25" spans="2:53" ht="14" x14ac:dyDescent="0.25">
      <c r="B25" s="34"/>
      <c r="C25" s="34"/>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
      <c r="AL25" s="1"/>
      <c r="AM25" s="1"/>
      <c r="AN25" s="1"/>
      <c r="AO25" s="1"/>
      <c r="AP25" s="1"/>
      <c r="AQ25" s="1"/>
      <c r="AR25" s="1"/>
      <c r="AS25" s="1"/>
      <c r="AT25" s="1"/>
      <c r="AU25" s="1"/>
      <c r="AV25" s="1"/>
      <c r="AW25" s="1"/>
      <c r="AX25" s="1"/>
      <c r="AY25" s="1"/>
      <c r="AZ25" s="1"/>
      <c r="BA25" s="1"/>
    </row>
    <row r="26" spans="2:53" ht="14" x14ac:dyDescent="0.25">
      <c r="B26" s="17" t="s">
        <v>50</v>
      </c>
      <c r="C26" s="34"/>
      <c r="D26" s="1"/>
      <c r="E26" s="1"/>
      <c r="F26" s="1"/>
      <c r="G26" s="1"/>
      <c r="H26" s="1"/>
      <c r="I26" s="1"/>
      <c r="J26" s="1"/>
      <c r="K26" s="1"/>
      <c r="L26" s="1"/>
      <c r="M26" s="1"/>
      <c r="N26" s="1"/>
      <c r="O26" s="1"/>
      <c r="P26" s="1"/>
      <c r="Q26" s="1"/>
      <c r="R26" s="1"/>
      <c r="S26" s="1"/>
      <c r="T26" s="1"/>
      <c r="U26" s="1"/>
      <c r="V26" s="1"/>
      <c r="W26" s="1"/>
      <c r="X26" s="1"/>
      <c r="Y26" s="1"/>
      <c r="Z26" s="1"/>
      <c r="AA26" s="1"/>
      <c r="AB26" s="1"/>
      <c r="AC26" s="1"/>
      <c r="AD26" s="1"/>
      <c r="AE26" s="1"/>
      <c r="AF26" s="1"/>
      <c r="AG26" s="1"/>
      <c r="AH26" s="1"/>
      <c r="AI26" s="1"/>
      <c r="AJ26" s="1"/>
      <c r="AK26" s="1"/>
      <c r="AL26" s="1"/>
      <c r="AM26" s="1"/>
      <c r="AN26" s="1"/>
      <c r="AO26" s="1"/>
      <c r="AP26" s="1"/>
      <c r="AQ26" s="1"/>
      <c r="AR26" s="1"/>
      <c r="AS26" s="1"/>
      <c r="AT26" s="1"/>
      <c r="AU26" s="1"/>
      <c r="AV26" s="1"/>
      <c r="AW26" s="1"/>
      <c r="AX26" s="1"/>
      <c r="AY26" s="1"/>
      <c r="AZ26" s="1"/>
      <c r="BA26" s="1"/>
    </row>
    <row r="27" spans="2:53" ht="14" x14ac:dyDescent="0.25">
      <c r="B27" s="34" t="s">
        <v>51</v>
      </c>
      <c r="C27" s="34"/>
      <c r="D27" s="1"/>
      <c r="E27" s="1"/>
      <c r="F27" s="1"/>
      <c r="G27" s="1"/>
      <c r="H27" s="1"/>
      <c r="I27" s="1"/>
      <c r="J27" s="1"/>
      <c r="K27" s="1"/>
      <c r="L27" s="1"/>
      <c r="M27" s="1"/>
      <c r="N27" s="1"/>
      <c r="O27" s="1"/>
      <c r="P27" s="1"/>
      <c r="Q27" s="1"/>
      <c r="R27" s="1"/>
      <c r="S27" s="1"/>
      <c r="T27" s="1"/>
      <c r="U27" s="1"/>
      <c r="V27" s="1"/>
      <c r="W27" s="1"/>
      <c r="X27" s="1"/>
      <c r="Y27" s="1"/>
      <c r="Z27" s="1"/>
      <c r="AA27" s="1"/>
      <c r="AB27" s="1"/>
      <c r="AC27" s="1"/>
      <c r="AD27" s="1"/>
      <c r="AE27" s="1"/>
      <c r="AF27" s="1"/>
      <c r="AG27" s="1"/>
      <c r="AH27" s="1"/>
      <c r="AI27" s="1"/>
      <c r="AJ27" s="1"/>
      <c r="AK27" s="1"/>
      <c r="AL27" s="1"/>
      <c r="AM27" s="1"/>
      <c r="AN27" s="1"/>
      <c r="AO27" s="1"/>
      <c r="AP27" s="1"/>
      <c r="AQ27" s="1"/>
      <c r="AR27" s="1"/>
      <c r="AS27" s="1"/>
      <c r="AT27" s="1"/>
      <c r="AU27" s="1"/>
      <c r="AV27" s="1"/>
      <c r="AW27" s="1"/>
      <c r="AX27" s="1"/>
      <c r="AY27" s="1"/>
      <c r="AZ27" s="1"/>
      <c r="BA27" s="1"/>
    </row>
    <row r="28" spans="2:53" ht="14" x14ac:dyDescent="0.25">
      <c r="B28" s="34" t="s">
        <v>52</v>
      </c>
      <c r="C28" s="34"/>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row>
    <row r="29" spans="2:53" ht="14" x14ac:dyDescent="0.25">
      <c r="B29" s="34"/>
      <c r="C29" s="34"/>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row>
    <row r="30" spans="2:53" ht="33.75" customHeight="1" x14ac:dyDescent="0.25">
      <c r="B30" s="254" t="s">
        <v>53</v>
      </c>
      <c r="C30" s="254"/>
      <c r="D30" s="1"/>
      <c r="E30" s="1"/>
      <c r="F30" s="1"/>
      <c r="G30" s="1"/>
      <c r="H30" s="1"/>
      <c r="I30" s="1"/>
      <c r="J30" s="1"/>
      <c r="K30" s="1"/>
      <c r="L30" s="1"/>
      <c r="M30" s="1"/>
      <c r="N30" s="1"/>
      <c r="O30" s="1"/>
      <c r="P30" s="1"/>
      <c r="Q30" s="1"/>
      <c r="R30" s="1"/>
      <c r="S30" s="1"/>
      <c r="T30" s="1"/>
      <c r="U30" s="1"/>
      <c r="V30" s="1"/>
      <c r="W30" s="1"/>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row>
    <row r="31" spans="2:53" ht="14" x14ac:dyDescent="0.25">
      <c r="B31" s="34"/>
      <c r="C31" s="34"/>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c r="AO31" s="1"/>
      <c r="AP31" s="1"/>
      <c r="AQ31" s="1"/>
      <c r="AR31" s="1"/>
      <c r="AS31" s="1"/>
      <c r="AT31" s="1"/>
      <c r="AU31" s="1"/>
      <c r="AV31" s="1"/>
      <c r="AW31" s="1"/>
      <c r="AX31" s="1"/>
      <c r="AY31" s="1"/>
      <c r="AZ31" s="1"/>
      <c r="BA31" s="1"/>
    </row>
    <row r="32" spans="2:53" ht="14" x14ac:dyDescent="0.25">
      <c r="B32" s="34" t="s">
        <v>54</v>
      </c>
      <c r="C32" s="34"/>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c r="AO32" s="1"/>
      <c r="AP32" s="1"/>
      <c r="AQ32" s="1"/>
      <c r="AR32" s="1"/>
      <c r="AS32" s="1"/>
      <c r="AT32" s="1"/>
      <c r="AU32" s="1"/>
      <c r="AV32" s="1"/>
      <c r="AW32" s="1"/>
      <c r="AX32" s="1"/>
      <c r="AY32" s="1"/>
      <c r="AZ32" s="1"/>
      <c r="BA32" s="1"/>
    </row>
    <row r="33" spans="2:53" ht="14" x14ac:dyDescent="0.25">
      <c r="B33" s="34"/>
      <c r="C33" s="34"/>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c r="AO33" s="1"/>
      <c r="AP33" s="1"/>
      <c r="AQ33" s="1"/>
      <c r="AR33" s="1"/>
      <c r="AS33" s="1"/>
      <c r="AT33" s="1"/>
      <c r="AU33" s="1"/>
      <c r="AV33" s="1"/>
      <c r="AW33" s="1"/>
      <c r="AX33" s="1"/>
      <c r="AY33" s="1"/>
      <c r="AZ33" s="1"/>
      <c r="BA33" s="1"/>
    </row>
    <row r="34" spans="2:53" ht="14" x14ac:dyDescent="0.25">
      <c r="B34" s="34" t="s">
        <v>136</v>
      </c>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row>
    <row r="36" spans="2:53" x14ac:dyDescent="0.25">
      <c r="B36" s="50">
        <v>45139</v>
      </c>
    </row>
  </sheetData>
  <sheetProtection algorithmName="SHA-512" hashValue="6clNV6yMdRX4KfP3/abCZ1dsVCuhyN0Z3K65JKW1Vn/gMj1KPe8wQ9CEXIrbcyBjPZa/MAZJY9sr2lWI4waCRA==" saltValue="q3gWnw1w96FOYWFi/7VKPg==" spinCount="100000" sheet="1" objects="1" scenarios="1"/>
  <mergeCells count="1">
    <mergeCell ref="B30:C30"/>
  </mergeCells>
  <pageMargins left="0.7" right="0.7" top="0.75" bottom="0.75" header="0.3" footer="0.3"/>
  <pageSetup paperSize="9" scale="81" orientation="landscape" r:id="rId1"/>
  <headerFooter>
    <oddFooter>&amp;L&amp;8&amp;D&amp;R&amp;8&amp;F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92D050"/>
    <pageSetUpPr fitToPage="1"/>
  </sheetPr>
  <dimension ref="A1:C9"/>
  <sheetViews>
    <sheetView zoomScaleNormal="100" zoomScaleSheetLayoutView="130" workbookViewId="0">
      <selection activeCell="C20" sqref="C20"/>
    </sheetView>
  </sheetViews>
  <sheetFormatPr defaultColWidth="9.1796875" defaultRowHeight="12.5" x14ac:dyDescent="0.25"/>
  <cols>
    <col min="1" max="1" width="32.26953125" style="6" customWidth="1"/>
    <col min="2" max="2" width="5.453125" style="6" customWidth="1"/>
    <col min="3" max="3" width="99.453125" style="4" customWidth="1"/>
    <col min="4" max="16384" width="9.1796875" style="4"/>
  </cols>
  <sheetData>
    <row r="1" spans="1:3" ht="15.5" x14ac:dyDescent="0.35">
      <c r="A1" s="21" t="s">
        <v>55</v>
      </c>
    </row>
    <row r="2" spans="1:3" ht="13" thickBot="1" x14ac:dyDescent="0.3"/>
    <row r="3" spans="1:3" ht="21" customHeight="1" x14ac:dyDescent="0.25">
      <c r="A3" s="23" t="s">
        <v>56</v>
      </c>
      <c r="B3" s="9"/>
      <c r="C3" s="241"/>
    </row>
    <row r="4" spans="1:3" ht="22.5" customHeight="1" thickBot="1" x14ac:dyDescent="0.3">
      <c r="A4" s="19"/>
      <c r="B4" s="19"/>
    </row>
    <row r="5" spans="1:3" ht="20.25" customHeight="1" x14ac:dyDescent="0.3">
      <c r="A5" s="23" t="s">
        <v>57</v>
      </c>
      <c r="B5" s="9"/>
      <c r="C5" s="242"/>
    </row>
    <row r="6" spans="1:3" x14ac:dyDescent="0.25">
      <c r="A6" s="19"/>
      <c r="B6" s="19"/>
    </row>
    <row r="7" spans="1:3" ht="13" thickBot="1" x14ac:dyDescent="0.3">
      <c r="A7" s="19"/>
      <c r="B7" s="19"/>
    </row>
    <row r="8" spans="1:3" ht="21" customHeight="1" x14ac:dyDescent="0.3">
      <c r="A8" s="23" t="s">
        <v>58</v>
      </c>
      <c r="B8" s="22"/>
      <c r="C8" s="242"/>
    </row>
    <row r="9" spans="1:3" x14ac:dyDescent="0.25">
      <c r="A9" s="19"/>
      <c r="B9" s="19"/>
    </row>
  </sheetData>
  <sheetProtection algorithmName="SHA-512" hashValue="cUl9qOGQjfU4+KLFxeWuwc4VU4HTvFXJh7gph12SFQpFdw/TtzDz96t3FtprGvmI9x0AH68Cqj6qP3S7ALa70w==" saltValue="t2VTy8l3gJit91iWi9i3Cw==" spinCount="100000" sheet="1" objects="1" scenarios="1"/>
  <phoneticPr fontId="0" type="noConversion"/>
  <dataValidations count="1">
    <dataValidation allowBlank="1" showInputMessage="1" showErrorMessage="1" promptTitle="Project name" prompt="Please enter a name for your project" sqref="C5" xr:uid="{00000000-0002-0000-0300-000000000000}"/>
  </dataValidations>
  <pageMargins left="0.75" right="0.75" top="1" bottom="1" header="0.5" footer="0.5"/>
  <pageSetup paperSize="9" scale="96"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tabColor theme="5" tint="0.39997558519241921"/>
    <pageSetUpPr fitToPage="1"/>
  </sheetPr>
  <dimension ref="A1:I67"/>
  <sheetViews>
    <sheetView showGridLines="0" topLeftCell="A12" zoomScaleNormal="100" zoomScaleSheetLayoutView="100" workbookViewId="0">
      <selection activeCell="F25" sqref="F25"/>
    </sheetView>
  </sheetViews>
  <sheetFormatPr defaultColWidth="3" defaultRowHeight="12.5" x14ac:dyDescent="0.25"/>
  <cols>
    <col min="1" max="1" width="61.7265625" style="1" customWidth="1"/>
    <col min="2" max="2" width="2.7265625" style="7" customWidth="1"/>
    <col min="3" max="3" width="15.453125" style="8" customWidth="1"/>
    <col min="4" max="4" width="3.453125" style="1" customWidth="1"/>
    <col min="5" max="5" width="12.453125" style="2" customWidth="1"/>
    <col min="6" max="6" width="22.453125" style="2" customWidth="1"/>
    <col min="7" max="8" width="12.453125" style="2" customWidth="1"/>
    <col min="9" max="9" width="13.26953125" style="1" customWidth="1"/>
    <col min="10" max="16384" width="3" style="1"/>
  </cols>
  <sheetData>
    <row r="1" spans="1:9" ht="15.5" x14ac:dyDescent="0.25">
      <c r="A1" s="18" t="s">
        <v>59</v>
      </c>
      <c r="F1" s="31"/>
    </row>
    <row r="2" spans="1:9" ht="15.5" x14ac:dyDescent="0.25">
      <c r="A2" s="18" t="s">
        <v>60</v>
      </c>
    </row>
    <row r="4" spans="1:9" ht="18" customHeight="1" x14ac:dyDescent="0.25">
      <c r="A4" s="255">
        <f>'Title page'!E15</f>
        <v>0</v>
      </c>
      <c r="B4" s="256"/>
      <c r="C4" s="256"/>
      <c r="D4" s="256"/>
      <c r="E4" s="257"/>
      <c r="F4" s="13"/>
      <c r="G4" s="13"/>
      <c r="H4" s="13"/>
    </row>
    <row r="5" spans="1:9" ht="18" customHeight="1" x14ac:dyDescent="0.25">
      <c r="A5" s="255">
        <f>Organisation!C3</f>
        <v>0</v>
      </c>
      <c r="B5" s="256"/>
      <c r="C5" s="256"/>
      <c r="D5" s="256"/>
      <c r="E5" s="257"/>
      <c r="F5" s="13"/>
      <c r="G5" s="13"/>
      <c r="H5" s="13"/>
    </row>
    <row r="6" spans="1:9" x14ac:dyDescent="0.25">
      <c r="A6" s="13"/>
      <c r="C6" s="13"/>
      <c r="D6" s="13"/>
      <c r="E6" s="13"/>
      <c r="F6" s="13"/>
      <c r="G6" s="13"/>
      <c r="H6" s="13"/>
    </row>
    <row r="8" spans="1:9" ht="29.25" customHeight="1" x14ac:dyDescent="0.25">
      <c r="A8" s="55" t="s">
        <v>123</v>
      </c>
      <c r="B8" s="75"/>
      <c r="C8" s="76"/>
      <c r="D8" s="13"/>
    </row>
    <row r="9" spans="1:9" ht="15.75" customHeight="1" x14ac:dyDescent="0.25">
      <c r="A9" s="16"/>
      <c r="B9" s="16"/>
      <c r="C9" s="74"/>
      <c r="D9" s="16"/>
    </row>
    <row r="10" spans="1:9" ht="12.75" customHeight="1" x14ac:dyDescent="0.25">
      <c r="A10" s="16" t="s">
        <v>130</v>
      </c>
      <c r="C10" s="62"/>
    </row>
    <row r="11" spans="1:9" ht="15" customHeight="1" x14ac:dyDescent="0.25">
      <c r="A11" s="71"/>
      <c r="C11" s="62"/>
      <c r="E11" s="54"/>
      <c r="F11" s="54"/>
      <c r="G11" s="54"/>
      <c r="H11" s="54"/>
      <c r="I11" s="54"/>
    </row>
    <row r="12" spans="1:9" ht="15" customHeight="1" x14ac:dyDescent="0.25">
      <c r="A12" s="16" t="s">
        <v>115</v>
      </c>
      <c r="C12" s="62"/>
      <c r="E12" s="54"/>
      <c r="F12" s="54"/>
      <c r="G12" s="54"/>
      <c r="H12" s="54"/>
      <c r="I12" s="54"/>
    </row>
    <row r="13" spans="1:9" ht="15" customHeight="1" thickBot="1" x14ac:dyDescent="0.3">
      <c r="A13" s="71" t="s">
        <v>116</v>
      </c>
      <c r="C13" s="62" t="s">
        <v>140</v>
      </c>
      <c r="E13" s="54"/>
      <c r="F13" s="54"/>
      <c r="G13" s="54"/>
      <c r="H13" s="54"/>
      <c r="I13" s="54"/>
    </row>
    <row r="14" spans="1:9" ht="15" customHeight="1" x14ac:dyDescent="0.25">
      <c r="A14" s="243" t="s">
        <v>118</v>
      </c>
      <c r="C14" s="216"/>
      <c r="E14" s="1"/>
      <c r="F14" s="54"/>
      <c r="G14" s="54"/>
      <c r="H14" s="54"/>
      <c r="I14" s="54"/>
    </row>
    <row r="15" spans="1:9" x14ac:dyDescent="0.25">
      <c r="A15" s="244" t="s">
        <v>118</v>
      </c>
      <c r="C15" s="217"/>
      <c r="E15" s="54"/>
      <c r="F15" s="54"/>
      <c r="G15" s="54"/>
      <c r="H15" s="54"/>
      <c r="I15" s="54"/>
    </row>
    <row r="16" spans="1:9" x14ac:dyDescent="0.25">
      <c r="A16" s="244" t="s">
        <v>118</v>
      </c>
      <c r="C16" s="217"/>
      <c r="E16" s="54"/>
      <c r="F16" s="54"/>
      <c r="G16" s="54"/>
      <c r="H16" s="54"/>
      <c r="I16" s="54"/>
    </row>
    <row r="17" spans="1:9" x14ac:dyDescent="0.25">
      <c r="A17" s="244" t="s">
        <v>118</v>
      </c>
      <c r="C17" s="217"/>
      <c r="E17" s="54"/>
      <c r="F17" s="54"/>
      <c r="G17" s="54"/>
      <c r="H17" s="54"/>
      <c r="I17" s="54"/>
    </row>
    <row r="18" spans="1:9" x14ac:dyDescent="0.25">
      <c r="A18" s="244" t="s">
        <v>118</v>
      </c>
      <c r="C18" s="217"/>
      <c r="E18" s="54"/>
      <c r="F18" s="54"/>
      <c r="G18" s="54"/>
      <c r="H18" s="54"/>
      <c r="I18" s="54"/>
    </row>
    <row r="19" spans="1:9" x14ac:dyDescent="0.25">
      <c r="A19" s="244" t="s">
        <v>118</v>
      </c>
      <c r="C19" s="217"/>
      <c r="E19" s="54"/>
      <c r="F19" s="54"/>
      <c r="G19" s="54"/>
      <c r="H19" s="54"/>
      <c r="I19" s="54"/>
    </row>
    <row r="20" spans="1:9" x14ac:dyDescent="0.25">
      <c r="A20" s="244" t="s">
        <v>118</v>
      </c>
      <c r="C20" s="217"/>
      <c r="E20" s="54"/>
      <c r="F20" s="54"/>
      <c r="G20" s="54"/>
      <c r="H20" s="54"/>
      <c r="I20" s="54"/>
    </row>
    <row r="21" spans="1:9" x14ac:dyDescent="0.25">
      <c r="A21" s="246" t="s">
        <v>118</v>
      </c>
      <c r="C21" s="217"/>
      <c r="E21" s="54"/>
      <c r="F21" s="54"/>
      <c r="G21" s="54"/>
      <c r="H21" s="54"/>
      <c r="I21" s="54"/>
    </row>
    <row r="22" spans="1:9" x14ac:dyDescent="0.25">
      <c r="A22" s="244" t="s">
        <v>118</v>
      </c>
      <c r="C22" s="217"/>
      <c r="E22" s="54"/>
      <c r="F22" s="54"/>
      <c r="G22" s="54"/>
      <c r="H22" s="54"/>
      <c r="I22" s="54"/>
    </row>
    <row r="23" spans="1:9" x14ac:dyDescent="0.25">
      <c r="A23" s="244" t="s">
        <v>118</v>
      </c>
      <c r="C23" s="217"/>
      <c r="E23" s="54"/>
      <c r="F23" s="54"/>
      <c r="G23" s="54"/>
      <c r="H23" s="54"/>
      <c r="I23" s="54"/>
    </row>
    <row r="24" spans="1:9" x14ac:dyDescent="0.25">
      <c r="A24" s="244" t="s">
        <v>118</v>
      </c>
      <c r="C24" s="217"/>
      <c r="E24" s="54"/>
      <c r="F24" s="54"/>
      <c r="G24" s="54"/>
      <c r="H24" s="54"/>
      <c r="I24" s="54"/>
    </row>
    <row r="25" spans="1:9" x14ac:dyDescent="0.25">
      <c r="A25" s="244" t="s">
        <v>118</v>
      </c>
      <c r="C25" s="217"/>
      <c r="E25" s="54"/>
      <c r="F25" s="54"/>
      <c r="G25" s="54"/>
      <c r="H25" s="54"/>
      <c r="I25" s="54"/>
    </row>
    <row r="26" spans="1:9" x14ac:dyDescent="0.25">
      <c r="A26" s="244" t="s">
        <v>118</v>
      </c>
      <c r="C26" s="217"/>
      <c r="E26" s="54"/>
      <c r="F26" s="54"/>
      <c r="G26" s="54"/>
      <c r="H26" s="54"/>
      <c r="I26" s="54"/>
    </row>
    <row r="27" spans="1:9" x14ac:dyDescent="0.25">
      <c r="A27" s="245" t="s">
        <v>118</v>
      </c>
      <c r="C27" s="218"/>
      <c r="E27" s="54"/>
      <c r="F27" s="54"/>
      <c r="G27" s="54"/>
      <c r="H27" s="54"/>
      <c r="I27" s="54"/>
    </row>
    <row r="28" spans="1:9" ht="13.5" thickBot="1" x14ac:dyDescent="0.3">
      <c r="A28" s="53" t="s">
        <v>61</v>
      </c>
      <c r="C28" s="214">
        <f>SUM(C14:C27)</f>
        <v>0</v>
      </c>
      <c r="E28" s="54"/>
      <c r="F28" s="54"/>
      <c r="G28" s="54"/>
      <c r="H28" s="54"/>
      <c r="I28" s="54"/>
    </row>
    <row r="29" spans="1:9" ht="13" x14ac:dyDescent="0.25">
      <c r="A29" s="16"/>
      <c r="C29" s="219"/>
      <c r="E29" s="54"/>
      <c r="F29" s="54"/>
      <c r="G29" s="54"/>
      <c r="H29" s="54"/>
      <c r="I29" s="54"/>
    </row>
    <row r="30" spans="1:9" x14ac:dyDescent="0.25">
      <c r="A30" s="71" t="s">
        <v>138</v>
      </c>
      <c r="C30" s="220"/>
      <c r="E30" s="54"/>
      <c r="F30" s="54"/>
      <c r="G30" s="54"/>
      <c r="H30" s="54"/>
      <c r="I30" s="54"/>
    </row>
    <row r="31" spans="1:9" ht="13" thickBot="1" x14ac:dyDescent="0.3">
      <c r="A31" s="71"/>
      <c r="C31" s="220"/>
      <c r="E31" s="54"/>
      <c r="F31" s="54"/>
      <c r="G31" s="54"/>
      <c r="H31" s="54"/>
      <c r="I31" s="54"/>
    </row>
    <row r="32" spans="1:9" x14ac:dyDescent="0.25">
      <c r="A32" s="243" t="s">
        <v>120</v>
      </c>
      <c r="C32" s="216"/>
      <c r="D32" s="2"/>
      <c r="E32" s="54"/>
      <c r="F32" s="54"/>
      <c r="G32" s="54"/>
      <c r="H32" s="54"/>
      <c r="I32" s="54"/>
    </row>
    <row r="33" spans="1:9" ht="12" customHeight="1" x14ac:dyDescent="0.25">
      <c r="A33" s="244" t="s">
        <v>120</v>
      </c>
      <c r="C33" s="217"/>
      <c r="D33" s="2"/>
      <c r="E33" s="70"/>
      <c r="F33" s="54"/>
      <c r="G33" s="54"/>
      <c r="H33" s="54"/>
      <c r="I33" s="54"/>
    </row>
    <row r="34" spans="1:9" x14ac:dyDescent="0.25">
      <c r="A34" s="246" t="s">
        <v>120</v>
      </c>
      <c r="C34" s="217"/>
      <c r="D34" s="2"/>
      <c r="E34" s="54"/>
      <c r="F34" s="54"/>
      <c r="G34" s="54"/>
      <c r="H34" s="54"/>
      <c r="I34" s="54"/>
    </row>
    <row r="35" spans="1:9" x14ac:dyDescent="0.25">
      <c r="A35" s="244" t="s">
        <v>120</v>
      </c>
      <c r="C35" s="217"/>
      <c r="D35" s="2"/>
      <c r="E35" s="54"/>
      <c r="F35" s="54"/>
      <c r="G35" s="54"/>
      <c r="H35" s="54"/>
      <c r="I35" s="54"/>
    </row>
    <row r="36" spans="1:9" x14ac:dyDescent="0.25">
      <c r="A36" s="244" t="s">
        <v>120</v>
      </c>
      <c r="C36" s="217"/>
      <c r="D36" s="2"/>
      <c r="E36" s="54"/>
      <c r="F36" s="54"/>
      <c r="G36" s="54"/>
      <c r="H36" s="54"/>
      <c r="I36" s="54"/>
    </row>
    <row r="37" spans="1:9" x14ac:dyDescent="0.25">
      <c r="A37" s="244" t="s">
        <v>120</v>
      </c>
      <c r="C37" s="217"/>
      <c r="D37" s="2"/>
      <c r="E37" s="54"/>
      <c r="F37" s="54"/>
      <c r="G37" s="54"/>
      <c r="H37" s="54"/>
      <c r="I37" s="54"/>
    </row>
    <row r="38" spans="1:9" x14ac:dyDescent="0.25">
      <c r="A38" s="244" t="s">
        <v>120</v>
      </c>
      <c r="C38" s="217"/>
      <c r="D38" s="2"/>
      <c r="E38" s="54"/>
      <c r="F38" s="54"/>
      <c r="G38" s="54"/>
      <c r="H38" s="54"/>
      <c r="I38" s="54"/>
    </row>
    <row r="39" spans="1:9" x14ac:dyDescent="0.25">
      <c r="A39" s="244" t="s">
        <v>120</v>
      </c>
      <c r="C39" s="217"/>
      <c r="D39" s="2"/>
      <c r="E39" s="54"/>
      <c r="F39" s="54"/>
      <c r="G39" s="54"/>
      <c r="H39" s="54"/>
      <c r="I39" s="54"/>
    </row>
    <row r="40" spans="1:9" x14ac:dyDescent="0.25">
      <c r="A40" s="244" t="s">
        <v>120</v>
      </c>
      <c r="C40" s="217"/>
      <c r="D40" s="2"/>
      <c r="E40" s="54"/>
      <c r="F40" s="54"/>
      <c r="G40" s="54"/>
      <c r="H40" s="54"/>
      <c r="I40" s="54"/>
    </row>
    <row r="41" spans="1:9" x14ac:dyDescent="0.25">
      <c r="A41" s="244" t="s">
        <v>120</v>
      </c>
      <c r="C41" s="217"/>
      <c r="D41" s="2"/>
      <c r="E41" s="54"/>
      <c r="F41" s="54"/>
      <c r="G41" s="54"/>
      <c r="H41" s="54"/>
      <c r="I41" s="54"/>
    </row>
    <row r="42" spans="1:9" x14ac:dyDescent="0.25">
      <c r="A42" s="244" t="s">
        <v>120</v>
      </c>
      <c r="C42" s="218"/>
      <c r="E42" s="54"/>
      <c r="F42" s="54"/>
      <c r="G42" s="54"/>
      <c r="H42" s="54"/>
      <c r="I42" s="54"/>
    </row>
    <row r="43" spans="1:9" ht="13.5" thickBot="1" x14ac:dyDescent="0.3">
      <c r="A43" s="35" t="s">
        <v>62</v>
      </c>
      <c r="C43" s="214">
        <f>SUM(C32:C42)</f>
        <v>0</v>
      </c>
      <c r="E43" s="54"/>
      <c r="F43" s="54"/>
      <c r="G43" s="54"/>
      <c r="H43" s="54"/>
      <c r="I43" s="54"/>
    </row>
    <row r="44" spans="1:9" x14ac:dyDescent="0.25">
      <c r="C44" s="220"/>
      <c r="E44" s="54"/>
      <c r="F44" s="54"/>
      <c r="G44" s="54"/>
      <c r="H44" s="54"/>
      <c r="I44" s="54"/>
    </row>
    <row r="45" spans="1:9" ht="13" thickBot="1" x14ac:dyDescent="0.3">
      <c r="A45" s="71" t="s">
        <v>139</v>
      </c>
      <c r="C45" s="220"/>
      <c r="E45" s="54"/>
      <c r="F45" s="54"/>
      <c r="G45" s="54"/>
      <c r="H45" s="54"/>
      <c r="I45" s="54"/>
    </row>
    <row r="46" spans="1:9" x14ac:dyDescent="0.25">
      <c r="A46" s="243" t="s">
        <v>119</v>
      </c>
      <c r="C46" s="221"/>
      <c r="E46" s="54"/>
      <c r="F46" s="54"/>
      <c r="G46" s="54"/>
      <c r="H46" s="54"/>
      <c r="I46" s="54"/>
    </row>
    <row r="47" spans="1:9" x14ac:dyDescent="0.25">
      <c r="A47" s="245" t="s">
        <v>119</v>
      </c>
      <c r="C47" s="222"/>
      <c r="E47" s="54"/>
      <c r="F47" s="54"/>
      <c r="G47" s="54"/>
      <c r="H47" s="54"/>
      <c r="I47" s="54"/>
    </row>
    <row r="48" spans="1:9" x14ac:dyDescent="0.25">
      <c r="A48" s="245" t="s">
        <v>119</v>
      </c>
      <c r="C48" s="222"/>
      <c r="E48" s="54"/>
      <c r="F48" s="54"/>
      <c r="G48" s="54"/>
      <c r="H48" s="54"/>
      <c r="I48" s="54"/>
    </row>
    <row r="49" spans="1:9" x14ac:dyDescent="0.25">
      <c r="A49" s="245" t="s">
        <v>119</v>
      </c>
      <c r="C49" s="222"/>
      <c r="E49" s="54"/>
      <c r="F49" s="54"/>
      <c r="G49" s="54"/>
      <c r="H49" s="54"/>
      <c r="I49" s="54"/>
    </row>
    <row r="50" spans="1:9" x14ac:dyDescent="0.25">
      <c r="A50" s="245" t="s">
        <v>119</v>
      </c>
      <c r="C50" s="222"/>
      <c r="E50" s="54"/>
      <c r="F50" s="54"/>
      <c r="G50" s="54"/>
      <c r="H50" s="54"/>
      <c r="I50" s="54"/>
    </row>
    <row r="51" spans="1:9" x14ac:dyDescent="0.25">
      <c r="A51" s="245" t="s">
        <v>119</v>
      </c>
      <c r="C51" s="222"/>
      <c r="D51" s="2"/>
      <c r="E51" s="54"/>
      <c r="F51" s="54"/>
      <c r="G51" s="54"/>
      <c r="H51" s="54"/>
      <c r="I51" s="54"/>
    </row>
    <row r="52" spans="1:9" x14ac:dyDescent="0.25">
      <c r="A52" s="245" t="s">
        <v>119</v>
      </c>
      <c r="C52" s="222"/>
      <c r="E52" s="54"/>
      <c r="F52" s="54"/>
      <c r="G52" s="54"/>
      <c r="H52" s="54"/>
      <c r="I52" s="54"/>
    </row>
    <row r="53" spans="1:9" ht="13.5" thickBot="1" x14ac:dyDescent="0.3">
      <c r="A53" s="35" t="s">
        <v>63</v>
      </c>
      <c r="C53" s="214">
        <f>SUM(C46:C52)</f>
        <v>0</v>
      </c>
      <c r="E53" s="54"/>
      <c r="F53" s="54"/>
      <c r="G53" s="54"/>
      <c r="H53" s="54"/>
      <c r="I53" s="54"/>
    </row>
    <row r="54" spans="1:9" ht="13" x14ac:dyDescent="0.25">
      <c r="A54" s="16"/>
      <c r="C54" s="63"/>
      <c r="E54" s="54"/>
      <c r="F54" s="54"/>
      <c r="G54" s="54"/>
      <c r="H54" s="54"/>
      <c r="I54" s="54"/>
    </row>
    <row r="55" spans="1:9" ht="13" thickBot="1" x14ac:dyDescent="0.3">
      <c r="C55" s="61"/>
      <c r="E55" s="54"/>
      <c r="F55" s="54"/>
      <c r="G55" s="54"/>
      <c r="H55" s="54"/>
      <c r="I55" s="54"/>
    </row>
    <row r="56" spans="1:9" ht="21.75" customHeight="1" thickBot="1" x14ac:dyDescent="0.3">
      <c r="A56" s="36" t="s">
        <v>64</v>
      </c>
      <c r="B56" s="33"/>
      <c r="C56" s="215">
        <f>C28+C43+C53</f>
        <v>0</v>
      </c>
      <c r="D56" s="12"/>
      <c r="E56" s="258" t="s">
        <v>124</v>
      </c>
      <c r="F56" s="259"/>
      <c r="G56" s="54"/>
      <c r="H56" s="54"/>
      <c r="I56" s="54"/>
    </row>
    <row r="57" spans="1:9" ht="45.75" customHeight="1" x14ac:dyDescent="0.25">
      <c r="A57" s="262"/>
      <c r="B57" s="262"/>
      <c r="C57" s="262"/>
      <c r="D57" s="32"/>
      <c r="E57" s="260"/>
      <c r="F57" s="261"/>
      <c r="G57" s="54"/>
      <c r="H57" s="32"/>
    </row>
    <row r="58" spans="1:9" ht="13" x14ac:dyDescent="0.25">
      <c r="A58" s="32"/>
      <c r="B58" s="32"/>
      <c r="C58" s="32"/>
      <c r="E58" s="54"/>
      <c r="F58" s="54"/>
      <c r="G58" s="54"/>
    </row>
    <row r="59" spans="1:9" ht="19.5" hidden="1" customHeight="1" thickBot="1" x14ac:dyDescent="0.3">
      <c r="A59" s="66" t="s">
        <v>65</v>
      </c>
      <c r="B59" s="9"/>
      <c r="C59" s="72"/>
      <c r="D59" s="32"/>
      <c r="E59" s="32"/>
      <c r="F59" s="54"/>
      <c r="G59" s="54"/>
      <c r="H59" s="12"/>
    </row>
    <row r="60" spans="1:9" ht="13" x14ac:dyDescent="0.25">
      <c r="A60" s="32"/>
      <c r="B60" s="32"/>
      <c r="C60" s="32"/>
      <c r="E60" s="54"/>
      <c r="F60" s="54"/>
      <c r="G60" s="54"/>
    </row>
    <row r="61" spans="1:9" ht="13" x14ac:dyDescent="0.25">
      <c r="A61" s="32"/>
      <c r="B61" s="32"/>
      <c r="C61" s="32"/>
    </row>
    <row r="62" spans="1:9" ht="13" x14ac:dyDescent="0.25">
      <c r="A62" s="32"/>
      <c r="B62" s="32"/>
      <c r="C62" s="32"/>
    </row>
    <row r="63" spans="1:9" ht="19.5" customHeight="1" x14ac:dyDescent="0.25">
      <c r="A63" s="32"/>
      <c r="B63" s="32"/>
      <c r="C63" s="32"/>
    </row>
    <row r="64" spans="1:9" ht="13" x14ac:dyDescent="0.25">
      <c r="A64" s="32"/>
      <c r="B64" s="32"/>
      <c r="C64" s="32"/>
    </row>
    <row r="65" spans="1:3" ht="13" x14ac:dyDescent="0.25">
      <c r="A65" s="32"/>
      <c r="B65" s="32"/>
      <c r="C65" s="32"/>
    </row>
    <row r="66" spans="1:3" ht="13" x14ac:dyDescent="0.25">
      <c r="A66" s="32"/>
      <c r="B66" s="32"/>
      <c r="C66" s="32"/>
    </row>
    <row r="67" spans="1:3" ht="13" x14ac:dyDescent="0.25">
      <c r="A67" s="32"/>
      <c r="B67" s="32"/>
    </row>
  </sheetData>
  <sheetProtection algorithmName="SHA-512" hashValue="LU2w1OzqqIuU3ju+uggbvkgGmoLKexCPx1qspevVVsKnYIobSEbPYtw6SsE/CrClD0QbwbL3FrscBShOxHw7uA==" saltValue="+928qxzJ9GtCW69FAF73Kg==" spinCount="100000" sheet="1" objects="1" scenarios="1" insertRows="0" deleteRows="0" sort="0"/>
  <mergeCells count="4">
    <mergeCell ref="A4:E4"/>
    <mergeCell ref="A5:E5"/>
    <mergeCell ref="E56:F57"/>
    <mergeCell ref="A57:C57"/>
  </mergeCells>
  <phoneticPr fontId="0" type="noConversion"/>
  <conditionalFormatting sqref="A4:E4">
    <cfRule type="cellIs" dxfId="33" priority="1" operator="equal">
      <formula>0</formula>
    </cfRule>
  </conditionalFormatting>
  <conditionalFormatting sqref="C56">
    <cfRule type="cellIs" dxfId="32" priority="38" stopIfTrue="1" operator="greaterThan">
      <formula>$C$8</formula>
    </cfRule>
  </conditionalFormatting>
  <dataValidations xWindow="790" yWindow="390" count="2">
    <dataValidation allowBlank="1" showInputMessage="1" showErrorMessage="1" prompt="If the figure in the box is shaded red, you have costed your project higher than the funding that is available for the project (see cell C9 above). Please review your costings." sqref="C56" xr:uid="{00000000-0002-0000-0400-000000000000}"/>
    <dataValidation type="decimal" allowBlank="1" showInputMessage="1" showErrorMessage="1" sqref="C32:C42 C46:C52 C59 C14:C27" xr:uid="{00000000-0002-0000-0400-000001000000}">
      <formula1>0</formula1>
      <formula2>10000000</formula2>
    </dataValidation>
  </dataValidations>
  <pageMargins left="0.25" right="0.25" top="0.75" bottom="0.75" header="0.3" footer="0.3"/>
  <pageSetup paperSize="9" scale="85" orientation="portrait" r:id="rId1"/>
  <headerFooter alignWithMargins="0">
    <oddFooter>&amp;L&amp;8&amp;D&amp;R&amp;8&amp;F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tabColor theme="5" tint="0.39997558519241921"/>
    <pageSetUpPr fitToPage="1"/>
  </sheetPr>
  <dimension ref="B1:I17"/>
  <sheetViews>
    <sheetView showGridLines="0" zoomScaleNormal="100" workbookViewId="0">
      <selection activeCell="B19" sqref="B19"/>
    </sheetView>
  </sheetViews>
  <sheetFormatPr defaultColWidth="3" defaultRowHeight="12.5" x14ac:dyDescent="0.25"/>
  <cols>
    <col min="1" max="1" width="4.7265625" style="1" customWidth="1"/>
    <col min="2" max="2" width="35.7265625" style="1" customWidth="1"/>
    <col min="3" max="4" width="2.453125" style="1" customWidth="1"/>
    <col min="5" max="5" width="14.7265625" style="7" customWidth="1"/>
    <col min="6" max="6" width="2.1796875" style="1" customWidth="1"/>
    <col min="7" max="7" width="13.453125" style="1" customWidth="1"/>
    <col min="8" max="8" width="2.26953125" style="1" customWidth="1"/>
    <col min="9" max="9" width="34.453125" style="2" customWidth="1"/>
    <col min="10" max="11" width="3" style="1"/>
    <col min="12" max="12" width="8.453125" style="1" bestFit="1" customWidth="1"/>
    <col min="13" max="16384" width="3" style="1"/>
  </cols>
  <sheetData>
    <row r="1" spans="2:9" ht="15.5" x14ac:dyDescent="0.25">
      <c r="B1" s="18" t="s">
        <v>59</v>
      </c>
      <c r="I1" s="31"/>
    </row>
    <row r="2" spans="2:9" ht="15.5" x14ac:dyDescent="0.25">
      <c r="B2" s="18" t="s">
        <v>66</v>
      </c>
    </row>
    <row r="3" spans="2:9" ht="16.5" customHeight="1" x14ac:dyDescent="0.25"/>
    <row r="4" spans="2:9" s="88" customFormat="1" ht="15.75" customHeight="1" x14ac:dyDescent="0.25">
      <c r="B4" s="263">
        <f>'Title page'!E15</f>
        <v>0</v>
      </c>
      <c r="C4" s="264"/>
      <c r="D4" s="264"/>
      <c r="E4" s="264"/>
      <c r="F4" s="264"/>
      <c r="G4" s="264"/>
      <c r="H4" s="264"/>
      <c r="I4" s="265"/>
    </row>
    <row r="5" spans="2:9" s="88" customFormat="1" ht="15.75" customHeight="1" x14ac:dyDescent="0.25">
      <c r="B5" s="263">
        <f>Organisation!C3</f>
        <v>0</v>
      </c>
      <c r="C5" s="264"/>
      <c r="D5" s="264"/>
      <c r="E5" s="264"/>
      <c r="F5" s="264"/>
      <c r="G5" s="264"/>
      <c r="H5" s="264"/>
      <c r="I5" s="265"/>
    </row>
    <row r="6" spans="2:9" s="88" customFormat="1" ht="13" thickBot="1" x14ac:dyDescent="0.3">
      <c r="E6" s="119"/>
      <c r="I6" s="120"/>
    </row>
    <row r="7" spans="2:9" s="88" customFormat="1" ht="43" customHeight="1" thickBot="1" x14ac:dyDescent="0.3">
      <c r="B7" s="121" t="s">
        <v>122</v>
      </c>
      <c r="E7" s="122" t="s">
        <v>112</v>
      </c>
      <c r="G7" s="123" t="s">
        <v>67</v>
      </c>
      <c r="H7" s="124"/>
      <c r="I7" s="120"/>
    </row>
    <row r="8" spans="2:9" s="88" customFormat="1" ht="13" thickBot="1" x14ac:dyDescent="0.3">
      <c r="E8" s="119"/>
      <c r="I8" s="120"/>
    </row>
    <row r="9" spans="2:9" s="88" customFormat="1" ht="43" customHeight="1" thickBot="1" x14ac:dyDescent="0.3">
      <c r="B9" s="125" t="s">
        <v>68</v>
      </c>
      <c r="E9" s="126">
        <v>0.1</v>
      </c>
      <c r="F9" s="127"/>
      <c r="G9" s="72">
        <f>'1. Project delivery costs'!$C$56*'2. Spend by result &amp; milestone'!E9</f>
        <v>0</v>
      </c>
      <c r="H9" s="128"/>
      <c r="I9" s="129"/>
    </row>
    <row r="10" spans="2:9" s="88" customFormat="1" x14ac:dyDescent="0.25">
      <c r="E10" s="119"/>
      <c r="I10" s="120"/>
    </row>
    <row r="11" spans="2:9" s="88" customFormat="1" ht="13" thickBot="1" x14ac:dyDescent="0.3">
      <c r="E11" s="119"/>
      <c r="I11" s="120"/>
    </row>
    <row r="12" spans="2:9" s="88" customFormat="1" ht="43" customHeight="1" x14ac:dyDescent="0.25">
      <c r="B12" s="130" t="s">
        <v>69</v>
      </c>
      <c r="E12" s="131">
        <v>0.45</v>
      </c>
      <c r="F12" s="127"/>
      <c r="G12" s="72">
        <f>'1. Project delivery costs'!$C$56*'2. Spend by result &amp; milestone'!E12</f>
        <v>0</v>
      </c>
      <c r="H12" s="128"/>
      <c r="I12" s="129"/>
    </row>
    <row r="13" spans="2:9" s="88" customFormat="1" ht="19.5" customHeight="1" thickBot="1" x14ac:dyDescent="0.3">
      <c r="B13" s="132"/>
      <c r="E13" s="133"/>
      <c r="G13" s="134"/>
      <c r="H13" s="135"/>
      <c r="I13" s="120"/>
    </row>
    <row r="14" spans="2:9" s="88" customFormat="1" ht="43" customHeight="1" x14ac:dyDescent="0.25">
      <c r="B14" s="130" t="s">
        <v>113</v>
      </c>
      <c r="E14" s="131">
        <v>0.45</v>
      </c>
      <c r="F14" s="127"/>
      <c r="G14" s="72">
        <f>'1. Project delivery costs'!$C$56*'2. Spend by result &amp; milestone'!E14</f>
        <v>0</v>
      </c>
      <c r="H14" s="128"/>
      <c r="I14" s="136" t="s">
        <v>114</v>
      </c>
    </row>
    <row r="15" spans="2:9" s="88" customFormat="1" ht="19.5" customHeight="1" thickBot="1" x14ac:dyDescent="0.3">
      <c r="E15" s="133"/>
      <c r="G15" s="134"/>
      <c r="H15" s="135"/>
      <c r="I15" s="120"/>
    </row>
    <row r="16" spans="2:9" s="88" customFormat="1" ht="43" customHeight="1" thickBot="1" x14ac:dyDescent="0.3">
      <c r="B16" s="137" t="s">
        <v>121</v>
      </c>
      <c r="E16" s="138">
        <f>SUM(E9+E12+E14)</f>
        <v>1</v>
      </c>
      <c r="G16" s="139">
        <f>SUM(G9+G12+G14)</f>
        <v>0</v>
      </c>
      <c r="H16" s="140"/>
      <c r="I16" s="136" t="s">
        <v>70</v>
      </c>
    </row>
    <row r="17" spans="7:8" x14ac:dyDescent="0.25">
      <c r="G17" s="24"/>
      <c r="H17" s="24"/>
    </row>
  </sheetData>
  <sheetProtection algorithmName="SHA-512" hashValue="L1Np0PtAw01RITcu8l6AQev+/3G6Qo/Ci1KXQHNIoeDRQ1rvrcxmVEL0y/3HiY/KGJuoUxIOHzsDgNsTAyQTTQ==" saltValue="rWgj02wRhrk9O8PzSBBDnA==" spinCount="100000" sheet="1" objects="1" scenarios="1"/>
  <mergeCells count="2">
    <mergeCell ref="B5:I5"/>
    <mergeCell ref="B4:I4"/>
  </mergeCells>
  <phoneticPr fontId="0" type="noConversion"/>
  <conditionalFormatting sqref="B4:I4">
    <cfRule type="cellIs" dxfId="31" priority="1" operator="equal">
      <formula>0</formula>
    </cfRule>
  </conditionalFormatting>
  <conditionalFormatting sqref="E16">
    <cfRule type="cellIs" dxfId="30" priority="4" operator="equal">
      <formula>0</formula>
    </cfRule>
    <cfRule type="cellIs" dxfId="29" priority="43" stopIfTrue="1" operator="notEqual">
      <formula>1</formula>
    </cfRule>
  </conditionalFormatting>
  <conditionalFormatting sqref="G16">
    <cfRule type="cellIs" dxfId="28" priority="2" operator="equal">
      <formula>0</formula>
    </cfRule>
  </conditionalFormatting>
  <pageMargins left="0.23622047244094491" right="0.23622047244094491" top="0.74803149606299213" bottom="0.74803149606299213" header="0.31496062992125984" footer="0.31496062992125984"/>
  <pageSetup paperSize="9" scale="93" orientation="portrait" r:id="rId1"/>
  <headerFooter alignWithMargins="0">
    <oddFooter>&amp;L&amp;8&amp;D&amp;R&amp;8&amp;F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theme="5" tint="0.39997558519241921"/>
    <pageSetUpPr fitToPage="1"/>
  </sheetPr>
  <dimension ref="B1:K56"/>
  <sheetViews>
    <sheetView showGridLines="0" topLeftCell="A12" zoomScaleNormal="100" zoomScaleSheetLayoutView="100" workbookViewId="0">
      <selection activeCell="E25" sqref="E25"/>
    </sheetView>
  </sheetViews>
  <sheetFormatPr defaultColWidth="3" defaultRowHeight="12.5" x14ac:dyDescent="0.25"/>
  <cols>
    <col min="1" max="1" width="2.1796875" style="1" customWidth="1"/>
    <col min="2" max="2" width="96.7265625" style="1" customWidth="1"/>
    <col min="3" max="3" width="3" style="1" customWidth="1"/>
    <col min="4" max="4" width="8" style="1" customWidth="1"/>
    <col min="5" max="5" width="12.453125" style="1" customWidth="1"/>
    <col min="6" max="6" width="2.26953125" style="1" customWidth="1"/>
    <col min="7" max="7" width="8.453125" style="1" customWidth="1"/>
    <col min="8" max="8" width="4.26953125" style="1" customWidth="1"/>
    <col min="9" max="9" width="28.1796875" style="1" customWidth="1"/>
    <col min="10" max="10" width="3" style="1"/>
    <col min="11" max="11" width="8.453125" style="1" bestFit="1" customWidth="1"/>
    <col min="12" max="16384" width="3" style="1"/>
  </cols>
  <sheetData>
    <row r="1" spans="2:11" ht="15.5" x14ac:dyDescent="0.25">
      <c r="B1" s="18" t="s">
        <v>71</v>
      </c>
      <c r="I1" s="31"/>
      <c r="K1" s="31"/>
    </row>
    <row r="2" spans="2:11" ht="15.5" x14ac:dyDescent="0.25">
      <c r="B2" s="18"/>
      <c r="K2" s="31"/>
    </row>
    <row r="3" spans="2:11" s="88" customFormat="1" ht="13" x14ac:dyDescent="0.25">
      <c r="B3" s="103">
        <f>'Title page'!E15</f>
        <v>0</v>
      </c>
      <c r="K3" s="104"/>
    </row>
    <row r="4" spans="2:11" s="88" customFormat="1" ht="13" x14ac:dyDescent="0.25">
      <c r="B4" s="105">
        <f>Organisation!C3</f>
        <v>0</v>
      </c>
      <c r="K4" s="104"/>
    </row>
    <row r="5" spans="2:11" s="88" customFormat="1" ht="13" x14ac:dyDescent="0.25">
      <c r="K5" s="104"/>
    </row>
    <row r="6" spans="2:11" s="88" customFormat="1" ht="13" x14ac:dyDescent="0.25">
      <c r="B6" s="106" t="s">
        <v>72</v>
      </c>
      <c r="K6" s="104"/>
    </row>
    <row r="7" spans="2:11" s="88" customFormat="1" ht="13" x14ac:dyDescent="0.25">
      <c r="D7" s="184" t="s">
        <v>73</v>
      </c>
      <c r="E7" s="107"/>
      <c r="K7" s="104"/>
    </row>
    <row r="8" spans="2:11" s="88" customFormat="1" ht="17.149999999999999" customHeight="1" x14ac:dyDescent="0.25">
      <c r="B8" s="73" t="s">
        <v>74</v>
      </c>
      <c r="D8" s="108"/>
      <c r="E8" s="107"/>
      <c r="F8" s="109"/>
      <c r="K8" s="104"/>
    </row>
    <row r="9" spans="2:11" s="88" customFormat="1" ht="13" x14ac:dyDescent="0.25">
      <c r="B9" s="73"/>
      <c r="D9" s="73"/>
      <c r="E9" s="107"/>
      <c r="F9" s="73"/>
      <c r="K9" s="104"/>
    </row>
    <row r="10" spans="2:11" s="88" customFormat="1" ht="13.5" thickBot="1" x14ac:dyDescent="0.3">
      <c r="E10" s="185" t="s">
        <v>75</v>
      </c>
      <c r="F10" s="109"/>
      <c r="K10" s="104"/>
    </row>
    <row r="11" spans="2:11" s="88" customFormat="1" ht="15" customHeight="1" x14ac:dyDescent="0.25">
      <c r="B11" s="162" t="s">
        <v>4</v>
      </c>
      <c r="C11" s="163"/>
      <c r="D11" s="164"/>
      <c r="E11" s="165" t="str">
        <f>IF(ISERROR(D11/$D$8),"",D11/$D$8)</f>
        <v/>
      </c>
      <c r="F11" s="109"/>
      <c r="G11" s="275" t="s">
        <v>76</v>
      </c>
      <c r="H11" s="275"/>
      <c r="I11" s="275"/>
      <c r="K11" s="104"/>
    </row>
    <row r="12" spans="2:11" s="88" customFormat="1" ht="15" customHeight="1" x14ac:dyDescent="0.25">
      <c r="B12" s="166" t="s">
        <v>5</v>
      </c>
      <c r="C12" s="110"/>
      <c r="D12" s="111"/>
      <c r="E12" s="167" t="str">
        <f t="shared" ref="E12:E14" si="0">IF(ISERROR(D12/$D$8),"",D12/$D$8)</f>
        <v/>
      </c>
      <c r="F12" s="109"/>
      <c r="G12" s="275" t="s">
        <v>77</v>
      </c>
      <c r="H12" s="275"/>
      <c r="I12" s="275"/>
      <c r="K12" s="104"/>
    </row>
    <row r="13" spans="2:11" s="88" customFormat="1" ht="15" customHeight="1" thickBot="1" x14ac:dyDescent="0.3">
      <c r="B13" s="168" t="s">
        <v>6</v>
      </c>
      <c r="C13" s="169"/>
      <c r="D13" s="170"/>
      <c r="E13" s="115" t="str">
        <f>IF(ISERROR(D13/$D$8),"",D13/$D$8)</f>
        <v/>
      </c>
      <c r="F13" s="109"/>
      <c r="G13" s="275" t="s">
        <v>128</v>
      </c>
      <c r="H13" s="275"/>
      <c r="I13" s="275"/>
      <c r="K13" s="104"/>
    </row>
    <row r="14" spans="2:11" s="88" customFormat="1" ht="13.5" hidden="1" thickBot="1" x14ac:dyDescent="0.3">
      <c r="B14" s="112"/>
      <c r="C14" s="113"/>
      <c r="D14" s="114"/>
      <c r="E14" s="115" t="str">
        <f t="shared" si="0"/>
        <v/>
      </c>
      <c r="F14" s="109"/>
      <c r="G14" s="116"/>
      <c r="K14" s="104"/>
    </row>
    <row r="15" spans="2:11" s="88" customFormat="1" ht="13" x14ac:dyDescent="0.25">
      <c r="F15" s="109"/>
      <c r="G15" s="117"/>
      <c r="K15" s="104"/>
    </row>
    <row r="16" spans="2:11" s="88" customFormat="1" ht="13" x14ac:dyDescent="0.25">
      <c r="F16" s="109"/>
      <c r="G16" s="117"/>
      <c r="K16" s="104"/>
    </row>
    <row r="17" spans="2:11" s="88" customFormat="1" ht="13" x14ac:dyDescent="0.25">
      <c r="B17" s="106" t="s">
        <v>78</v>
      </c>
      <c r="F17" s="109"/>
      <c r="G17" s="117"/>
      <c r="K17" s="104"/>
    </row>
    <row r="18" spans="2:11" s="88" customFormat="1" ht="13.5" thickBot="1" x14ac:dyDescent="0.3">
      <c r="E18" s="184" t="s">
        <v>131</v>
      </c>
      <c r="F18" s="109"/>
      <c r="G18" s="117"/>
      <c r="K18" s="104"/>
    </row>
    <row r="19" spans="2:11" s="88" customFormat="1" ht="14.25" customHeight="1" x14ac:dyDescent="0.25">
      <c r="B19" s="171" t="str">
        <f>'2. Spend by result &amp; milestone'!B12</f>
        <v>Participants starting on the Project (enrolment, needs assessment, bespoke action plan)</v>
      </c>
      <c r="E19" s="186">
        <f>D8</f>
        <v>0</v>
      </c>
      <c r="F19" s="109"/>
      <c r="G19" s="268"/>
      <c r="H19" s="268"/>
      <c r="I19" s="268"/>
      <c r="K19" s="104"/>
    </row>
    <row r="20" spans="2:11" s="88" customFormat="1" ht="14.25" customHeight="1" x14ac:dyDescent="0.25">
      <c r="B20" s="172" t="s">
        <v>127</v>
      </c>
      <c r="E20" s="176"/>
      <c r="F20" s="109"/>
      <c r="G20" s="81"/>
      <c r="H20" s="81"/>
      <c r="I20" s="81"/>
      <c r="K20" s="104"/>
    </row>
    <row r="21" spans="2:11" s="88" customFormat="1" ht="14.25" customHeight="1" x14ac:dyDescent="0.25">
      <c r="B21" s="172" t="s">
        <v>7</v>
      </c>
      <c r="E21" s="176"/>
      <c r="F21" s="109"/>
      <c r="G21" s="81"/>
      <c r="H21" s="81"/>
      <c r="I21" s="81"/>
      <c r="K21" s="104"/>
    </row>
    <row r="22" spans="2:11" s="88" customFormat="1" ht="15.75" customHeight="1" x14ac:dyDescent="0.25">
      <c r="B22" s="173" t="s">
        <v>8</v>
      </c>
      <c r="E22" s="176"/>
      <c r="F22" s="109"/>
      <c r="G22" s="268"/>
      <c r="H22" s="268"/>
      <c r="I22" s="268"/>
      <c r="K22" s="104"/>
    </row>
    <row r="23" spans="2:11" s="88" customFormat="1" ht="15.75" customHeight="1" x14ac:dyDescent="0.25">
      <c r="B23" s="173" t="s">
        <v>10</v>
      </c>
      <c r="E23" s="176"/>
      <c r="F23" s="109"/>
      <c r="G23" s="268"/>
      <c r="H23" s="268"/>
      <c r="I23" s="268"/>
      <c r="K23" s="104"/>
    </row>
    <row r="24" spans="2:11" s="88" customFormat="1" ht="15.75" customHeight="1" x14ac:dyDescent="0.25">
      <c r="B24" s="174" t="s">
        <v>79</v>
      </c>
      <c r="E24" s="177"/>
      <c r="F24" s="109"/>
      <c r="G24" s="268"/>
      <c r="H24" s="268"/>
      <c r="I24" s="268"/>
      <c r="K24" s="104"/>
    </row>
    <row r="25" spans="2:11" s="88" customFormat="1" ht="15.75" customHeight="1" x14ac:dyDescent="0.25">
      <c r="B25" s="173" t="s">
        <v>13</v>
      </c>
      <c r="E25" s="177"/>
      <c r="F25" s="109"/>
      <c r="G25" s="81"/>
      <c r="H25" s="81"/>
      <c r="I25" s="81"/>
      <c r="K25" s="104"/>
    </row>
    <row r="26" spans="2:11" s="88" customFormat="1" ht="15.75" customHeight="1" x14ac:dyDescent="0.25">
      <c r="B26" s="173" t="s">
        <v>96</v>
      </c>
      <c r="E26" s="177"/>
      <c r="F26" s="109"/>
      <c r="G26" s="268"/>
      <c r="H26" s="268"/>
      <c r="I26" s="268"/>
      <c r="K26" s="104"/>
    </row>
    <row r="27" spans="2:11" s="88" customFormat="1" ht="15.75" customHeight="1" thickBot="1" x14ac:dyDescent="0.3">
      <c r="B27" s="175" t="s">
        <v>80</v>
      </c>
      <c r="E27" s="178"/>
      <c r="F27" s="109"/>
      <c r="G27" s="266"/>
      <c r="H27" s="266"/>
      <c r="I27" s="266"/>
      <c r="K27" s="104"/>
    </row>
    <row r="28" spans="2:11" s="88" customFormat="1" ht="15.75" customHeight="1" x14ac:dyDescent="0.25">
      <c r="B28" s="118"/>
      <c r="E28" s="109"/>
      <c r="F28" s="109"/>
      <c r="G28" s="80"/>
      <c r="H28" s="80"/>
      <c r="I28" s="80"/>
      <c r="K28" s="104"/>
    </row>
    <row r="29" spans="2:11" s="88" customFormat="1" ht="15.75" customHeight="1" thickBot="1" x14ac:dyDescent="0.3">
      <c r="B29" s="106" t="s">
        <v>81</v>
      </c>
      <c r="E29" s="184" t="s">
        <v>131</v>
      </c>
      <c r="F29" s="109"/>
      <c r="G29" s="80"/>
      <c r="H29" s="80"/>
      <c r="I29" s="80"/>
      <c r="K29" s="104"/>
    </row>
    <row r="30" spans="2:11" s="88" customFormat="1" ht="15.75" customHeight="1" x14ac:dyDescent="0.25">
      <c r="B30" s="179" t="s">
        <v>18</v>
      </c>
      <c r="E30" s="247"/>
      <c r="F30" s="109"/>
      <c r="G30" s="269" t="s">
        <v>117</v>
      </c>
      <c r="H30" s="270"/>
      <c r="I30" s="271"/>
      <c r="K30" s="104"/>
    </row>
    <row r="31" spans="2:11" s="88" customFormat="1" ht="15.75" customHeight="1" x14ac:dyDescent="0.25">
      <c r="B31" s="173" t="s">
        <v>20</v>
      </c>
      <c r="E31" s="177"/>
      <c r="F31" s="109"/>
      <c r="G31" s="272"/>
      <c r="H31" s="273"/>
      <c r="I31" s="274"/>
      <c r="K31" s="104"/>
    </row>
    <row r="32" spans="2:11" s="88" customFormat="1" ht="15.75" customHeight="1" x14ac:dyDescent="0.25">
      <c r="B32" s="180" t="s">
        <v>82</v>
      </c>
      <c r="E32" s="177"/>
      <c r="F32" s="109"/>
      <c r="G32" s="80"/>
      <c r="H32" s="80"/>
      <c r="I32" s="80"/>
      <c r="K32" s="104"/>
    </row>
    <row r="33" spans="2:11" s="88" customFormat="1" ht="15.75" customHeight="1" x14ac:dyDescent="0.25">
      <c r="B33" s="173" t="s">
        <v>83</v>
      </c>
      <c r="E33" s="177"/>
      <c r="F33" s="109"/>
      <c r="G33" s="268"/>
      <c r="H33" s="268"/>
      <c r="I33" s="268"/>
      <c r="K33" s="104"/>
    </row>
    <row r="34" spans="2:11" s="88" customFormat="1" ht="15.75" customHeight="1" x14ac:dyDescent="0.25">
      <c r="B34" s="180" t="s">
        <v>25</v>
      </c>
      <c r="E34" s="177"/>
      <c r="F34" s="109"/>
      <c r="G34" s="267"/>
      <c r="H34" s="267"/>
      <c r="I34" s="267"/>
      <c r="K34" s="104"/>
    </row>
    <row r="35" spans="2:11" s="88" customFormat="1" ht="15.75" customHeight="1" x14ac:dyDescent="0.25">
      <c r="B35" s="181" t="s">
        <v>27</v>
      </c>
      <c r="E35" s="177"/>
      <c r="F35" s="109"/>
      <c r="G35" s="267"/>
      <c r="H35" s="267"/>
      <c r="I35" s="267"/>
      <c r="K35" s="104"/>
    </row>
    <row r="36" spans="2:11" s="88" customFormat="1" ht="15.75" customHeight="1" thickBot="1" x14ac:dyDescent="0.3">
      <c r="B36" s="182" t="s">
        <v>129</v>
      </c>
      <c r="E36" s="178"/>
      <c r="F36" s="109"/>
      <c r="G36" s="267"/>
      <c r="H36" s="267"/>
      <c r="I36" s="267"/>
      <c r="K36" s="104"/>
    </row>
    <row r="37" spans="2:11" s="88" customFormat="1" ht="15.75" customHeight="1" x14ac:dyDescent="0.25">
      <c r="K37" s="104"/>
    </row>
    <row r="38" spans="2:11" s="88" customFormat="1" ht="13" x14ac:dyDescent="0.25">
      <c r="B38" s="106" t="s">
        <v>84</v>
      </c>
      <c r="F38" s="109"/>
      <c r="K38" s="104"/>
    </row>
    <row r="39" spans="2:11" s="88" customFormat="1" ht="13.5" thickBot="1" x14ac:dyDescent="0.3">
      <c r="E39" s="184" t="s">
        <v>75</v>
      </c>
      <c r="F39" s="109"/>
      <c r="K39" s="104"/>
    </row>
    <row r="40" spans="2:11" s="88" customFormat="1" ht="15.75" customHeight="1" x14ac:dyDescent="0.25">
      <c r="B40" s="179" t="s">
        <v>8</v>
      </c>
      <c r="E40" s="229" t="e">
        <f>E22/$E$19</f>
        <v>#DIV/0!</v>
      </c>
      <c r="F40" s="109"/>
    </row>
    <row r="41" spans="2:11" s="88" customFormat="1" ht="15.75" customHeight="1" x14ac:dyDescent="0.25">
      <c r="B41" s="173" t="s">
        <v>10</v>
      </c>
      <c r="E41" s="230" t="e">
        <f>E23/$E$19</f>
        <v>#DIV/0!</v>
      </c>
      <c r="F41" s="109"/>
    </row>
    <row r="42" spans="2:11" s="88" customFormat="1" ht="15.75" customHeight="1" x14ac:dyDescent="0.25">
      <c r="B42" s="181" t="s">
        <v>79</v>
      </c>
      <c r="E42" s="230" t="e">
        <f t="shared" ref="E42:E45" si="1">E24/$E$19</f>
        <v>#DIV/0!</v>
      </c>
      <c r="F42" s="109"/>
    </row>
    <row r="43" spans="2:11" s="88" customFormat="1" ht="15.75" customHeight="1" x14ac:dyDescent="0.25">
      <c r="B43" s="173" t="s">
        <v>13</v>
      </c>
      <c r="E43" s="230" t="e">
        <f t="shared" si="1"/>
        <v>#DIV/0!</v>
      </c>
      <c r="F43" s="109"/>
    </row>
    <row r="44" spans="2:11" s="88" customFormat="1" ht="15.75" customHeight="1" x14ac:dyDescent="0.25">
      <c r="B44" s="173" t="s">
        <v>15</v>
      </c>
      <c r="E44" s="230" t="e">
        <f t="shared" si="1"/>
        <v>#DIV/0!</v>
      </c>
      <c r="F44" s="109"/>
    </row>
    <row r="45" spans="2:11" s="88" customFormat="1" ht="15.75" customHeight="1" thickBot="1" x14ac:dyDescent="0.3">
      <c r="B45" s="175" t="s">
        <v>17</v>
      </c>
      <c r="E45" s="231" t="e">
        <f t="shared" si="1"/>
        <v>#DIV/0!</v>
      </c>
      <c r="F45" s="109"/>
    </row>
    <row r="46" spans="2:11" s="88" customFormat="1" ht="15.75" customHeight="1" thickBot="1" x14ac:dyDescent="0.3">
      <c r="E46" s="232"/>
    </row>
    <row r="47" spans="2:11" s="88" customFormat="1" ht="15.75" customHeight="1" x14ac:dyDescent="0.25">
      <c r="B47" s="179" t="s">
        <v>18</v>
      </c>
      <c r="E47" s="229" t="e">
        <f>E30/$E$19</f>
        <v>#DIV/0!</v>
      </c>
      <c r="F47" s="109"/>
    </row>
    <row r="48" spans="2:11" s="88" customFormat="1" ht="15.75" customHeight="1" x14ac:dyDescent="0.25">
      <c r="B48" s="173" t="s">
        <v>20</v>
      </c>
      <c r="E48" s="230" t="e">
        <f>E31/$E$19</f>
        <v>#DIV/0!</v>
      </c>
      <c r="F48" s="109"/>
    </row>
    <row r="49" spans="2:6" s="88" customFormat="1" ht="15.75" customHeight="1" x14ac:dyDescent="0.25">
      <c r="B49" s="173" t="s">
        <v>83</v>
      </c>
      <c r="E49" s="230" t="e">
        <f t="shared" ref="E49:E52" si="2">E33/$E$19</f>
        <v>#DIV/0!</v>
      </c>
      <c r="F49" s="109"/>
    </row>
    <row r="50" spans="2:6" s="88" customFormat="1" ht="15.75" customHeight="1" x14ac:dyDescent="0.25">
      <c r="B50" s="180" t="s">
        <v>25</v>
      </c>
      <c r="E50" s="230" t="e">
        <f t="shared" si="2"/>
        <v>#DIV/0!</v>
      </c>
      <c r="F50" s="109"/>
    </row>
    <row r="51" spans="2:6" s="88" customFormat="1" ht="15.75" customHeight="1" x14ac:dyDescent="0.25">
      <c r="B51" s="181" t="s">
        <v>27</v>
      </c>
      <c r="E51" s="230" t="e">
        <f t="shared" si="2"/>
        <v>#DIV/0!</v>
      </c>
    </row>
    <row r="52" spans="2:6" s="88" customFormat="1" ht="15.75" customHeight="1" thickBot="1" x14ac:dyDescent="0.3">
      <c r="B52" s="183" t="s">
        <v>129</v>
      </c>
      <c r="E52" s="231" t="e">
        <f t="shared" si="2"/>
        <v>#DIV/0!</v>
      </c>
    </row>
    <row r="53" spans="2:6" ht="13" hidden="1" x14ac:dyDescent="0.25">
      <c r="B53" s="16" t="s">
        <v>85</v>
      </c>
      <c r="F53" s="13"/>
    </row>
    <row r="54" spans="2:6" ht="9" hidden="1" customHeight="1" thickBot="1" x14ac:dyDescent="0.3">
      <c r="E54" s="14"/>
      <c r="F54" s="41"/>
    </row>
    <row r="55" spans="2:6" hidden="1" x14ac:dyDescent="0.25">
      <c r="B55" s="42" t="e">
        <f>IF(ISBLANK('2. Spend by result &amp; milestone'!#REF!),'2. Spend by result &amp; milestone'!#REF!,'2. Spend by result &amp; milestone'!#REF!)</f>
        <v>#REF!</v>
      </c>
      <c r="C55" s="43"/>
      <c r="E55" s="68">
        <v>0</v>
      </c>
      <c r="F55" s="13"/>
    </row>
    <row r="56" spans="2:6" ht="13" hidden="1" thickBot="1" x14ac:dyDescent="0.3">
      <c r="B56" s="44" t="e">
        <f>IF(ISBLANK('2. Spend by result &amp; milestone'!#REF!),'2. Spend by result &amp; milestone'!#REF!,'2. Spend by result &amp; milestone'!#REF!)</f>
        <v>#REF!</v>
      </c>
      <c r="C56" s="45"/>
      <c r="E56" s="69">
        <v>0</v>
      </c>
      <c r="F56" s="13"/>
    </row>
  </sheetData>
  <sheetProtection algorithmName="SHA-512" hashValue="zuw/A6eKryqg+kru7b3GjwuR+exoRdoOcLlKPzMJZBbhTw5Ep4CPrCnm3ivYgVU8Er92bIOCi4dMWJltXnYaxg==" saltValue="r7xLz5yy7FJh3vJTfHSMwg==" spinCount="100000" sheet="1" objects="1" scenarios="1"/>
  <sortState xmlns:xlrd2="http://schemas.microsoft.com/office/spreadsheetml/2017/richdata2" ref="A10:H13">
    <sortCondition ref="A10:A13"/>
  </sortState>
  <mergeCells count="14">
    <mergeCell ref="G11:I11"/>
    <mergeCell ref="G12:I12"/>
    <mergeCell ref="G13:I13"/>
    <mergeCell ref="G19:I19"/>
    <mergeCell ref="G26:I26"/>
    <mergeCell ref="G24:I24"/>
    <mergeCell ref="G23:I23"/>
    <mergeCell ref="G22:I22"/>
    <mergeCell ref="G27:I27"/>
    <mergeCell ref="G34:I34"/>
    <mergeCell ref="G35:I35"/>
    <mergeCell ref="G36:I36"/>
    <mergeCell ref="G33:I33"/>
    <mergeCell ref="G30:I31"/>
  </mergeCells>
  <phoneticPr fontId="0" type="noConversion"/>
  <conditionalFormatting sqref="B3">
    <cfRule type="cellIs" dxfId="27" priority="35" operator="equal">
      <formula>0</formula>
    </cfRule>
  </conditionalFormatting>
  <conditionalFormatting sqref="E11">
    <cfRule type="cellIs" dxfId="26" priority="41" operator="between">
      <formula>0.001</formula>
      <formula>0.4995</formula>
    </cfRule>
  </conditionalFormatting>
  <conditionalFormatting sqref="E12">
    <cfRule type="cellIs" dxfId="25" priority="40" operator="between">
      <formula>0.001</formula>
      <formula>0.499</formula>
    </cfRule>
  </conditionalFormatting>
  <conditionalFormatting sqref="E13">
    <cfRule type="cellIs" dxfId="24" priority="39" operator="between">
      <formula>0.001</formula>
      <formula>0.099</formula>
    </cfRule>
  </conditionalFormatting>
  <conditionalFormatting sqref="E47:E52">
    <cfRule type="containsErrors" dxfId="23" priority="6">
      <formula>ISERROR(E47)</formula>
    </cfRule>
  </conditionalFormatting>
  <conditionalFormatting sqref="E55">
    <cfRule type="cellIs" dxfId="22" priority="59" stopIfTrue="1" operator="greaterThan">
      <formula>#REF!</formula>
    </cfRule>
  </conditionalFormatting>
  <conditionalFormatting sqref="E34:E36 E27">
    <cfRule type="expression" dxfId="21" priority="1">
      <formula>$E$27&gt;(#REF!*0.2)</formula>
    </cfRule>
  </conditionalFormatting>
  <conditionalFormatting sqref="E35">
    <cfRule type="expression" dxfId="20" priority="2">
      <formula>#REF!&lt;(#REF!*0.8)</formula>
    </cfRule>
  </conditionalFormatting>
  <dataValidations count="8">
    <dataValidation type="list" allowBlank="1" showInputMessage="1" showErrorMessage="1" prompt="Enter 0 or 1" sqref="E55:E56" xr:uid="{2ED4FC3F-F23C-4BAB-8C9C-EBEDD31DBBBA}">
      <formula1>"0,1"</formula1>
    </dataValidation>
    <dataValidation type="whole" allowBlank="1" showInputMessage="1" showErrorMessage="1" error="You cannot exceed the number of starters on the project. " sqref="D11:D13" xr:uid="{95343847-2451-417F-BBE0-F55FAD15BCDA}">
      <formula1>0</formula1>
      <formula2>$D$8</formula2>
    </dataValidation>
    <dataValidation type="whole" allowBlank="1" showInputMessage="1" showErrorMessage="1" errorTitle="No" error="Please enter a whole number" sqref="E19:E21 E28 E30" xr:uid="{83D3CFA1-7CC8-4FE5-9453-9282FA2E4C51}">
      <formula1>0</formula1>
      <formula2>10000</formula2>
    </dataValidation>
    <dataValidation type="whole" allowBlank="1" showInputMessage="1" showErrorMessage="1" errorTitle="No" error="Please enter a whole number. The number cannot exceed the number of staters on the project" sqref="E22" xr:uid="{FFE7EEB0-714B-4B60-9888-8B54B2C24D99}">
      <formula1>0</formula1>
      <formula2>D8</formula2>
    </dataValidation>
    <dataValidation type="whole" allowBlank="1" showInputMessage="1" showErrorMessage="1" errorTitle="No" error="Please enter a whole number. The number cannot exceed the number of staters on the project" sqref="E26 E33" xr:uid="{38C8C8FC-DC3D-43A5-9547-17A95BF6A893}">
      <formula1>0</formula1>
      <formula2>D9</formula2>
    </dataValidation>
    <dataValidation type="whole" allowBlank="1" showInputMessage="1" showErrorMessage="1" errorTitle="No" error="Please enter a whole number. The number cannot exceed the number of staters on the project" sqref="E27 E35:E36" xr:uid="{160751B4-4A84-4358-A6F1-3399ADB83C90}">
      <formula1>0</formula1>
      <formula2>D8</formula2>
    </dataValidation>
    <dataValidation type="whole" allowBlank="1" showInputMessage="1" showErrorMessage="1" errorTitle="No" error="Please enter a whole number. The number cannot exceed the number of staters on the project" sqref="E23:E25 E31:E32" xr:uid="{06A711A9-D3A6-42D8-A645-F52E893F2937}">
      <formula1>0</formula1>
      <formula2>D8</formula2>
    </dataValidation>
    <dataValidation type="whole" allowBlank="1" showInputMessage="1" showErrorMessage="1" errorTitle="No" error="Please enter a whole number. The number cannot exceed the number of staters on the project" sqref="E34:E35" xr:uid="{A8D1245D-B499-4D5F-932D-06FF8E4A52E2}">
      <formula1>0</formula1>
      <formula2>D16</formula2>
    </dataValidation>
  </dataValidations>
  <pageMargins left="0.7" right="0.7" top="0.75" bottom="0.75" header="0.3" footer="0.3"/>
  <pageSetup paperSize="9" scale="84" orientation="landscape" r:id="rId1"/>
  <headerFooter alignWithMargins="0">
    <oddFooter>&amp;L&amp;8&amp;D&amp;R&amp;8&amp;F</oddFooter>
  </headerFooter>
  <ignoredErrors>
    <ignoredError sqref="E40" evalError="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theme="5" tint="0.39997558519241921"/>
    <pageSetUpPr fitToPage="1"/>
  </sheetPr>
  <dimension ref="A1:D25"/>
  <sheetViews>
    <sheetView showGridLines="0" workbookViewId="0">
      <selection activeCell="D14" sqref="D14"/>
    </sheetView>
  </sheetViews>
  <sheetFormatPr defaultColWidth="3" defaultRowHeight="12.5" x14ac:dyDescent="0.25"/>
  <cols>
    <col min="1" max="1" width="89.453125" style="4" customWidth="1"/>
    <col min="2" max="2" width="15.453125" style="3" customWidth="1"/>
    <col min="3" max="3" width="2.7265625" style="4" customWidth="1"/>
    <col min="4" max="4" width="51.26953125" style="4" customWidth="1"/>
    <col min="5" max="16384" width="3" style="4"/>
  </cols>
  <sheetData>
    <row r="1" spans="1:4" ht="15.5" x14ac:dyDescent="0.35">
      <c r="A1" s="25" t="s">
        <v>86</v>
      </c>
      <c r="D1" s="31"/>
    </row>
    <row r="2" spans="1:4" ht="15.5" x14ac:dyDescent="0.35">
      <c r="A2" s="25"/>
    </row>
    <row r="3" spans="1:4" s="98" customFormat="1" ht="19.5" customHeight="1" x14ac:dyDescent="0.25">
      <c r="A3" s="99">
        <f>Organisation!C3</f>
        <v>0</v>
      </c>
      <c r="B3" s="100"/>
    </row>
    <row r="4" spans="1:4" s="98" customFormat="1" ht="19.5" customHeight="1" x14ac:dyDescent="0.25">
      <c r="A4" s="101">
        <f>'Title page'!E15</f>
        <v>0</v>
      </c>
      <c r="B4" s="100"/>
    </row>
    <row r="5" spans="1:4" s="98" customFormat="1" ht="14" x14ac:dyDescent="0.25">
      <c r="A5" s="102"/>
      <c r="B5" s="100"/>
    </row>
    <row r="6" spans="1:4" s="98" customFormat="1" ht="14" x14ac:dyDescent="0.25">
      <c r="B6" s="100"/>
    </row>
    <row r="7" spans="1:4" s="154" customFormat="1" ht="28.5" customHeight="1" x14ac:dyDescent="0.25">
      <c r="A7" s="151" t="s">
        <v>125</v>
      </c>
      <c r="B7" s="152"/>
      <c r="C7" s="153"/>
    </row>
    <row r="8" spans="1:4" s="154" customFormat="1" ht="13" x14ac:dyDescent="0.25">
      <c r="A8" s="155"/>
      <c r="B8" s="152"/>
      <c r="C8" s="153"/>
    </row>
    <row r="9" spans="1:4" s="154" customFormat="1" ht="19.5" customHeight="1" x14ac:dyDescent="0.25">
      <c r="A9" s="151" t="s">
        <v>87</v>
      </c>
      <c r="B9" s="77" t="s">
        <v>88</v>
      </c>
      <c r="C9" s="153"/>
      <c r="D9" s="55" t="s">
        <v>89</v>
      </c>
    </row>
    <row r="10" spans="1:4" s="156" customFormat="1" x14ac:dyDescent="0.25">
      <c r="A10" s="37"/>
    </row>
    <row r="11" spans="1:4" s="154" customFormat="1" ht="19.5" customHeight="1" x14ac:dyDescent="0.25">
      <c r="A11" s="157" t="str">
        <f>'2. Spend by result &amp; milestone'!B9</f>
        <v>Milestone payment (upon grant sign off)</v>
      </c>
      <c r="B11" s="158">
        <f>'2. Spend by result &amp; milestone'!G9</f>
        <v>0</v>
      </c>
      <c r="C11" s="153"/>
      <c r="D11" s="276" t="s">
        <v>142</v>
      </c>
    </row>
    <row r="12" spans="1:4" s="154" customFormat="1" ht="19.5" customHeight="1" x14ac:dyDescent="0.25">
      <c r="A12" s="157" t="str">
        <f>'2. Spend by result &amp; milestone'!B12</f>
        <v>Participants starting on the Project (enrolment, needs assessment, bespoke action plan)</v>
      </c>
      <c r="B12" s="158" t="e">
        <f>'2. Spend by result &amp; milestone'!$G$12/'3. Volumes and Conversion rates'!D8</f>
        <v>#DIV/0!</v>
      </c>
      <c r="C12" s="153"/>
      <c r="D12" s="277"/>
    </row>
    <row r="13" spans="1:4" s="154" customFormat="1" ht="19.5" customHeight="1" x14ac:dyDescent="0.25">
      <c r="A13" s="157" t="str">
        <f>'2. Spend by result &amp; milestone'!B14</f>
        <v xml:space="preserve">Participants into education, training or employment  </v>
      </c>
      <c r="B13" s="158" t="e">
        <f>'2. Spend by result &amp; milestone'!$G$14/('3. Volumes and Conversion rates'!E30+'3. Volumes and Conversion rates'!E31)</f>
        <v>#DIV/0!</v>
      </c>
      <c r="C13" s="153"/>
      <c r="D13" s="277"/>
    </row>
    <row r="14" spans="1:4" s="82" customFormat="1" ht="15.75" customHeight="1" x14ac:dyDescent="0.3">
      <c r="A14" s="23"/>
      <c r="C14" s="83"/>
      <c r="D14" s="84"/>
    </row>
    <row r="15" spans="1:4" s="82" customFormat="1" ht="15.65" customHeight="1" x14ac:dyDescent="0.3">
      <c r="A15" s="23"/>
    </row>
    <row r="16" spans="1:4" ht="15.75" customHeight="1" x14ac:dyDescent="0.25">
      <c r="A16" s="37"/>
      <c r="B16" s="4"/>
    </row>
    <row r="17" spans="1:3" ht="29.25" hidden="1" customHeight="1" thickBot="1" x14ac:dyDescent="0.3">
      <c r="A17" s="52" t="s">
        <v>90</v>
      </c>
      <c r="B17" s="4"/>
    </row>
    <row r="18" spans="1:3" ht="15.75" hidden="1" customHeight="1" x14ac:dyDescent="0.25">
      <c r="A18" s="37"/>
      <c r="B18" s="38"/>
      <c r="C18" s="2"/>
    </row>
    <row r="19" spans="1:3" ht="15.75" hidden="1" customHeight="1" x14ac:dyDescent="0.25">
      <c r="A19" s="26" t="e">
        <f>'2. Spend by result &amp; milestone'!#REF!</f>
        <v>#REF!</v>
      </c>
      <c r="B19" s="46" t="e">
        <f>'2. Spend by result &amp; milestone'!#REF!*'3. Volumes and Conversion rates'!E55</f>
        <v>#REF!</v>
      </c>
      <c r="C19" s="2"/>
    </row>
    <row r="20" spans="1:3" ht="15.75" hidden="1" customHeight="1" x14ac:dyDescent="0.25">
      <c r="A20" s="27" t="e">
        <f>'2. Spend by result &amp; milestone'!#REF!</f>
        <v>#REF!</v>
      </c>
      <c r="B20" s="47" t="e">
        <f>'2. Spend by result &amp; milestone'!#REF!*'3. Volumes and Conversion rates'!E56</f>
        <v>#REF!</v>
      </c>
      <c r="C20" s="2"/>
    </row>
    <row r="21" spans="1:3" x14ac:dyDescent="0.25">
      <c r="C21" s="2"/>
    </row>
    <row r="22" spans="1:3" ht="15.75" customHeight="1" x14ac:dyDescent="0.25">
      <c r="B22" s="4"/>
      <c r="C22" s="2"/>
    </row>
    <row r="25" spans="1:3" x14ac:dyDescent="0.25">
      <c r="A25" s="51"/>
    </row>
  </sheetData>
  <sheetProtection algorithmName="SHA-512" hashValue="CTZPpRZZ+JwVZ50ZuspEwTi3nNYIeGmi3Fa//gjBx8NKQq2LOwrSRo2XinzckRYgjBuFu3ddeZ5izBuPeLCHBQ==" saltValue="6xsFJWcDPDyZYhLRAodheg==" spinCount="100000" sheet="1" objects="1" scenarios="1"/>
  <mergeCells count="1">
    <mergeCell ref="D11:D13"/>
  </mergeCells>
  <phoneticPr fontId="0" type="noConversion"/>
  <conditionalFormatting sqref="B11:B13">
    <cfRule type="containsErrors" dxfId="19" priority="4">
      <formula>ISERROR(B11)</formula>
    </cfRule>
  </conditionalFormatting>
  <pageMargins left="0.23622047244094491" right="0.23622047244094491" top="0.74803149606299213" bottom="0.74803149606299213" header="0.31496062992125984" footer="0.31496062992125984"/>
  <pageSetup paperSize="9" scale="86" orientation="landscape" r:id="rId1"/>
  <headerFooter alignWithMargins="0">
    <oddFooter>&amp;L&amp;8&amp;D&amp;R&amp;8&amp;F</oddFooter>
  </headerFooter>
  <ignoredErrors>
    <ignoredError sqref="B12:B13" evalError="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8">
    <tabColor theme="5" tint="0.39997558519241921"/>
    <pageSetUpPr fitToPage="1"/>
  </sheetPr>
  <dimension ref="A1:AH30"/>
  <sheetViews>
    <sheetView showGridLines="0" zoomScaleNormal="100" zoomScaleSheetLayoutView="100" workbookViewId="0">
      <pane xSplit="1" topLeftCell="B1" activePane="topRight" state="frozen"/>
      <selection activeCell="A30" sqref="A30"/>
      <selection pane="topRight" activeCell="D9" sqref="D9"/>
    </sheetView>
  </sheetViews>
  <sheetFormatPr defaultColWidth="3" defaultRowHeight="12.5" x14ac:dyDescent="0.25"/>
  <cols>
    <col min="1" max="1" width="84.7265625" style="2" customWidth="1"/>
    <col min="2" max="5" width="11.1796875" style="2" customWidth="1"/>
    <col min="6" max="18" width="11.1796875" style="1" customWidth="1"/>
    <col min="19" max="19" width="11.1796875" style="5" customWidth="1"/>
    <col min="20" max="20" width="14.1796875" style="10" customWidth="1"/>
    <col min="21" max="21" width="3" style="1" customWidth="1"/>
    <col min="22" max="22" width="3" style="11" customWidth="1"/>
    <col min="23" max="16384" width="3" style="1"/>
  </cols>
  <sheetData>
    <row r="1" spans="1:34" ht="21" customHeight="1" x14ac:dyDescent="0.25">
      <c r="A1" s="58" t="s">
        <v>91</v>
      </c>
      <c r="B1" s="58"/>
      <c r="C1" s="58"/>
      <c r="D1" s="58"/>
      <c r="E1" s="58"/>
      <c r="S1" s="233"/>
    </row>
    <row r="2" spans="1:34" ht="19.5" customHeight="1" x14ac:dyDescent="0.25">
      <c r="A2" s="15">
        <f>Organisation!C3</f>
        <v>0</v>
      </c>
      <c r="B2" s="1"/>
      <c r="C2" s="1"/>
      <c r="D2" s="1"/>
      <c r="E2" s="1"/>
    </row>
    <row r="3" spans="1:34" ht="19.5" customHeight="1" x14ac:dyDescent="0.25">
      <c r="A3" s="20">
        <f>'Title page'!E15</f>
        <v>0</v>
      </c>
      <c r="B3" s="1"/>
      <c r="C3" s="1"/>
      <c r="D3" s="1"/>
      <c r="E3" s="1"/>
    </row>
    <row r="4" spans="1:34" s="13" customFormat="1" ht="9.75" customHeight="1" x14ac:dyDescent="0.25">
      <c r="S4" s="234"/>
      <c r="T4" s="28"/>
      <c r="V4" s="29"/>
    </row>
    <row r="5" spans="1:34" ht="14" x14ac:dyDescent="0.25">
      <c r="A5" s="17" t="s">
        <v>92</v>
      </c>
      <c r="B5" s="17"/>
      <c r="C5" s="17"/>
      <c r="D5" s="17"/>
      <c r="E5" s="17"/>
    </row>
    <row r="7" spans="1:34" s="88" customFormat="1" ht="28.5" customHeight="1" x14ac:dyDescent="0.25">
      <c r="A7" s="223"/>
      <c r="B7" s="85">
        <v>45292</v>
      </c>
      <c r="C7" s="85">
        <v>45323</v>
      </c>
      <c r="D7" s="86">
        <v>45382</v>
      </c>
      <c r="E7" s="85" t="s">
        <v>93</v>
      </c>
      <c r="F7" s="86">
        <v>45383</v>
      </c>
      <c r="G7" s="86">
        <v>45413</v>
      </c>
      <c r="H7" s="86">
        <v>45444</v>
      </c>
      <c r="I7" s="86">
        <v>45474</v>
      </c>
      <c r="J7" s="86">
        <v>45505</v>
      </c>
      <c r="K7" s="86">
        <v>45536</v>
      </c>
      <c r="L7" s="86">
        <v>45566</v>
      </c>
      <c r="M7" s="86">
        <v>45597</v>
      </c>
      <c r="N7" s="86">
        <v>45627</v>
      </c>
      <c r="O7" s="86">
        <v>45658</v>
      </c>
      <c r="P7" s="86">
        <v>45689</v>
      </c>
      <c r="Q7" s="86">
        <v>45717</v>
      </c>
      <c r="R7" s="85" t="s">
        <v>94</v>
      </c>
      <c r="S7" s="235" t="s">
        <v>95</v>
      </c>
      <c r="T7" s="87"/>
      <c r="V7" s="89"/>
    </row>
    <row r="8" spans="1:34" s="88" customFormat="1" ht="15.65" customHeight="1" x14ac:dyDescent="0.25">
      <c r="A8" s="90" t="str">
        <f>'2. Spend by result &amp; milestone'!B9</f>
        <v>Milestone payment (upon grant sign off)</v>
      </c>
      <c r="B8" s="248"/>
      <c r="C8" s="248"/>
      <c r="D8" s="248"/>
      <c r="E8" s="91">
        <f>SUM(B8:D8)</f>
        <v>0</v>
      </c>
      <c r="F8" s="248"/>
      <c r="G8" s="248"/>
      <c r="H8" s="248"/>
      <c r="I8" s="248"/>
      <c r="J8" s="92"/>
      <c r="K8" s="92"/>
      <c r="L8" s="92"/>
      <c r="M8" s="92"/>
      <c r="N8" s="92"/>
      <c r="O8" s="92"/>
      <c r="P8" s="92"/>
      <c r="Q8" s="92"/>
      <c r="R8" s="93">
        <f>SUM(F8:Q8)</f>
        <v>0</v>
      </c>
      <c r="S8" s="236">
        <f>SUM(E8+R8)</f>
        <v>0</v>
      </c>
      <c r="T8" s="278" t="s">
        <v>144</v>
      </c>
      <c r="U8" s="278"/>
      <c r="V8" s="278"/>
      <c r="W8" s="278"/>
      <c r="X8" s="278"/>
      <c r="Y8" s="278"/>
      <c r="Z8" s="278"/>
      <c r="AA8" s="278"/>
      <c r="AB8" s="278"/>
      <c r="AC8" s="278"/>
      <c r="AD8" s="278"/>
      <c r="AE8" s="278"/>
      <c r="AF8" s="278"/>
      <c r="AG8" s="278"/>
      <c r="AH8" s="278"/>
    </row>
    <row r="9" spans="1:34" s="88" customFormat="1" ht="15.65" customHeight="1" x14ac:dyDescent="0.25">
      <c r="A9" s="90" t="str">
        <f>'3. Volumes and Conversion rates'!$B$19</f>
        <v>Participants starting on the Project (enrolment, needs assessment, bespoke action plan)</v>
      </c>
      <c r="B9" s="248"/>
      <c r="C9" s="248"/>
      <c r="D9" s="248"/>
      <c r="E9" s="91">
        <f t="shared" ref="E9:E23" si="0">SUM(B9:D9)</f>
        <v>0</v>
      </c>
      <c r="F9" s="248"/>
      <c r="G9" s="248"/>
      <c r="H9" s="248"/>
      <c r="I9" s="248"/>
      <c r="J9" s="92"/>
      <c r="K9" s="92"/>
      <c r="L9" s="92"/>
      <c r="M9" s="92"/>
      <c r="N9" s="92"/>
      <c r="O9" s="92"/>
      <c r="P9" s="92"/>
      <c r="Q9" s="92"/>
      <c r="R9" s="93">
        <f t="shared" ref="R9:R23" si="1">SUM(F9:Q9)</f>
        <v>0</v>
      </c>
      <c r="S9" s="236">
        <f t="shared" ref="S9:S23" si="2">SUM(E9+R9)</f>
        <v>0</v>
      </c>
      <c r="T9" s="94"/>
      <c r="U9" s="94"/>
      <c r="V9" s="94"/>
      <c r="W9" s="94"/>
      <c r="X9" s="94"/>
      <c r="Y9" s="94"/>
      <c r="Z9" s="94"/>
      <c r="AA9" s="94"/>
      <c r="AB9" s="94"/>
      <c r="AC9" s="94"/>
      <c r="AD9" s="94"/>
      <c r="AE9" s="94"/>
      <c r="AF9" s="94"/>
      <c r="AG9" s="94"/>
      <c r="AH9" s="94"/>
    </row>
    <row r="10" spans="1:34" s="88" customFormat="1" ht="15.65" customHeight="1" x14ac:dyDescent="0.25">
      <c r="A10" s="90" t="s">
        <v>127</v>
      </c>
      <c r="B10" s="248"/>
      <c r="C10" s="248"/>
      <c r="D10" s="248"/>
      <c r="E10" s="91">
        <f t="shared" si="0"/>
        <v>0</v>
      </c>
      <c r="F10" s="248"/>
      <c r="G10" s="248"/>
      <c r="H10" s="248"/>
      <c r="I10" s="248"/>
      <c r="J10" s="92"/>
      <c r="K10" s="92"/>
      <c r="L10" s="92"/>
      <c r="M10" s="92"/>
      <c r="N10" s="92"/>
      <c r="O10" s="92"/>
      <c r="P10" s="92"/>
      <c r="Q10" s="92"/>
      <c r="R10" s="93">
        <f t="shared" si="1"/>
        <v>0</v>
      </c>
      <c r="S10" s="236">
        <f t="shared" si="2"/>
        <v>0</v>
      </c>
      <c r="T10" s="94"/>
      <c r="U10" s="94"/>
      <c r="V10" s="94"/>
      <c r="W10" s="94"/>
      <c r="X10" s="94"/>
      <c r="Y10" s="94"/>
      <c r="Z10" s="94"/>
      <c r="AA10" s="94"/>
      <c r="AB10" s="94"/>
      <c r="AC10" s="94"/>
      <c r="AD10" s="94"/>
      <c r="AE10" s="94"/>
      <c r="AF10" s="94"/>
      <c r="AG10" s="94"/>
      <c r="AH10" s="94"/>
    </row>
    <row r="11" spans="1:34" s="88" customFormat="1" ht="15.65" customHeight="1" x14ac:dyDescent="0.25">
      <c r="A11" s="90" t="s">
        <v>7</v>
      </c>
      <c r="B11" s="248"/>
      <c r="C11" s="248"/>
      <c r="D11" s="248"/>
      <c r="E11" s="91">
        <f t="shared" si="0"/>
        <v>0</v>
      </c>
      <c r="F11" s="248"/>
      <c r="G11" s="248"/>
      <c r="H11" s="248"/>
      <c r="I11" s="248"/>
      <c r="J11" s="92"/>
      <c r="K11" s="92"/>
      <c r="L11" s="92"/>
      <c r="M11" s="92"/>
      <c r="N11" s="92"/>
      <c r="O11" s="92"/>
      <c r="P11" s="92"/>
      <c r="Q11" s="92"/>
      <c r="R11" s="93">
        <f t="shared" si="1"/>
        <v>0</v>
      </c>
      <c r="S11" s="236">
        <f t="shared" si="2"/>
        <v>0</v>
      </c>
      <c r="T11" s="94"/>
      <c r="U11" s="94"/>
      <c r="V11" s="94"/>
      <c r="W11" s="94"/>
      <c r="X11" s="94"/>
      <c r="Y11" s="94"/>
      <c r="Z11" s="94"/>
      <c r="AA11" s="94"/>
      <c r="AB11" s="94"/>
      <c r="AC11" s="94"/>
      <c r="AD11" s="94"/>
      <c r="AE11" s="94"/>
      <c r="AF11" s="94"/>
      <c r="AG11" s="94"/>
      <c r="AH11" s="94"/>
    </row>
    <row r="12" spans="1:34" s="88" customFormat="1" ht="15.65" customHeight="1" x14ac:dyDescent="0.25">
      <c r="A12" s="90" t="str">
        <f>'3. Volumes and Conversion rates'!B22</f>
        <v>Engagement with Key-Worker Support Services (economically inactive participants only)</v>
      </c>
      <c r="B12" s="248"/>
      <c r="C12" s="248"/>
      <c r="D12" s="248"/>
      <c r="E12" s="91">
        <f t="shared" si="0"/>
        <v>0</v>
      </c>
      <c r="F12" s="248"/>
      <c r="G12" s="248"/>
      <c r="H12" s="248"/>
      <c r="I12" s="248"/>
      <c r="J12" s="92"/>
      <c r="K12" s="92"/>
      <c r="L12" s="92"/>
      <c r="M12" s="92"/>
      <c r="N12" s="92"/>
      <c r="O12" s="92"/>
      <c r="P12" s="92"/>
      <c r="Q12" s="92"/>
      <c r="R12" s="93">
        <f t="shared" si="1"/>
        <v>0</v>
      </c>
      <c r="S12" s="236">
        <f t="shared" si="2"/>
        <v>0</v>
      </c>
      <c r="T12" s="278"/>
      <c r="U12" s="278"/>
      <c r="V12" s="278"/>
      <c r="W12" s="278"/>
      <c r="X12" s="278"/>
      <c r="Y12" s="278"/>
      <c r="Z12" s="278"/>
      <c r="AA12" s="278"/>
      <c r="AB12" s="278"/>
      <c r="AC12" s="278"/>
      <c r="AD12" s="278"/>
      <c r="AE12" s="278"/>
      <c r="AF12" s="278"/>
      <c r="AG12" s="278"/>
      <c r="AH12" s="278"/>
    </row>
    <row r="13" spans="1:34" s="88" customFormat="1" ht="15.65" customHeight="1" x14ac:dyDescent="0.25">
      <c r="A13" s="90" t="str">
        <f>'3. Volumes and Conversion rates'!B23</f>
        <v>Supported to participate in education </v>
      </c>
      <c r="B13" s="248"/>
      <c r="C13" s="248"/>
      <c r="D13" s="248"/>
      <c r="E13" s="91">
        <f t="shared" si="0"/>
        <v>0</v>
      </c>
      <c r="F13" s="248"/>
      <c r="G13" s="248"/>
      <c r="H13" s="248"/>
      <c r="I13" s="248"/>
      <c r="J13" s="92"/>
      <c r="K13" s="92"/>
      <c r="L13" s="92"/>
      <c r="M13" s="92"/>
      <c r="N13" s="92"/>
      <c r="O13" s="92"/>
      <c r="P13" s="92"/>
      <c r="Q13" s="92"/>
      <c r="R13" s="93">
        <f t="shared" si="1"/>
        <v>0</v>
      </c>
      <c r="S13" s="236">
        <f t="shared" si="2"/>
        <v>0</v>
      </c>
      <c r="T13" s="94"/>
      <c r="U13" s="94"/>
      <c r="V13" s="94"/>
      <c r="W13" s="94"/>
      <c r="X13" s="94"/>
      <c r="Y13" s="94"/>
      <c r="Z13" s="94"/>
      <c r="AA13" s="94"/>
      <c r="AB13" s="94"/>
      <c r="AC13" s="94"/>
      <c r="AD13" s="94"/>
      <c r="AE13" s="94"/>
      <c r="AF13" s="94"/>
      <c r="AG13" s="94"/>
      <c r="AH13" s="94"/>
    </row>
    <row r="14" spans="1:34" s="88" customFormat="1" ht="15.65" customHeight="1" x14ac:dyDescent="0.25">
      <c r="A14" s="95" t="str">
        <f>'3. Volumes and Conversion rates'!B24</f>
        <v>Supported to gain employment</v>
      </c>
      <c r="B14" s="249"/>
      <c r="C14" s="249"/>
      <c r="D14" s="249"/>
      <c r="E14" s="91">
        <f t="shared" si="0"/>
        <v>0</v>
      </c>
      <c r="F14" s="249"/>
      <c r="G14" s="248"/>
      <c r="H14" s="248"/>
      <c r="I14" s="248"/>
      <c r="J14" s="92"/>
      <c r="K14" s="92"/>
      <c r="L14" s="92"/>
      <c r="M14" s="92"/>
      <c r="N14" s="92"/>
      <c r="O14" s="92"/>
      <c r="P14" s="92"/>
      <c r="Q14" s="92"/>
      <c r="R14" s="93">
        <f t="shared" si="1"/>
        <v>0</v>
      </c>
      <c r="S14" s="236">
        <f t="shared" si="2"/>
        <v>0</v>
      </c>
      <c r="T14" s="94"/>
      <c r="U14" s="94"/>
      <c r="V14" s="94"/>
      <c r="W14" s="94"/>
      <c r="X14" s="94"/>
      <c r="Y14" s="94"/>
      <c r="Z14" s="94"/>
      <c r="AA14" s="94"/>
      <c r="AB14" s="94"/>
      <c r="AC14" s="94"/>
      <c r="AD14" s="94"/>
      <c r="AE14" s="94"/>
      <c r="AF14" s="94"/>
      <c r="AG14" s="94"/>
      <c r="AH14" s="94"/>
    </row>
    <row r="15" spans="1:34" s="88" customFormat="1" ht="15.65" customHeight="1" x14ac:dyDescent="0.25">
      <c r="A15" s="96" t="s">
        <v>96</v>
      </c>
      <c r="B15" s="249"/>
      <c r="C15" s="249"/>
      <c r="D15" s="249"/>
      <c r="E15" s="91">
        <f t="shared" si="0"/>
        <v>0</v>
      </c>
      <c r="F15" s="249"/>
      <c r="G15" s="248"/>
      <c r="H15" s="248"/>
      <c r="I15" s="248"/>
      <c r="J15" s="92"/>
      <c r="K15" s="92"/>
      <c r="L15" s="92"/>
      <c r="M15" s="92"/>
      <c r="N15" s="92"/>
      <c r="O15" s="92"/>
      <c r="P15" s="92"/>
      <c r="Q15" s="92"/>
      <c r="R15" s="93">
        <f t="shared" si="1"/>
        <v>0</v>
      </c>
      <c r="S15" s="236">
        <f t="shared" si="2"/>
        <v>0</v>
      </c>
      <c r="T15" s="94"/>
      <c r="U15" s="94"/>
      <c r="V15" s="94"/>
      <c r="W15" s="94"/>
      <c r="X15" s="94"/>
      <c r="Y15" s="94"/>
      <c r="Z15" s="94"/>
      <c r="AA15" s="94"/>
      <c r="AB15" s="94"/>
      <c r="AC15" s="94"/>
      <c r="AD15" s="94"/>
      <c r="AE15" s="94"/>
      <c r="AF15" s="94"/>
      <c r="AG15" s="94"/>
      <c r="AH15" s="94"/>
    </row>
    <row r="16" spans="1:34" s="88" customFormat="1" ht="15.65" customHeight="1" x14ac:dyDescent="0.25">
      <c r="A16" s="96" t="s">
        <v>80</v>
      </c>
      <c r="B16" s="249"/>
      <c r="C16" s="249"/>
      <c r="D16" s="249"/>
      <c r="E16" s="91">
        <f t="shared" si="0"/>
        <v>0</v>
      </c>
      <c r="F16" s="249"/>
      <c r="G16" s="248"/>
      <c r="H16" s="248"/>
      <c r="I16" s="248"/>
      <c r="J16" s="92"/>
      <c r="K16" s="92"/>
      <c r="L16" s="92"/>
      <c r="M16" s="92"/>
      <c r="N16" s="92"/>
      <c r="O16" s="92"/>
      <c r="P16" s="92"/>
      <c r="Q16" s="92"/>
      <c r="R16" s="93">
        <f t="shared" si="1"/>
        <v>0</v>
      </c>
      <c r="S16" s="236">
        <f t="shared" si="2"/>
        <v>0</v>
      </c>
      <c r="T16" s="94"/>
      <c r="U16" s="94"/>
      <c r="V16" s="94"/>
      <c r="W16" s="94"/>
      <c r="X16" s="94"/>
      <c r="Y16" s="94"/>
      <c r="Z16" s="94"/>
      <c r="AA16" s="94"/>
      <c r="AB16" s="94"/>
      <c r="AC16" s="94"/>
      <c r="AD16" s="94"/>
      <c r="AE16" s="94"/>
      <c r="AF16" s="94"/>
      <c r="AG16" s="94"/>
      <c r="AH16" s="94"/>
    </row>
    <row r="17" spans="1:34" s="88" customFormat="1" ht="15.65" customHeight="1" x14ac:dyDescent="0.25">
      <c r="A17" s="95" t="str">
        <f>'3. Volumes and Conversion rates'!B30</f>
        <v>In education or training following support</v>
      </c>
      <c r="B17" s="249"/>
      <c r="C17" s="249"/>
      <c r="D17" s="249"/>
      <c r="E17" s="91">
        <f t="shared" si="0"/>
        <v>0</v>
      </c>
      <c r="F17" s="249"/>
      <c r="G17" s="248"/>
      <c r="H17" s="248"/>
      <c r="I17" s="248"/>
      <c r="J17" s="92"/>
      <c r="K17" s="92"/>
      <c r="L17" s="92"/>
      <c r="M17" s="92"/>
      <c r="N17" s="92"/>
      <c r="O17" s="92"/>
      <c r="P17" s="92"/>
      <c r="Q17" s="92"/>
      <c r="R17" s="93">
        <f t="shared" si="1"/>
        <v>0</v>
      </c>
      <c r="S17" s="236">
        <f t="shared" si="2"/>
        <v>0</v>
      </c>
      <c r="T17" s="94"/>
      <c r="U17" s="94"/>
      <c r="V17" s="94"/>
      <c r="W17" s="94"/>
      <c r="X17" s="94"/>
      <c r="Y17" s="94"/>
      <c r="Z17" s="94"/>
      <c r="AA17" s="94"/>
      <c r="AB17" s="94"/>
      <c r="AC17" s="94"/>
      <c r="AD17" s="94"/>
      <c r="AE17" s="94"/>
      <c r="AF17" s="94"/>
      <c r="AG17" s="94"/>
      <c r="AH17" s="94"/>
    </row>
    <row r="18" spans="1:34" s="88" customFormat="1" ht="15.65" customHeight="1" x14ac:dyDescent="0.25">
      <c r="A18" s="90" t="str">
        <f>'3. Volumes and Conversion rates'!B31</f>
        <v>In employment including self-employment following support</v>
      </c>
      <c r="B18" s="248"/>
      <c r="C18" s="248"/>
      <c r="D18" s="248"/>
      <c r="E18" s="91">
        <f t="shared" si="0"/>
        <v>0</v>
      </c>
      <c r="F18" s="248"/>
      <c r="G18" s="248"/>
      <c r="H18" s="248"/>
      <c r="I18" s="248"/>
      <c r="J18" s="250"/>
      <c r="K18" s="250"/>
      <c r="L18" s="250"/>
      <c r="M18" s="250"/>
      <c r="N18" s="250"/>
      <c r="O18" s="250"/>
      <c r="P18" s="250"/>
      <c r="Q18" s="250"/>
      <c r="R18" s="93">
        <f t="shared" si="1"/>
        <v>0</v>
      </c>
      <c r="S18" s="236">
        <f t="shared" si="2"/>
        <v>0</v>
      </c>
      <c r="T18" s="278"/>
      <c r="U18" s="278"/>
      <c r="V18" s="278"/>
      <c r="W18" s="278"/>
      <c r="X18" s="278"/>
      <c r="Y18" s="278"/>
      <c r="Z18" s="278"/>
      <c r="AA18" s="278"/>
      <c r="AB18" s="278"/>
      <c r="AC18" s="278"/>
      <c r="AD18" s="278"/>
      <c r="AE18" s="278"/>
      <c r="AF18" s="278"/>
      <c r="AG18" s="278"/>
      <c r="AH18" s="278"/>
    </row>
    <row r="19" spans="1:34" s="88" customFormat="1" ht="15.65" customHeight="1" x14ac:dyDescent="0.25">
      <c r="A19" s="97" t="s">
        <v>82</v>
      </c>
      <c r="B19" s="248"/>
      <c r="C19" s="248"/>
      <c r="D19" s="248"/>
      <c r="E19" s="91">
        <f t="shared" si="0"/>
        <v>0</v>
      </c>
      <c r="F19" s="248"/>
      <c r="G19" s="248"/>
      <c r="H19" s="248"/>
      <c r="I19" s="248"/>
      <c r="J19" s="250"/>
      <c r="K19" s="250"/>
      <c r="L19" s="250"/>
      <c r="M19" s="250"/>
      <c r="N19" s="250"/>
      <c r="O19" s="250"/>
      <c r="P19" s="250"/>
      <c r="Q19" s="250"/>
      <c r="R19" s="93">
        <f t="shared" si="1"/>
        <v>0</v>
      </c>
      <c r="S19" s="236">
        <f t="shared" si="2"/>
        <v>0</v>
      </c>
      <c r="T19" s="94"/>
      <c r="U19" s="94"/>
      <c r="V19" s="94"/>
      <c r="W19" s="94"/>
      <c r="X19" s="94"/>
      <c r="Y19" s="94"/>
      <c r="Z19" s="94"/>
      <c r="AA19" s="94"/>
      <c r="AB19" s="94"/>
      <c r="AC19" s="94"/>
      <c r="AD19" s="94"/>
      <c r="AE19" s="94"/>
      <c r="AF19" s="94"/>
      <c r="AG19" s="94"/>
      <c r="AH19" s="94"/>
    </row>
    <row r="20" spans="1:34" s="88" customFormat="1" ht="15.65" customHeight="1" x14ac:dyDescent="0.25">
      <c r="A20" s="90" t="str">
        <f>'3. Volumes and Conversion rates'!B33</f>
        <v xml:space="preserve">Participants reporting increased employability through the development of interpersonal skills </v>
      </c>
      <c r="B20" s="248"/>
      <c r="C20" s="248"/>
      <c r="D20" s="248"/>
      <c r="E20" s="91">
        <f t="shared" si="0"/>
        <v>0</v>
      </c>
      <c r="F20" s="248"/>
      <c r="G20" s="248"/>
      <c r="H20" s="248"/>
      <c r="I20" s="248"/>
      <c r="J20" s="92"/>
      <c r="K20" s="92"/>
      <c r="L20" s="92"/>
      <c r="M20" s="92"/>
      <c r="N20" s="92"/>
      <c r="O20" s="92"/>
      <c r="P20" s="92"/>
      <c r="Q20" s="92"/>
      <c r="R20" s="93">
        <f t="shared" si="1"/>
        <v>0</v>
      </c>
      <c r="S20" s="236">
        <f t="shared" si="2"/>
        <v>0</v>
      </c>
      <c r="T20" s="278"/>
      <c r="U20" s="278"/>
      <c r="V20" s="278"/>
      <c r="W20" s="278"/>
      <c r="X20" s="278"/>
      <c r="Y20" s="278"/>
      <c r="Z20" s="278"/>
      <c r="AA20" s="278"/>
      <c r="AB20" s="278"/>
      <c r="AC20" s="278"/>
      <c r="AD20" s="278"/>
      <c r="AE20" s="278"/>
      <c r="AF20" s="278"/>
      <c r="AG20" s="278"/>
      <c r="AH20" s="278"/>
    </row>
    <row r="21" spans="1:34" s="88" customFormat="1" ht="15.65" customHeight="1" x14ac:dyDescent="0.25">
      <c r="A21" s="95" t="str">
        <f>'3. Volumes and Conversion rates'!B34</f>
        <v>Number of participants with proficiency in pre-employment and interpersonal skills </v>
      </c>
      <c r="B21" s="248"/>
      <c r="C21" s="248"/>
      <c r="D21" s="248"/>
      <c r="E21" s="91">
        <f t="shared" si="0"/>
        <v>0</v>
      </c>
      <c r="F21" s="248"/>
      <c r="G21" s="248"/>
      <c r="H21" s="248"/>
      <c r="I21" s="248"/>
      <c r="J21" s="248"/>
      <c r="K21" s="248"/>
      <c r="L21" s="248"/>
      <c r="M21" s="248"/>
      <c r="N21" s="248"/>
      <c r="O21" s="248"/>
      <c r="P21" s="248"/>
      <c r="Q21" s="248"/>
      <c r="R21" s="93">
        <f t="shared" si="1"/>
        <v>0</v>
      </c>
      <c r="S21" s="236">
        <f t="shared" si="2"/>
        <v>0</v>
      </c>
      <c r="T21" s="87"/>
      <c r="V21" s="89"/>
    </row>
    <row r="22" spans="1:34" s="88" customFormat="1" ht="15.65" customHeight="1" x14ac:dyDescent="0.25">
      <c r="A22" s="95" t="str">
        <f>'3. Volumes and Conversion rates'!B35</f>
        <v>Number of participants into good jobs</v>
      </c>
      <c r="B22" s="108"/>
      <c r="C22" s="108"/>
      <c r="D22" s="108"/>
      <c r="E22" s="91">
        <f t="shared" si="0"/>
        <v>0</v>
      </c>
      <c r="F22" s="108"/>
      <c r="G22" s="108"/>
      <c r="H22" s="108"/>
      <c r="I22" s="108"/>
      <c r="J22" s="108"/>
      <c r="K22" s="108"/>
      <c r="L22" s="108"/>
      <c r="M22" s="108"/>
      <c r="N22" s="108"/>
      <c r="O22" s="108"/>
      <c r="P22" s="108"/>
      <c r="Q22" s="108"/>
      <c r="R22" s="93">
        <f t="shared" si="1"/>
        <v>0</v>
      </c>
      <c r="S22" s="236">
        <f t="shared" si="2"/>
        <v>0</v>
      </c>
      <c r="T22" s="87"/>
      <c r="V22" s="89"/>
    </row>
    <row r="23" spans="1:34" s="88" customFormat="1" ht="15.65" customHeight="1" x14ac:dyDescent="0.25">
      <c r="A23" s="95" t="str">
        <f>'3. Volumes and Conversion rates'!B36</f>
        <v>Participant progress (Distance travelled since enrolment)</v>
      </c>
      <c r="B23" s="108"/>
      <c r="C23" s="108"/>
      <c r="D23" s="108"/>
      <c r="E23" s="91">
        <f t="shared" si="0"/>
        <v>0</v>
      </c>
      <c r="F23" s="108"/>
      <c r="G23" s="108"/>
      <c r="H23" s="108"/>
      <c r="I23" s="108"/>
      <c r="J23" s="108"/>
      <c r="K23" s="108"/>
      <c r="L23" s="108"/>
      <c r="M23" s="108"/>
      <c r="N23" s="108"/>
      <c r="O23" s="108"/>
      <c r="P23" s="108"/>
      <c r="Q23" s="108"/>
      <c r="R23" s="93">
        <f t="shared" si="1"/>
        <v>0</v>
      </c>
      <c r="S23" s="236">
        <f t="shared" si="2"/>
        <v>0</v>
      </c>
      <c r="T23" s="87"/>
      <c r="V23" s="89"/>
    </row>
    <row r="26" spans="1:34" ht="54" customHeight="1" x14ac:dyDescent="0.25">
      <c r="P26" s="279" t="s">
        <v>143</v>
      </c>
      <c r="Q26" s="280"/>
      <c r="R26" s="280"/>
      <c r="S26" s="281"/>
    </row>
    <row r="30" spans="1:34" x14ac:dyDescent="0.25">
      <c r="P30" s="78"/>
    </row>
  </sheetData>
  <sheetProtection algorithmName="SHA-512" hashValue="YmPT4G6tmRhtlPxQQIlOH/VHqYzWt9jwa/bHW9xoxi0I6U/inSieANjLml/kz/UmV4fZD4MzNsqM0Cc7VHFkyA==" saltValue="FZIWd1GM2R8e/g4iJEE90Q==" spinCount="100000" sheet="1" objects="1" scenarios="1"/>
  <mergeCells count="5">
    <mergeCell ref="T8:AH8"/>
    <mergeCell ref="T12:AH12"/>
    <mergeCell ref="T18:AH18"/>
    <mergeCell ref="T20:AH20"/>
    <mergeCell ref="P26:S26"/>
  </mergeCells>
  <phoneticPr fontId="0" type="noConversion"/>
  <conditionalFormatting sqref="J18:Q19">
    <cfRule type="cellIs" dxfId="18" priority="32" stopIfTrue="1" operator="lessThan">
      <formula>#REF!*0.8</formula>
    </cfRule>
  </conditionalFormatting>
  <conditionalFormatting sqref="S8">
    <cfRule type="cellIs" dxfId="17" priority="18" operator="notEqual">
      <formula>1</formula>
    </cfRule>
    <cfRule type="cellIs" dxfId="16" priority="17" operator="equal">
      <formula>0</formula>
    </cfRule>
  </conditionalFormatting>
  <dataValidations xWindow="1028" yWindow="1064" count="1">
    <dataValidation type="whole" allowBlank="1" showInputMessage="1" showErrorMessage="1" sqref="J8:Q17 J20:Q20" xr:uid="{00000000-0002-0000-0800-000002000000}">
      <formula1>0</formula1>
      <formula2>10000</formula2>
    </dataValidation>
  </dataValidations>
  <pageMargins left="0.25" right="0.25" top="0.75" bottom="0.75" header="0.3" footer="0.3"/>
  <pageSetup paperSize="9" scale="71" orientation="landscape" r:id="rId1"/>
  <headerFooter alignWithMargins="0">
    <oddFooter>&amp;L&amp;8&amp;D&amp;R&amp;8&amp;F</oddFooter>
  </headerFooter>
  <extLst>
    <ext xmlns:x14="http://schemas.microsoft.com/office/spreadsheetml/2009/9/main" uri="{78C0D931-6437-407d-A8EE-F0AAD7539E65}">
      <x14:conditionalFormattings>
        <x14:conditionalFormatting xmlns:xm="http://schemas.microsoft.com/office/excel/2006/main">
          <x14:cfRule type="cellIs" priority="16" operator="notEqual" id="{A745D186-241F-4887-A147-BB45EABC4FAD}">
            <xm:f>'3. Volumes and Conversion rates'!$E19</xm:f>
            <x14:dxf>
              <fill>
                <patternFill>
                  <bgColor rgb="FFFF0000"/>
                </patternFill>
              </fill>
            </x14:dxf>
          </x14:cfRule>
          <xm:sqref>S9</xm:sqref>
        </x14:conditionalFormatting>
        <x14:conditionalFormatting xmlns:xm="http://schemas.microsoft.com/office/excel/2006/main">
          <x14:cfRule type="cellIs" priority="14" operator="notEqual" id="{3CA582FF-9E00-433A-BC59-4BA08FD59869}">
            <xm:f>'3. Volumes and Conversion rates'!$E$20</xm:f>
            <x14:dxf>
              <fill>
                <patternFill>
                  <bgColor rgb="FFFF0000"/>
                </patternFill>
              </fill>
            </x14:dxf>
          </x14:cfRule>
          <xm:sqref>S10</xm:sqref>
        </x14:conditionalFormatting>
        <x14:conditionalFormatting xmlns:xm="http://schemas.microsoft.com/office/excel/2006/main">
          <x14:cfRule type="cellIs" priority="13" operator="notEqual" id="{03DA2858-1D26-40FE-9A19-A20367CF96D7}">
            <xm:f>'3. Volumes and Conversion rates'!$E$21</xm:f>
            <x14:dxf>
              <fill>
                <patternFill>
                  <bgColor rgb="FFFF0000"/>
                </patternFill>
              </fill>
            </x14:dxf>
          </x14:cfRule>
          <xm:sqref>S11</xm:sqref>
        </x14:conditionalFormatting>
        <x14:conditionalFormatting xmlns:xm="http://schemas.microsoft.com/office/excel/2006/main">
          <x14:cfRule type="cellIs" priority="12" operator="notEqual" id="{94B073E2-4C34-4D1F-A876-18D5436A8CEE}">
            <xm:f>'3. Volumes and Conversion rates'!$E$22</xm:f>
            <x14:dxf>
              <fill>
                <patternFill>
                  <bgColor rgb="FFFF0000"/>
                </patternFill>
              </fill>
            </x14:dxf>
          </x14:cfRule>
          <xm:sqref>S12</xm:sqref>
        </x14:conditionalFormatting>
        <x14:conditionalFormatting xmlns:xm="http://schemas.microsoft.com/office/excel/2006/main">
          <x14:cfRule type="cellIs" priority="11" operator="notEqual" id="{B0F2B055-402B-487E-A68A-366554971A5E}">
            <xm:f>'3. Volumes and Conversion rates'!$E$23</xm:f>
            <x14:dxf>
              <fill>
                <patternFill>
                  <bgColor rgb="FFFF0000"/>
                </patternFill>
              </fill>
            </x14:dxf>
          </x14:cfRule>
          <xm:sqref>S13</xm:sqref>
        </x14:conditionalFormatting>
        <x14:conditionalFormatting xmlns:xm="http://schemas.microsoft.com/office/excel/2006/main">
          <x14:cfRule type="cellIs" priority="10" operator="notEqual" id="{ACD5312A-CFB0-4052-8E47-A08FB5844B4D}">
            <xm:f>'3. Volumes and Conversion rates'!$E$24</xm:f>
            <x14:dxf>
              <fill>
                <patternFill>
                  <bgColor rgb="FFFF0000"/>
                </patternFill>
              </fill>
            </x14:dxf>
          </x14:cfRule>
          <xm:sqref>S14</xm:sqref>
        </x14:conditionalFormatting>
        <x14:conditionalFormatting xmlns:xm="http://schemas.microsoft.com/office/excel/2006/main">
          <x14:cfRule type="cellIs" priority="9" operator="notEqual" id="{8353CE3C-0FB1-47EF-80FB-8E3DA3614C0A}">
            <xm:f>'3. Volumes and Conversion rates'!$E$26</xm:f>
            <x14:dxf>
              <fill>
                <patternFill>
                  <bgColor rgb="FFFF0000"/>
                </patternFill>
              </fill>
            </x14:dxf>
          </x14:cfRule>
          <xm:sqref>S15</xm:sqref>
        </x14:conditionalFormatting>
        <x14:conditionalFormatting xmlns:xm="http://schemas.microsoft.com/office/excel/2006/main">
          <x14:cfRule type="cellIs" priority="8" operator="notEqual" id="{677866D3-791B-4A34-866A-AE032384DA32}">
            <xm:f>'3. Volumes and Conversion rates'!$E$27</xm:f>
            <x14:dxf>
              <fill>
                <patternFill>
                  <bgColor rgb="FFFF0000"/>
                </patternFill>
              </fill>
            </x14:dxf>
          </x14:cfRule>
          <xm:sqref>S16</xm:sqref>
        </x14:conditionalFormatting>
        <x14:conditionalFormatting xmlns:xm="http://schemas.microsoft.com/office/excel/2006/main">
          <x14:cfRule type="cellIs" priority="7" operator="notEqual" id="{1E5AF456-4CAF-4D51-8BAA-6D5979B0C888}">
            <xm:f>'3. Volumes and Conversion rates'!$E$30</xm:f>
            <x14:dxf>
              <fill>
                <patternFill>
                  <bgColor rgb="FFFF0000"/>
                </patternFill>
              </fill>
            </x14:dxf>
          </x14:cfRule>
          <xm:sqref>S17</xm:sqref>
        </x14:conditionalFormatting>
        <x14:conditionalFormatting xmlns:xm="http://schemas.microsoft.com/office/excel/2006/main">
          <x14:cfRule type="cellIs" priority="6" operator="notEqual" id="{43A535CF-C5C5-4C11-BA9B-BE0C4AF5CF98}">
            <xm:f>'3. Volumes and Conversion rates'!$E$31</xm:f>
            <x14:dxf>
              <fill>
                <patternFill>
                  <bgColor rgb="FFFF0000"/>
                </patternFill>
              </fill>
            </x14:dxf>
          </x14:cfRule>
          <xm:sqref>S18</xm:sqref>
        </x14:conditionalFormatting>
        <x14:conditionalFormatting xmlns:xm="http://schemas.microsoft.com/office/excel/2006/main">
          <x14:cfRule type="cellIs" priority="5" operator="notEqual" id="{B17AF299-E741-4BE2-BBB1-02C1BED18E50}">
            <xm:f>'3. Volumes and Conversion rates'!$E$32</xm:f>
            <x14:dxf>
              <fill>
                <patternFill>
                  <bgColor rgb="FFFF0000"/>
                </patternFill>
              </fill>
            </x14:dxf>
          </x14:cfRule>
          <xm:sqref>S19</xm:sqref>
        </x14:conditionalFormatting>
        <x14:conditionalFormatting xmlns:xm="http://schemas.microsoft.com/office/excel/2006/main">
          <x14:cfRule type="cellIs" priority="4" operator="notEqual" id="{9752D216-79E7-404C-B675-9BD87A528553}">
            <xm:f>'3. Volumes and Conversion rates'!$E$33</xm:f>
            <x14:dxf>
              <fill>
                <patternFill>
                  <bgColor rgb="FFFF0000"/>
                </patternFill>
              </fill>
            </x14:dxf>
          </x14:cfRule>
          <xm:sqref>S20</xm:sqref>
        </x14:conditionalFormatting>
        <x14:conditionalFormatting xmlns:xm="http://schemas.microsoft.com/office/excel/2006/main">
          <x14:cfRule type="cellIs" priority="3" operator="notEqual" id="{C40752C3-B948-4167-9D3D-6BD11F9AB3ED}">
            <xm:f>'3. Volumes and Conversion rates'!$E$34</xm:f>
            <x14:dxf>
              <fill>
                <patternFill>
                  <bgColor rgb="FFFF0000"/>
                </patternFill>
              </fill>
            </x14:dxf>
          </x14:cfRule>
          <xm:sqref>S21</xm:sqref>
        </x14:conditionalFormatting>
        <x14:conditionalFormatting xmlns:xm="http://schemas.microsoft.com/office/excel/2006/main">
          <x14:cfRule type="cellIs" priority="2" operator="notEqual" id="{68E4511B-4182-4BF8-9905-1AC13C8E91DE}">
            <xm:f>'3. Volumes and Conversion rates'!$E$35</xm:f>
            <x14:dxf>
              <fill>
                <patternFill>
                  <bgColor rgb="FFFF0000"/>
                </patternFill>
              </fill>
            </x14:dxf>
          </x14:cfRule>
          <xm:sqref>S22</xm:sqref>
        </x14:conditionalFormatting>
        <x14:conditionalFormatting xmlns:xm="http://schemas.microsoft.com/office/excel/2006/main">
          <x14:cfRule type="cellIs" priority="1" operator="notEqual" id="{A822930A-3BB5-4904-A122-41976D8F34E8}">
            <xm:f>'3. Volumes and Conversion rates'!$E$36</xm:f>
            <x14:dxf>
              <fill>
                <patternFill>
                  <bgColor rgb="FFFF0000"/>
                </patternFill>
              </fill>
            </x14:dxf>
          </x14:cfRule>
          <xm:sqref>S23</xm:sqref>
        </x14:conditionalFormatting>
      </x14:conditionalFormatting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D194FD6DFC55C478F35E55C4B31F1DF" ma:contentTypeVersion="5" ma:contentTypeDescription="Create a new document." ma:contentTypeScope="" ma:versionID="1696f7512a1ab15a5d029961f47f8e31">
  <xsd:schema xmlns:xsd="http://www.w3.org/2001/XMLSchema" xmlns:xs="http://www.w3.org/2001/XMLSchema" xmlns:p="http://schemas.microsoft.com/office/2006/metadata/properties" xmlns:ns2="c6d6a467-962c-400b-9016-fff0339f7abc" xmlns:ns3="45526a91-4ecd-4c0a-a85b-f2e6499af6bd" targetNamespace="http://schemas.microsoft.com/office/2006/metadata/properties" ma:root="true" ma:fieldsID="75c03cab9c2ed7dfc5efdb0d5f4116c3" ns2:_="" ns3:_="">
    <xsd:import namespace="c6d6a467-962c-400b-9016-fff0339f7abc"/>
    <xsd:import namespace="45526a91-4ecd-4c0a-a85b-f2e6499af6bd"/>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6d6a467-962c-400b-9016-fff0339f7ab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5526a91-4ecd-4c0a-a85b-f2e6499af6bd"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845758D-DE35-4643-B1FF-0A8863CA05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6d6a467-962c-400b-9016-fff0339f7abc"/>
    <ds:schemaRef ds:uri="45526a91-4ecd-4c0a-a85b-f2e6499af6b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899D3BC-FF88-4141-B251-10BF76163513}">
  <ds:schemaRefs>
    <ds:schemaRef ds:uri="http://schemas.microsoft.com/sharepoint/v3/contenttype/forms"/>
  </ds:schemaRefs>
</ds:datastoreItem>
</file>

<file path=customXml/itemProps3.xml><?xml version="1.0" encoding="utf-8"?>
<ds:datastoreItem xmlns:ds="http://schemas.openxmlformats.org/officeDocument/2006/customXml" ds:itemID="{D6AF3B3A-587D-4D90-94D7-9EA2396B8622}">
  <ds:schemaRefs>
    <ds:schemaRef ds:uri="http://schemas.microsoft.com/office/2006/metadata/properties"/>
    <ds:schemaRef ds:uri="http://purl.org/dc/terms/"/>
    <ds:schemaRef ds:uri="http://schemas.openxmlformats.org/package/2006/metadata/core-properties"/>
    <ds:schemaRef ds:uri="http://schemas.microsoft.com/office/2006/documentManagement/types"/>
    <ds:schemaRef ds:uri="45526a91-4ecd-4c0a-a85b-f2e6499af6bd"/>
    <ds:schemaRef ds:uri="http://schemas.microsoft.com/office/infopath/2007/PartnerControls"/>
    <ds:schemaRef ds:uri="http://purl.org/dc/elements/1.1/"/>
    <ds:schemaRef ds:uri="c6d6a467-962c-400b-9016-fff0339f7a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9</vt:i4>
      </vt:variant>
    </vt:vector>
  </HeadingPairs>
  <TitlesOfParts>
    <vt:vector size="20" baseType="lpstr">
      <vt:lpstr>Summary of Targets</vt:lpstr>
      <vt:lpstr>Title page</vt:lpstr>
      <vt:lpstr>Instructions</vt:lpstr>
      <vt:lpstr>Organisation</vt:lpstr>
      <vt:lpstr>1. Project delivery costs</vt:lpstr>
      <vt:lpstr>2. Spend by result &amp; milestone</vt:lpstr>
      <vt:lpstr>3. Volumes and Conversion rates</vt:lpstr>
      <vt:lpstr>4. Unit rates</vt:lpstr>
      <vt:lpstr>5. Output and Result Profiles</vt:lpstr>
      <vt:lpstr>6. Project Income</vt:lpstr>
      <vt:lpstr>GLA only</vt:lpstr>
      <vt:lpstr>'1. Project delivery costs'!Print_Area</vt:lpstr>
      <vt:lpstr>'2. Spend by result &amp; milestone'!Print_Area</vt:lpstr>
      <vt:lpstr>'3. Volumes and Conversion rates'!Print_Area</vt:lpstr>
      <vt:lpstr>'4. Unit rates'!Print_Area</vt:lpstr>
      <vt:lpstr>'5. Output and Result Profiles'!Print_Area</vt:lpstr>
      <vt:lpstr>'6. Project Income'!Print_Area</vt:lpstr>
      <vt:lpstr>Instructions!Print_Area</vt:lpstr>
      <vt:lpstr>Organisation!Print_Area</vt:lpstr>
      <vt:lpstr>'2. Spend by result &amp; milestone'!Print_Titles</vt:lpstr>
    </vt:vector>
  </TitlesOfParts>
  <Manager/>
  <Company>Greater London Authority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UKSPF universal NEET payment trigger calculator</dc:title>
  <dc:subject/>
  <dc:creator>DGallon</dc:creator>
  <cp:keywords/>
  <dc:description/>
  <cp:lastModifiedBy>Catherine Crocker</cp:lastModifiedBy>
  <cp:revision/>
  <dcterms:created xsi:type="dcterms:W3CDTF">2012-04-07T15:17:45Z</dcterms:created>
  <dcterms:modified xsi:type="dcterms:W3CDTF">2023-10-13T14:53:50Z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0x0101001D194FD6DFC55C478F35E55C4B31F1DF</vt:lpwstr>
  </property>
</Properties>
</file>