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47" documentId="8_{C3609B46-C785-43D8-83B4-3C14B4E2F53B}" xr6:coauthVersionLast="47" xr6:coauthVersionMax="47" xr10:uidLastSave="{CD593CE8-A37F-4F88-B4E6-D22961A5AE04}"/>
  <bookViews>
    <workbookView xWindow="-98" yWindow="-98" windowWidth="21795" windowHeight="13996" tabRatio="918" firstSheet="13" activeTab="13"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urray J" sheetId="261" state="hidden" r:id="rId11"/>
    <sheet name="Shawcross V" sheetId="262" state="hidden" r:id="rId12"/>
    <sheet name="Stenner J" sheetId="258" state="hidden" r:id="rId13"/>
    <sheet name="Watts R" sheetId="317"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'Murray J'!$A$41:$K$54</definedName>
    <definedName name="_xlnm.Print_Area" localSheetId="18">'Ryder M (has left the GLA)'!$A$1:$K$34</definedName>
    <definedName name="_xlnm.Print_Area" localSheetId="11">'Shawcross V'!$A$1:$K$13</definedName>
    <definedName name="_xlnm.Print_Area" localSheetId="12">'Stenner J'!$A$38:$K$51</definedName>
    <definedName name="_xlnm.Print_Area" localSheetId="5">'SUMMARY 2017.18'!$A$1:$I$23</definedName>
    <definedName name="_xlnm.Print_Area" localSheetId="4">'SUMMARY 2018.19'!$A$1:$I$21</definedName>
    <definedName name="_xlnm.Print_Area" localSheetId="3">'SUMMARY 2021-22'!$A$1:$D$20</definedName>
    <definedName name="_xlnm.Print_Area" localSheetId="13">'Watts R'!$A$1:$L$31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8" i="317" l="1"/>
  <c r="R27" i="317"/>
  <c r="R26" i="317" l="1"/>
  <c r="E15" i="317" l="1"/>
  <c r="E31" i="317"/>
  <c r="J12" i="308" l="1"/>
  <c r="J9" i="308"/>
  <c r="K18" i="308"/>
  <c r="K17" i="308"/>
  <c r="K11" i="308"/>
  <c r="K8" i="308"/>
  <c r="K6" i="308"/>
  <c r="J4" i="308"/>
  <c r="J15" i="308"/>
  <c r="J14" i="308"/>
  <c r="J10" i="308"/>
  <c r="J3" i="308"/>
  <c r="J7" i="308"/>
  <c r="F31" i="317"/>
  <c r="D31" i="317"/>
  <c r="C31" i="317"/>
  <c r="B31" i="317"/>
  <c r="A31" i="317"/>
  <c r="H30" i="317"/>
  <c r="H29" i="317"/>
  <c r="H28" i="317"/>
  <c r="H27" i="317"/>
  <c r="H31" i="317"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F15" i="317"/>
  <c r="J17" i="308" s="1"/>
  <c r="D15" i="317"/>
  <c r="I17" i="308" s="1"/>
  <c r="C15" i="317"/>
  <c r="H17" i="308" s="1"/>
  <c r="B15" i="317"/>
  <c r="G17" i="308" s="1"/>
  <c r="A15" i="317"/>
  <c r="F17" i="308" s="1"/>
  <c r="L17" i="308" s="1"/>
  <c r="S17" i="308" s="1"/>
  <c r="H14" i="317"/>
  <c r="H13" i="317"/>
  <c r="H12" i="317"/>
  <c r="H11" i="317"/>
  <c r="H10" i="317"/>
  <c r="H9" i="317"/>
  <c r="C5" i="317"/>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15" i="317"/>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J26" authorId="0" shapeId="0" xr:uid="{3D63BA61-A643-456E-BD67-6CFF113C5A62}">
      <text>
        <r>
          <rPr>
            <b/>
            <sz val="9"/>
            <color indexed="81"/>
            <rFont val="Tahoma"/>
            <family val="2"/>
          </rPr>
          <t>Frances Nguene:</t>
        </r>
        <r>
          <rPr>
            <sz val="9"/>
            <color indexed="81"/>
            <rFont val="Tahoma"/>
            <family val="2"/>
          </rPr>
          <t xml:space="preserve">
D Bellamy expense claim</t>
        </r>
      </text>
    </comment>
  </commentList>
</comments>
</file>

<file path=xl/sharedStrings.xml><?xml version="1.0" encoding="utf-8"?>
<sst xmlns="http://schemas.openxmlformats.org/spreadsheetml/2006/main" count="2259" uniqueCount="684">
  <si>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</si>
  <si>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</si>
  <si>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</si>
  <si>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</si>
  <si>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</si>
  <si>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</si>
  <si>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</si>
  <si>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</si>
  <si>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</si>
  <si>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</si>
  <si>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</si>
  <si>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</si>
  <si>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</si>
  <si>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</si>
  <si>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</si>
  <si>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</si>
  <si>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</si>
  <si>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</si>
  <si>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</si>
  <si>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</si>
  <si>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</si>
  <si>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</si>
  <si>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</si>
  <si>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</si>
  <si>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</si>
  <si>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</si>
  <si>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</si>
  <si>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</si>
  <si>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</si>
  <si>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</si>
  <si>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</si>
  <si>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</si>
  <si>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</si>
  <si>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</si>
  <si>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</si>
  <si>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</si>
  <si>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</si>
  <si>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</si>
  <si>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</si>
  <si>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</si>
  <si>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</si>
  <si>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</si>
  <si>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</si>
  <si>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</si>
  <si>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</si>
  <si>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</si>
  <si>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</si>
  <si>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</si>
  <si>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</si>
  <si>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</si>
  <si>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</si>
  <si>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</si>
  <si>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</si>
  <si>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</si>
  <si>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</si>
  <si>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</si>
  <si>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</si>
  <si>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</si>
  <si>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</si>
  <si>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</si>
  <si>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</si>
  <si>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</si>
  <si>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</si>
  <si>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</si>
  <si>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</si>
  <si>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</si>
  <si>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</si>
  <si>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</si>
  <si>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</si>
  <si>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</si>
  <si>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</si>
  <si>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</si>
  <si>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</si>
  <si>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</si>
  <si>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</si>
  <si>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</si>
  <si>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</si>
  <si>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</si>
  <si>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</si>
  <si>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</si>
  <si>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</si>
  <si>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</si>
  <si>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</si>
  <si>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</si>
  <si>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</si>
  <si>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</si>
  <si>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</si>
  <si>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</si>
  <si>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</si>
  <si>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</si>
  <si>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</si>
  <si>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</si>
  <si>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</si>
  <si>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</si>
  <si>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</si>
  <si>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</si>
  <si>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</si>
  <si>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</si>
  <si>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</si>
  <si>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</si>
  <si>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</si>
  <si>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</si>
  <si>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</si>
  <si>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</si>
  <si>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</si>
  <si>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</si>
  <si>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</si>
  <si>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</si>
  <si>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</si>
  <si>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</si>
  <si>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</si>
  <si>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</si>
  <si>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</si>
  <si>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</si>
  <si>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</si>
  <si>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</si>
  <si>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</si>
  <si>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</si>
  <si>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</si>
  <si>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</si>
  <si>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</si>
  <si>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</si>
  <si>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</si>
  <si>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</si>
  <si>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</si>
  <si>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</si>
  <si>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</si>
  <si>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</si>
  <si>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</si>
  <si>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</si>
  <si>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</si>
  <si>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</si>
  <si>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</si>
  <si>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</si>
  <si>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</si>
  <si>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</si>
  <si>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</si>
  <si>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</si>
  <si>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</si>
  <si>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</si>
  <si>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</si>
  <si>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</si>
  <si>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</si>
  <si>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</si>
  <si>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</si>
  <si>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</si>
  <si>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</si>
  <si>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</si>
  <si>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</si>
  <si>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</si>
  <si>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</si>
  <si>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</si>
  <si>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</si>
  <si>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</si>
  <si>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</si>
  <si>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</si>
  <si>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</si>
  <si>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</si>
  <si>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</si>
  <si>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</si>
  <si>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</si>
  <si>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</si>
  <si>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</si>
  <si>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</si>
  <si>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</si>
  <si>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</si>
  <si>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</si>
  <si>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</si>
  <si>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</si>
  <si>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</si>
  <si>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</si>
  <si>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</si>
  <si>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</si>
  <si>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</si>
  <si>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</si>
  <si>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</si>
  <si>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</si>
  <si>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</si>
  <si>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</si>
  <si>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</si>
  <si>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</si>
  <si>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</si>
  <si>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</si>
  <si>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</si>
  <si>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</si>
  <si>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</si>
  <si>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</si>
  <si>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</si>
  <si>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</si>
  <si>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</si>
  <si>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</si>
  <si>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</si>
  <si>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</si>
  <si>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</si>
  <si>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</si>
  <si>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</si>
  <si>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</si>
  <si>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</si>
  <si>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</si>
  <si>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</si>
  <si>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</si>
  <si>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</si>
  <si>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</si>
  <si>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</si>
  <si>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</si>
  <si>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</si>
  <si>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</si>
  <si>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</si>
  <si>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</si>
  <si>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</si>
  <si>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</si>
  <si>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</si>
  <si>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</si>
  <si>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</si>
  <si>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</si>
  <si>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</si>
  <si>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</si>
  <si>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</si>
  <si>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</si>
  <si>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</si>
  <si>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</si>
  <si>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</si>
  <si>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</si>
  <si>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</si>
  <si>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</si>
  <si>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</si>
  <si>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</si>
  <si>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</si>
  <si>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</si>
  <si>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</si>
  <si>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</si>
  <si>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</si>
  <si>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</si>
  <si>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</si>
  <si>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</si>
  <si>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</si>
  <si>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</si>
  <si>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</si>
  <si>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</si>
  <si>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</si>
  <si>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</si>
  <si>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</si>
  <si>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</si>
  <si>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</si>
  <si>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</si>
  <si>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</si>
  <si>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</si>
  <si>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</si>
  <si>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</si>
  <si>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</si>
  <si>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</si>
  <si>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</si>
  <si>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</si>
  <si>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</si>
  <si>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</si>
  <si>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</si>
  <si>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</si>
  <si>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</si>
  <si>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</si>
  <si>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</si>
  <si>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</si>
  <si>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</si>
  <si>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</si>
  <si>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</si>
  <si>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</si>
  <si>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</si>
  <si>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</si>
  <si>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</si>
  <si>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</si>
  <si>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</si>
  <si>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</si>
  <si>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</si>
  <si>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</si>
  <si>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</si>
  <si>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</si>
  <si>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</si>
  <si>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</si>
  <si>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</si>
  <si>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</si>
  <si>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</si>
  <si>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</si>
  <si>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</si>
  <si>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</si>
  <si>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</si>
  <si>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</si>
  <si>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</si>
  <si>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</si>
  <si>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</si>
  <si>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</si>
  <si>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</si>
  <si>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</si>
  <si>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</si>
  <si>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</si>
  <si>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</si>
  <si>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</si>
  <si>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</si>
  <si>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</si>
  <si>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</si>
  <si>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</si>
  <si>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</si>
  <si>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</si>
  <si>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</si>
  <si>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</si>
  <si>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</si>
  <si>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</si>
  <si>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</si>
  <si>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</si>
  <si>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</si>
  <si>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</si>
  <si>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</si>
  <si>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</si>
  <si>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</si>
  <si>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</si>
  <si>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</si>
  <si>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</si>
  <si>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</si>
  <si>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</si>
  <si>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</si>
  <si>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</si>
  <si>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</si>
  <si>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</si>
  <si>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</si>
  <si>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</si>
  <si>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</si>
  <si>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</si>
  <si>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</si>
  <si>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</si>
  <si>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</si>
  <si>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</si>
  <si>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</si>
  <si>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</si>
  <si>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</si>
  <si>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</si>
  <si>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</si>
  <si>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</si>
  <si>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</si>
  <si>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</si>
  <si>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</si>
  <si>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</si>
  <si>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</si>
  <si>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</si>
  <si>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</si>
  <si>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</si>
  <si>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</si>
  <si>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</si>
  <si>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</si>
  <si>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</si>
  <si>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</si>
  <si>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</si>
  <si>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</si>
  <si>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</si>
  <si>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</si>
  <si>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</si>
  <si>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</si>
  <si>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</si>
  <si>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</si>
  <si>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</si>
  <si>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</si>
  <si>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</si>
  <si>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</si>
  <si>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</si>
  <si>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</si>
  <si>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</si>
  <si>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</si>
  <si>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</si>
  <si>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</si>
  <si>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</si>
  <si>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</si>
  <si>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</si>
  <si>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</si>
  <si>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</si>
  <si>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</si>
  <si>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</si>
  <si>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</si>
  <si>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</si>
  <si>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</si>
  <si>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</si>
  <si>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</si>
  <si>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</si>
  <si>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</si>
  <si>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</si>
  <si>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</si>
  <si>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</si>
  <si>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</si>
  <si>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</si>
  <si>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</si>
  <si>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</si>
  <si>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</si>
  <si>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</si>
  <si>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</si>
  <si>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</si>
  <si>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</si>
  <si>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</si>
  <si>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</si>
  <si>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</si>
  <si>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</si>
  <si>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</si>
  <si>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</si>
  <si>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</si>
  <si>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</si>
  <si>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</si>
  <si>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</si>
  <si>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</si>
  <si>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</si>
  <si>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</si>
  <si>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</si>
  <si>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</si>
  <si>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</si>
  <si>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</si>
  <si>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</si>
  <si>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</si>
  <si>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</si>
  <si>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</si>
  <si>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</si>
  <si>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</si>
  <si>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</si>
  <si>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</si>
  <si>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</si>
  <si>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</si>
  <si>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</si>
  <si>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</si>
  <si>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</si>
  <si>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</si>
  <si>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</si>
  <si>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</si>
  <si>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</si>
  <si>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</si>
  <si>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</si>
  <si>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</si>
  <si>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</si>
  <si>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</si>
  <si>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</si>
  <si>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</si>
  <si>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</si>
  <si>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</si>
  <si>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</si>
  <si>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</si>
  <si>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</si>
  <si>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</si>
  <si>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</si>
  <si>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</si>
  <si>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</si>
  <si>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</si>
  <si>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</si>
  <si>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</si>
  <si>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</si>
  <si>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</si>
  <si>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</si>
  <si>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</si>
  <si>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</si>
  <si>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</si>
  <si>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</si>
  <si>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</si>
  <si>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</si>
  <si>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</si>
  <si>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</si>
  <si>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</si>
  <si>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</si>
  <si>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</si>
  <si>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</si>
  <si>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</si>
  <si>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</si>
  <si>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</si>
  <si>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</si>
  <si>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</si>
  <si>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</si>
  <si>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</si>
  <si>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</si>
  <si>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Richard Watts</t>
  </si>
  <si>
    <t>Deputy Chief of Staff</t>
  </si>
  <si>
    <t>Expenses for the financial year 2021-22</t>
  </si>
  <si>
    <t>Expenses for the financial year 2022-23</t>
  </si>
  <si>
    <t>Total Bill</t>
  </si>
  <si>
    <t>No. of People</t>
  </si>
  <si>
    <t>Amt per person</t>
  </si>
  <si>
    <t>EXP0008373</t>
  </si>
  <si>
    <t>Lunch - Introduction lunch - Richard Watts and Christopher Hayward</t>
  </si>
  <si>
    <t>EXP0008403</t>
  </si>
  <si>
    <t>Business Entertaining - Tea/Coffee - Leader of Barnet Council</t>
  </si>
  <si>
    <t xml:space="preserve">Business Entertaining - Tea/Coffee - Southwark Cllr &amp; Merton Cllr </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</si>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</sst>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33">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18" borderId="0" xfId="0" applyNumberFormat="1" applyFont="1" applyFill="1"/>
    <xf numFmtId="4" fontId="149" fillId="3" borderId="0" xfId="0" applyNumberFormat="1" applyFont="1" applyFill="1"/>
    <xf numFmtId="4" fontId="148" fillId="3"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3" borderId="0" xfId="0" applyNumberFormat="1" applyFont="1" applyFill="1" applyAlignment="1">
      <alignment wrapText="1"/>
    </xf>
    <xf numFmtId="3" fontId="149" fillId="3" borderId="0" xfId="0" applyNumberFormat="1" applyFont="1" applyFill="1"/>
    <xf numFmtId="4" fontId="149" fillId="0" borderId="0" xfId="0" applyNumberFormat="1" applyFont="1"/>
    <xf numFmtId="0" fontId="149" fillId="118"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left" wrapText="1"/>
    </xf>
    <xf numFmtId="4" fontId="149" fillId="3" borderId="0" xfId="58" applyNumberFormat="1" applyFont="1" applyFill="1" applyAlignment="1">
      <alignment horizontal="left" wrapText="1"/>
    </xf>
    <xf numFmtId="4" fontId="149" fillId="3" borderId="0" xfId="0" applyNumberFormat="1" applyFont="1" applyFill="1" applyAlignment="1">
      <alignment horizontal="left" wrapText="1"/>
    </xf>
    <xf numFmtId="2" fontId="149" fillId="3" borderId="0" xfId="0" applyNumberFormat="1" applyFont="1" applyFill="1"/>
    <xf numFmtId="4" fontId="148" fillId="3" borderId="1" xfId="58" applyNumberFormat="1" applyFont="1" applyFill="1" applyBorder="1" applyAlignment="1">
      <alignment horizontal="right" wrapText="1"/>
    </xf>
    <xf numFmtId="0" fontId="149" fillId="3" borderId="0" xfId="0" applyFont="1" applyFill="1"/>
    <xf numFmtId="0" fontId="149" fillId="0" borderId="0" xfId="0" applyFont="1"/>
    <xf numFmtId="4" fontId="148" fillId="114" borderId="0" xfId="0" applyNumberFormat="1" applyFont="1" applyFill="1"/>
    <xf numFmtId="0" fontId="149" fillId="114" borderId="0" xfId="0" applyFont="1" applyFill="1"/>
    <xf numFmtId="4" fontId="149" fillId="7" borderId="0" xfId="0" applyNumberFormat="1" applyFont="1" applyFill="1" applyAlignment="1">
      <alignment horizontal="right" wrapText="1"/>
    </xf>
    <xf numFmtId="3" fontId="149" fillId="7" borderId="0" xfId="0" applyNumberFormat="1" applyFont="1" applyFill="1" applyAlignment="1">
      <alignment horizontal="right" wrapText="1"/>
    </xf>
    <xf numFmtId="4" fontId="149" fillId="3" borderId="0" xfId="0" applyNumberFormat="1" applyFont="1" applyFill="1" applyAlignment="1">
      <alignment horizontal="left" vertical="center" wrapText="1"/>
    </xf>
    <xf numFmtId="4" fontId="149" fillId="7" borderId="0" xfId="0" applyNumberFormat="1" applyFont="1" applyFill="1"/>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26" t="s">
        <v>306</v>
      </c>
      <c r="B6" s="526"/>
      <c r="C6" s="526"/>
      <c r="D6" s="526"/>
      <c r="E6" s="526"/>
      <c r="F6" s="526"/>
      <c r="G6" s="526"/>
      <c r="H6" s="526"/>
      <c r="I6" s="526"/>
      <c r="J6" s="526"/>
      <c r="K6" s="526"/>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26" t="s">
        <v>306</v>
      </c>
      <c r="B35" s="526"/>
      <c r="C35" s="526"/>
      <c r="D35" s="526"/>
      <c r="E35" s="526"/>
      <c r="F35" s="526"/>
      <c r="G35" s="526"/>
      <c r="H35" s="526"/>
      <c r="I35" s="526"/>
      <c r="J35" s="526"/>
      <c r="K35" s="526"/>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26" t="s">
        <v>306</v>
      </c>
      <c r="B59" s="526"/>
      <c r="C59" s="526"/>
      <c r="D59" s="526"/>
      <c r="E59" s="526"/>
      <c r="F59" s="526"/>
      <c r="G59" s="526"/>
      <c r="H59" s="526"/>
      <c r="I59" s="526"/>
      <c r="J59" s="526"/>
      <c r="K59" s="526"/>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26" t="s">
        <v>306</v>
      </c>
      <c r="B85" s="526"/>
      <c r="C85" s="526"/>
      <c r="D85" s="526"/>
      <c r="E85" s="526"/>
      <c r="F85" s="526"/>
      <c r="G85" s="526"/>
      <c r="H85" s="526"/>
      <c r="I85" s="526"/>
      <c r="J85" s="526"/>
      <c r="K85" s="526"/>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414</v>
      </c>
      <c r="B1" s="100"/>
      <c r="C1" s="100"/>
      <c r="D1" s="100"/>
      <c r="E1" s="100"/>
      <c r="G1" s="2"/>
      <c r="J1" s="10"/>
      <c r="M1" s="80" t="s">
        <v>300</v>
      </c>
      <c r="Q1" s="107"/>
    </row>
    <row r="2" spans="1:43" s="2" customFormat="1" ht="13.5" hidden="1" customHeight="1">
      <c r="A2" s="102" t="s">
        <v>415</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26" t="s">
        <v>306</v>
      </c>
      <c r="B6" s="526"/>
      <c r="C6" s="526"/>
      <c r="D6" s="526"/>
      <c r="E6" s="526"/>
      <c r="F6" s="526"/>
      <c r="G6" s="526"/>
      <c r="H6" s="526"/>
      <c r="I6" s="526"/>
      <c r="J6" s="526"/>
      <c r="K6" s="526"/>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416</v>
      </c>
      <c r="J9" s="10">
        <v>43002</v>
      </c>
      <c r="K9" s="4" t="s">
        <v>417</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418</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419</v>
      </c>
      <c r="J12" s="10">
        <v>43009</v>
      </c>
      <c r="K12" s="4" t="s">
        <v>420</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421</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422</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414</v>
      </c>
      <c r="B18" s="158"/>
      <c r="C18" s="158"/>
      <c r="D18" s="158"/>
      <c r="E18" s="158"/>
      <c r="G18" s="2"/>
      <c r="J18" s="10"/>
      <c r="M18" s="80" t="s">
        <v>300</v>
      </c>
      <c r="Q18" s="107"/>
    </row>
    <row r="19" spans="1:17" s="2" customFormat="1" ht="13.5" hidden="1" customHeight="1">
      <c r="A19" s="159" t="s">
        <v>415</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26" t="s">
        <v>306</v>
      </c>
      <c r="B23" s="526"/>
      <c r="C23" s="526"/>
      <c r="D23" s="526"/>
      <c r="E23" s="526"/>
      <c r="F23" s="526"/>
      <c r="G23" s="526"/>
      <c r="H23" s="526"/>
      <c r="I23" s="526"/>
      <c r="J23" s="526"/>
      <c r="K23" s="526"/>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423</v>
      </c>
      <c r="M26" s="81"/>
      <c r="O26" s="120" t="s">
        <v>424</v>
      </c>
      <c r="Q26" s="126" t="s">
        <v>425</v>
      </c>
    </row>
    <row r="27" spans="1:17" s="41" customFormat="1" ht="28.5" hidden="1" customHeight="1">
      <c r="A27" s="44"/>
      <c r="B27" s="44"/>
      <c r="C27" s="44"/>
      <c r="D27" s="44"/>
      <c r="E27" s="44">
        <v>561.04999999999995</v>
      </c>
      <c r="F27" s="44"/>
      <c r="G27" s="108">
        <f t="shared" si="1"/>
        <v>561.04999999999995</v>
      </c>
      <c r="H27" s="4"/>
      <c r="I27" s="4" t="s">
        <v>426</v>
      </c>
      <c r="J27" s="10">
        <v>43211</v>
      </c>
      <c r="K27" s="8" t="s">
        <v>427</v>
      </c>
      <c r="M27" s="81"/>
      <c r="N27" s="74"/>
      <c r="O27" s="120" t="s">
        <v>424</v>
      </c>
      <c r="Q27" s="126" t="s">
        <v>425</v>
      </c>
    </row>
    <row r="28" spans="1:17" s="4" customFormat="1" ht="28.5" hidden="1" customHeight="1">
      <c r="A28" s="63"/>
      <c r="B28" s="63"/>
      <c r="C28" s="63"/>
      <c r="D28" s="44">
        <v>227.7</v>
      </c>
      <c r="E28" s="44"/>
      <c r="F28" s="62"/>
      <c r="G28" s="146">
        <f t="shared" si="1"/>
        <v>227.7</v>
      </c>
      <c r="I28" s="75">
        <v>5109323359</v>
      </c>
      <c r="J28" s="10">
        <v>43216</v>
      </c>
      <c r="K28" s="8" t="s">
        <v>428</v>
      </c>
      <c r="M28" s="80"/>
      <c r="O28" s="120" t="s">
        <v>424</v>
      </c>
      <c r="Q28" s="126" t="s">
        <v>425</v>
      </c>
    </row>
    <row r="29" spans="1:17" s="41" customFormat="1" ht="28.5" hidden="1" customHeight="1">
      <c r="A29" s="44"/>
      <c r="B29" s="44"/>
      <c r="C29" s="44"/>
      <c r="E29" s="44">
        <f>43.73/3</f>
        <v>14.576666666666666</v>
      </c>
      <c r="F29" s="44"/>
      <c r="G29" s="108">
        <f t="shared" si="1"/>
        <v>14.576666666666666</v>
      </c>
      <c r="H29" s="4"/>
      <c r="I29" s="4" t="s">
        <v>426</v>
      </c>
      <c r="J29" s="10">
        <v>43214</v>
      </c>
      <c r="K29" s="8" t="s">
        <v>429</v>
      </c>
      <c r="M29" s="81"/>
      <c r="N29" s="74"/>
      <c r="O29" s="120" t="s">
        <v>424</v>
      </c>
      <c r="Q29" s="126" t="s">
        <v>425</v>
      </c>
    </row>
    <row r="30" spans="1:17" s="41" customFormat="1" ht="28.5" hidden="1" customHeight="1">
      <c r="A30" s="44"/>
      <c r="B30" s="44"/>
      <c r="C30" s="44"/>
      <c r="D30" s="44"/>
      <c r="E30" s="44">
        <f>1204.94/3</f>
        <v>401.6466666666667</v>
      </c>
      <c r="F30" s="44"/>
      <c r="G30" s="108">
        <f t="shared" si="1"/>
        <v>401.6466666666667</v>
      </c>
      <c r="H30" s="4"/>
      <c r="I30" s="4" t="s">
        <v>426</v>
      </c>
      <c r="J30" s="10">
        <v>43214</v>
      </c>
      <c r="K30" s="8" t="s">
        <v>430</v>
      </c>
      <c r="M30" s="81"/>
      <c r="N30" s="74"/>
      <c r="O30" s="120" t="s">
        <v>424</v>
      </c>
      <c r="Q30" s="126" t="s">
        <v>425</v>
      </c>
    </row>
    <row r="31" spans="1:17" s="41" customFormat="1" ht="28.5" hidden="1" customHeight="1">
      <c r="A31" s="44"/>
      <c r="B31" s="44"/>
      <c r="C31" s="44"/>
      <c r="D31" s="44"/>
      <c r="E31" s="44">
        <f>840.47/3</f>
        <v>280.15666666666669</v>
      </c>
      <c r="F31" s="44"/>
      <c r="G31" s="108">
        <f t="shared" si="1"/>
        <v>280.15666666666669</v>
      </c>
      <c r="H31" s="4"/>
      <c r="I31" s="4" t="s">
        <v>426</v>
      </c>
      <c r="J31" s="10">
        <v>43216</v>
      </c>
      <c r="K31" s="8" t="s">
        <v>431</v>
      </c>
      <c r="M31" s="81"/>
      <c r="N31" s="74"/>
      <c r="O31" s="120" t="s">
        <v>424</v>
      </c>
      <c r="Q31" s="126" t="s">
        <v>425</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432</v>
      </c>
      <c r="M32" s="81"/>
      <c r="N32" s="74"/>
      <c r="O32" s="120"/>
      <c r="Q32" s="126" t="s">
        <v>425</v>
      </c>
    </row>
    <row r="33" spans="1:30" s="41" customFormat="1" ht="29.25" hidden="1" customHeight="1">
      <c r="A33" s="44"/>
      <c r="B33" s="44"/>
      <c r="C33" s="44"/>
      <c r="D33" s="44"/>
      <c r="E33" s="44">
        <f>222*0.75</f>
        <v>166.5</v>
      </c>
      <c r="F33" s="44"/>
      <c r="G33" s="108">
        <f t="shared" si="1"/>
        <v>166.5</v>
      </c>
      <c r="H33" s="4"/>
      <c r="I33" s="75" t="s">
        <v>324</v>
      </c>
      <c r="J33" s="10">
        <v>43365</v>
      </c>
      <c r="K33" s="8" t="s">
        <v>433</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434</v>
      </c>
      <c r="J35" s="10">
        <v>43439</v>
      </c>
      <c r="K35" s="8" t="s">
        <v>435</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436</v>
      </c>
      <c r="B41" s="247"/>
      <c r="C41" s="247"/>
      <c r="D41" s="247"/>
      <c r="E41" s="247"/>
      <c r="G41" s="2"/>
      <c r="J41" s="10"/>
      <c r="M41" s="80" t="s">
        <v>300</v>
      </c>
      <c r="Q41" s="107"/>
    </row>
    <row r="42" spans="1:30" s="2" customFormat="1" ht="13.5" customHeight="1">
      <c r="A42" s="248" t="s">
        <v>415</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26" t="s">
        <v>306</v>
      </c>
      <c r="B46" s="526"/>
      <c r="C46" s="526"/>
      <c r="D46" s="526"/>
      <c r="E46" s="526"/>
      <c r="F46" s="526"/>
      <c r="G46" s="526"/>
      <c r="H46" s="526"/>
      <c r="I46" s="526"/>
      <c r="J46" s="526"/>
      <c r="K46" s="526"/>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437</v>
      </c>
      <c r="J49" s="10">
        <v>43640</v>
      </c>
      <c r="K49" s="45" t="s">
        <v>438</v>
      </c>
      <c r="M49" s="81"/>
      <c r="O49" s="120"/>
      <c r="Q49" s="126"/>
      <c r="BO49" s="4"/>
    </row>
    <row r="50" spans="1:67" s="4" customFormat="1" ht="13.15">
      <c r="E50" s="4">
        <f>712.58*N50</f>
        <v>641.322</v>
      </c>
      <c r="G50" s="2">
        <f>SUM(A50:E50)</f>
        <v>641.322</v>
      </c>
      <c r="I50" s="75" t="s">
        <v>439</v>
      </c>
      <c r="J50" s="50">
        <v>43729</v>
      </c>
      <c r="K50" s="8" t="s">
        <v>342</v>
      </c>
      <c r="L50" s="126"/>
      <c r="M50" s="4" t="s">
        <v>440</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441</v>
      </c>
      <c r="J52" s="10">
        <v>43732</v>
      </c>
      <c r="K52" s="8" t="s">
        <v>442</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443</v>
      </c>
      <c r="B1" s="100"/>
      <c r="C1" s="100"/>
      <c r="D1" s="100"/>
      <c r="E1" s="100"/>
      <c r="J1" s="10"/>
      <c r="L1" s="128"/>
      <c r="M1" s="80" t="s">
        <v>300</v>
      </c>
    </row>
    <row r="2" spans="1:13" s="2" customFormat="1" ht="13.5" hidden="1" customHeight="1">
      <c r="A2" s="102" t="s">
        <v>444</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26" t="s">
        <v>306</v>
      </c>
      <c r="B6" s="526"/>
      <c r="C6" s="526"/>
      <c r="D6" s="526"/>
      <c r="E6" s="526"/>
      <c r="F6" s="526"/>
      <c r="G6" s="526"/>
      <c r="H6" s="526"/>
      <c r="I6" s="526"/>
      <c r="J6" s="526"/>
      <c r="K6" s="526"/>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445</v>
      </c>
      <c r="J9" s="65">
        <v>43021</v>
      </c>
      <c r="K9" s="127" t="s">
        <v>446</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447</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448</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26" t="s">
        <v>306</v>
      </c>
      <c r="B6" s="526"/>
      <c r="C6" s="526"/>
      <c r="D6" s="526"/>
      <c r="E6" s="526"/>
      <c r="F6" s="526"/>
      <c r="G6" s="526"/>
      <c r="H6" s="526"/>
      <c r="I6" s="526"/>
      <c r="J6" s="526"/>
      <c r="K6" s="526"/>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449</v>
      </c>
      <c r="M9" s="4"/>
      <c r="N9" s="4"/>
    </row>
    <row r="10" spans="1:15" ht="30" hidden="1" customHeight="1">
      <c r="A10" s="62"/>
      <c r="B10" s="43"/>
      <c r="C10" s="62"/>
      <c r="D10" s="62"/>
      <c r="E10" s="40">
        <v>629.16</v>
      </c>
      <c r="F10" s="62"/>
      <c r="G10" s="146">
        <v>629.16</v>
      </c>
      <c r="H10" s="4"/>
      <c r="I10" s="144" t="s">
        <v>450</v>
      </c>
      <c r="J10" s="50">
        <v>43001</v>
      </c>
      <c r="K10" s="4" t="s">
        <v>451</v>
      </c>
      <c r="L10" s="250" t="s">
        <v>449</v>
      </c>
      <c r="M10" s="4"/>
    </row>
    <row r="11" spans="1:15" ht="30" hidden="1" customHeight="1">
      <c r="A11" s="62"/>
      <c r="B11" s="43"/>
      <c r="C11" s="40"/>
      <c r="D11" s="62"/>
      <c r="E11" s="40">
        <f>91.67*0.75</f>
        <v>68.752499999999998</v>
      </c>
      <c r="F11" s="62"/>
      <c r="G11" s="146">
        <f>SUM(A11:F11)</f>
        <v>68.752499999999998</v>
      </c>
      <c r="H11" s="4"/>
      <c r="I11" s="144" t="s">
        <v>452</v>
      </c>
      <c r="J11" s="50">
        <v>43002</v>
      </c>
      <c r="K11" s="4" t="s">
        <v>417</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418</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419</v>
      </c>
      <c r="J14" s="10">
        <v>43009</v>
      </c>
      <c r="K14" s="4" t="s">
        <v>420</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448</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26" t="s">
        <v>306</v>
      </c>
      <c r="B23" s="526"/>
      <c r="C23" s="526"/>
      <c r="D23" s="526"/>
      <c r="E23" s="526"/>
      <c r="F23" s="526"/>
      <c r="G23" s="526"/>
      <c r="H23" s="526"/>
      <c r="I23" s="526"/>
      <c r="J23" s="526"/>
      <c r="K23" s="526"/>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453</v>
      </c>
      <c r="J26" s="10">
        <v>43264</v>
      </c>
      <c r="K26" s="287" t="s">
        <v>454</v>
      </c>
      <c r="L26" s="250"/>
      <c r="M26" s="250"/>
      <c r="Q26" s="250"/>
    </row>
    <row r="27" spans="1:17" s="4" customFormat="1" ht="20.25" hidden="1" customHeight="1">
      <c r="A27" s="194"/>
      <c r="B27" s="194"/>
      <c r="C27" s="194">
        <v>70.45</v>
      </c>
      <c r="D27" s="194"/>
      <c r="E27" s="194"/>
      <c r="F27" s="194"/>
      <c r="G27" s="2">
        <f t="shared" ref="G27:G29" si="3">SUM(A27:E27)</f>
        <v>70.45</v>
      </c>
      <c r="I27" s="143" t="s">
        <v>455</v>
      </c>
      <c r="J27" s="10">
        <v>43353</v>
      </c>
      <c r="K27" s="8" t="s">
        <v>456</v>
      </c>
      <c r="L27" s="250"/>
      <c r="Q27" s="250"/>
    </row>
    <row r="28" spans="1:17" s="4" customFormat="1" ht="20.25" hidden="1" customHeight="1">
      <c r="B28" s="5"/>
      <c r="C28" s="194">
        <f>173.8*0.75</f>
        <v>130.35000000000002</v>
      </c>
      <c r="G28" s="2">
        <f t="shared" si="3"/>
        <v>130.35000000000002</v>
      </c>
      <c r="I28" s="298" t="s">
        <v>322</v>
      </c>
      <c r="J28" s="10">
        <v>43364</v>
      </c>
      <c r="K28" s="4" t="s">
        <v>457</v>
      </c>
      <c r="L28" s="250"/>
    </row>
    <row r="29" spans="1:17" s="4" customFormat="1" ht="20.25" hidden="1" customHeight="1">
      <c r="B29" s="5"/>
      <c r="C29" s="194">
        <v>115.5</v>
      </c>
      <c r="G29" s="2">
        <f t="shared" si="3"/>
        <v>115.5</v>
      </c>
      <c r="I29" s="298" t="s">
        <v>458</v>
      </c>
      <c r="J29" s="10">
        <v>43374</v>
      </c>
      <c r="K29" s="8" t="s">
        <v>459</v>
      </c>
      <c r="L29" s="250"/>
    </row>
    <row r="30" spans="1:17" s="4" customFormat="1" ht="20.25" hidden="1" customHeight="1">
      <c r="A30" s="194"/>
      <c r="B30" s="194"/>
      <c r="C30" s="194"/>
      <c r="D30" s="194"/>
      <c r="E30" s="194">
        <v>62</v>
      </c>
      <c r="F30" s="194"/>
      <c r="G30" s="2">
        <f t="shared" ref="G30:G34" si="4">SUM(A30:E30)</f>
        <v>62</v>
      </c>
      <c r="I30" s="143" t="s">
        <v>340</v>
      </c>
      <c r="J30" s="10">
        <v>43353</v>
      </c>
      <c r="K30" s="8" t="s">
        <v>460</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461</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462</v>
      </c>
      <c r="L32" s="250"/>
      <c r="M32" s="4"/>
      <c r="N32" s="4"/>
      <c r="O32" s="250"/>
    </row>
    <row r="33" spans="1:256" ht="20.25" hidden="1" customHeight="1">
      <c r="A33" s="40"/>
      <c r="B33" s="40"/>
      <c r="C33" s="40"/>
      <c r="D33" s="40"/>
      <c r="E33" s="40">
        <f>258.06/3</f>
        <v>86.02</v>
      </c>
      <c r="F33" s="40"/>
      <c r="G33" s="146">
        <f t="shared" si="4"/>
        <v>86.02</v>
      </c>
      <c r="H33" s="4"/>
      <c r="I33" s="4" t="s">
        <v>463</v>
      </c>
      <c r="J33" s="10">
        <v>43347</v>
      </c>
      <c r="K33" s="45" t="s">
        <v>464</v>
      </c>
      <c r="L33" s="250"/>
      <c r="M33" s="250" t="s">
        <v>384</v>
      </c>
      <c r="N33" s="4"/>
      <c r="O33" s="250"/>
    </row>
    <row r="34" spans="1:256" ht="20.25" hidden="1" customHeight="1">
      <c r="A34" s="40"/>
      <c r="B34" s="40"/>
      <c r="C34" s="40"/>
      <c r="D34" s="40"/>
      <c r="E34" s="40">
        <v>777.99</v>
      </c>
      <c r="F34" s="40"/>
      <c r="G34" s="146">
        <f t="shared" si="4"/>
        <v>777.99</v>
      </c>
      <c r="H34" s="4"/>
      <c r="I34" s="4" t="s">
        <v>463</v>
      </c>
      <c r="J34" s="10">
        <v>43373</v>
      </c>
      <c r="K34" s="45" t="s">
        <v>465</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448</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26" t="s">
        <v>306</v>
      </c>
      <c r="B43" s="526"/>
      <c r="C43" s="526"/>
      <c r="D43" s="526"/>
      <c r="E43" s="526"/>
      <c r="F43" s="526"/>
      <c r="G43" s="526"/>
      <c r="H43" s="526"/>
      <c r="I43" s="526"/>
      <c r="J43" s="526"/>
      <c r="K43" s="526"/>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466</v>
      </c>
      <c r="J46" s="50">
        <v>43728</v>
      </c>
      <c r="K46" s="287" t="s">
        <v>467</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448</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26" t="s">
        <v>306</v>
      </c>
      <c r="B59" s="526"/>
      <c r="C59" s="526"/>
      <c r="D59" s="526"/>
      <c r="E59" s="526"/>
      <c r="F59" s="526"/>
      <c r="G59" s="526"/>
      <c r="H59" s="526"/>
      <c r="I59" s="526"/>
      <c r="J59" s="526"/>
      <c r="K59" s="526"/>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466</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22250-E193-434B-9073-E82CC094341C}">
  <sheetPr>
    <tabColor theme="1"/>
  </sheetPr>
  <dimension ref="A1:AY36"/>
  <sheetViews>
    <sheetView tabSelected="1" topLeftCell="A18" zoomScale="80" zoomScaleNormal="80" workbookViewId="0">
      <selection activeCell="A6" sqref="A6:L6"/>
    </sheetView>
  </sheetViews>
  <sheetFormatPr defaultColWidth="9" defaultRowHeight="17.25"/>
  <cols>
    <col min="1" max="5" width="14.1328125" style="512" customWidth="1"/>
    <col min="6" max="6" width="14.73046875" style="512" customWidth="1"/>
    <col min="7" max="7" width="1.3984375" style="512" customWidth="1"/>
    <col min="8" max="8" width="9" style="512"/>
    <col min="9" max="9" width="1.59765625" style="512" customWidth="1"/>
    <col min="10" max="10" width="11.59765625" style="512" hidden="1" customWidth="1"/>
    <col min="11" max="11" width="16.3984375" style="512" customWidth="1"/>
    <col min="12" max="12" width="58.86328125" style="512" customWidth="1"/>
    <col min="13" max="15" width="4" style="512" customWidth="1"/>
    <col min="16" max="17" width="9" style="512"/>
    <col min="18" max="18" width="11.1328125" style="512" customWidth="1"/>
    <col min="19" max="16384" width="9" style="512"/>
  </cols>
  <sheetData>
    <row r="1" spans="1:51" s="499" customFormat="1" ht="17.649999999999999" hidden="1">
      <c r="A1" s="492" t="s">
        <v>468</v>
      </c>
      <c r="B1" s="492"/>
      <c r="C1" s="492"/>
      <c r="D1" s="492"/>
      <c r="E1" s="492"/>
      <c r="F1" s="493"/>
      <c r="G1" s="493"/>
      <c r="H1" s="494"/>
      <c r="I1" s="493"/>
      <c r="J1" s="495"/>
      <c r="K1" s="496"/>
      <c r="L1" s="493"/>
      <c r="M1" s="493"/>
      <c r="N1" s="493"/>
      <c r="O1" s="497"/>
      <c r="P1" s="493"/>
      <c r="Q1" s="498"/>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row>
    <row r="2" spans="1:51" s="499" customFormat="1" ht="17.649999999999999" hidden="1">
      <c r="A2" s="500" t="s">
        <v>469</v>
      </c>
      <c r="B2" s="492"/>
      <c r="C2" s="492"/>
      <c r="D2" s="500"/>
      <c r="E2" s="500"/>
      <c r="F2" s="493"/>
      <c r="G2" s="494"/>
      <c r="H2" s="494"/>
      <c r="I2" s="494"/>
      <c r="J2" s="501"/>
      <c r="K2" s="502"/>
      <c r="L2" s="494"/>
      <c r="M2" s="493"/>
      <c r="N2" s="493"/>
      <c r="O2" s="497"/>
      <c r="P2" s="493"/>
      <c r="Q2" s="498"/>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c r="AS2" s="493"/>
      <c r="AT2" s="493"/>
      <c r="AU2" s="493"/>
      <c r="AV2" s="493"/>
      <c r="AW2" s="493"/>
      <c r="AX2" s="493"/>
      <c r="AY2" s="493"/>
    </row>
    <row r="3" spans="1:51" s="499" customFormat="1" ht="17.649999999999999" hidden="1">
      <c r="A3" s="492" t="s">
        <v>470</v>
      </c>
      <c r="B3" s="492"/>
      <c r="C3" s="492"/>
      <c r="D3" s="492"/>
      <c r="E3" s="492"/>
      <c r="F3" s="493"/>
      <c r="G3" s="494"/>
      <c r="H3" s="494"/>
      <c r="I3" s="494"/>
      <c r="J3" s="501"/>
      <c r="K3" s="502"/>
      <c r="L3" s="494"/>
      <c r="M3" s="493"/>
      <c r="N3" s="493"/>
      <c r="O3" s="497"/>
      <c r="P3" s="493"/>
      <c r="Q3" s="498"/>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row>
    <row r="4" spans="1:51" s="499" customFormat="1" ht="17.649999999999999" hidden="1">
      <c r="A4" s="494"/>
      <c r="B4" s="494"/>
      <c r="C4" s="494"/>
      <c r="D4" s="494"/>
      <c r="E4" s="494"/>
      <c r="F4" s="494"/>
      <c r="G4" s="494"/>
      <c r="H4" s="494"/>
      <c r="I4" s="494"/>
      <c r="J4" s="501"/>
      <c r="K4" s="502"/>
      <c r="L4" s="494"/>
      <c r="M4" s="493"/>
      <c r="N4" s="493"/>
      <c r="O4" s="497"/>
      <c r="P4" s="493"/>
      <c r="Q4" s="498"/>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row>
    <row r="5" spans="1:51" s="499" customFormat="1" ht="17.649999999999999" hidden="1">
      <c r="A5" s="493" t="s">
        <v>305</v>
      </c>
      <c r="B5" s="493"/>
      <c r="C5" s="503">
        <f>'SUMMARY 2021-22'!$C$2</f>
        <v>44651</v>
      </c>
      <c r="D5" s="494"/>
      <c r="E5" s="494"/>
      <c r="F5" s="494"/>
      <c r="G5" s="494"/>
      <c r="H5" s="494"/>
      <c r="I5" s="494"/>
      <c r="J5" s="501"/>
      <c r="K5" s="502"/>
      <c r="L5" s="494"/>
      <c r="M5" s="493"/>
      <c r="N5" s="493"/>
      <c r="O5" s="497"/>
      <c r="P5" s="493"/>
      <c r="Q5" s="498"/>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row>
    <row r="6" spans="1:51" s="499" customFormat="1" ht="51.75" hidden="1" customHeight="1">
      <c r="A6" s="519" t="s">
        <v>306</v>
      </c>
      <c r="B6" s="519"/>
      <c r="C6" s="519"/>
      <c r="D6" s="519"/>
      <c r="E6" s="519"/>
      <c r="F6" s="519"/>
      <c r="G6" s="519"/>
      <c r="H6" s="519"/>
      <c r="I6" s="519"/>
      <c r="J6" s="519"/>
      <c r="K6" s="519"/>
      <c r="L6" s="519"/>
      <c r="M6" s="493"/>
      <c r="N6" s="493"/>
      <c r="O6" s="497"/>
      <c r="P6" s="493"/>
      <c r="Q6" s="498"/>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row>
    <row r="7" spans="1:51" s="499" customFormat="1" ht="17.649999999999999" hidden="1">
      <c r="A7" s="494"/>
      <c r="B7" s="494"/>
      <c r="C7" s="494"/>
      <c r="D7" s="494"/>
      <c r="E7" s="494"/>
      <c r="F7" s="494"/>
      <c r="G7" s="494"/>
      <c r="H7" s="494"/>
      <c r="I7" s="494"/>
      <c r="J7" s="501"/>
      <c r="K7" s="502"/>
      <c r="L7" s="494"/>
      <c r="M7" s="493"/>
      <c r="N7" s="493"/>
      <c r="O7" s="497"/>
      <c r="P7" s="493"/>
      <c r="Q7" s="498"/>
      <c r="R7" s="493"/>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c r="AX7" s="493"/>
      <c r="AY7" s="493"/>
    </row>
    <row r="8" spans="1:51" s="499" customFormat="1" ht="52.9" hidden="1">
      <c r="A8" s="504" t="s">
        <v>207</v>
      </c>
      <c r="B8" s="504" t="s">
        <v>208</v>
      </c>
      <c r="C8" s="504" t="s">
        <v>209</v>
      </c>
      <c r="D8" s="504" t="s">
        <v>210</v>
      </c>
      <c r="E8" s="504" t="s">
        <v>211</v>
      </c>
      <c r="F8" s="504" t="s">
        <v>212</v>
      </c>
      <c r="G8" s="504"/>
      <c r="H8" s="504" t="s">
        <v>307</v>
      </c>
      <c r="I8" s="505"/>
      <c r="J8" s="506" t="s">
        <v>308</v>
      </c>
      <c r="K8" s="506" t="s">
        <v>53</v>
      </c>
      <c r="L8" s="506" t="s">
        <v>309</v>
      </c>
      <c r="M8" s="493"/>
      <c r="N8" s="493"/>
      <c r="O8" s="497"/>
      <c r="P8" s="493"/>
      <c r="Q8" s="498"/>
      <c r="R8" s="493"/>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c r="AX8" s="493"/>
      <c r="AY8" s="493"/>
    </row>
    <row r="9" spans="1:51" s="499" customFormat="1" ht="17.649999999999999" hidden="1">
      <c r="A9" s="493"/>
      <c r="B9" s="493"/>
      <c r="C9" s="493"/>
      <c r="D9" s="493"/>
      <c r="E9" s="493"/>
      <c r="F9" s="493"/>
      <c r="G9" s="493"/>
      <c r="H9" s="494">
        <f>SUM(A9:F9)</f>
        <v>0</v>
      </c>
      <c r="I9" s="493"/>
      <c r="J9" s="507"/>
      <c r="K9" s="496"/>
      <c r="L9" s="508"/>
      <c r="M9" s="493"/>
      <c r="N9" s="493"/>
      <c r="O9" s="497"/>
      <c r="P9" s="493"/>
      <c r="Q9" s="498"/>
      <c r="R9" s="493"/>
      <c r="S9" s="493"/>
      <c r="T9" s="493"/>
      <c r="U9" s="493"/>
      <c r="V9" s="493"/>
      <c r="W9" s="493"/>
      <c r="X9" s="493"/>
      <c r="Y9" s="493"/>
      <c r="Z9" s="493"/>
      <c r="AA9" s="493"/>
      <c r="AB9" s="493"/>
      <c r="AC9" s="493"/>
      <c r="AD9" s="493"/>
      <c r="AE9" s="493"/>
      <c r="AF9" s="493"/>
      <c r="AG9" s="493"/>
      <c r="AH9" s="493"/>
      <c r="AI9" s="493"/>
      <c r="AJ9" s="493"/>
      <c r="AK9" s="493"/>
      <c r="AL9" s="493"/>
      <c r="AM9" s="493"/>
      <c r="AN9" s="493"/>
      <c r="AO9" s="493"/>
      <c r="AP9" s="493"/>
      <c r="AQ9" s="493"/>
      <c r="AR9" s="493"/>
      <c r="AS9" s="493"/>
      <c r="AT9" s="493"/>
      <c r="AU9" s="493"/>
      <c r="AV9" s="493"/>
      <c r="AW9" s="493"/>
      <c r="AX9" s="493"/>
      <c r="AY9" s="493"/>
    </row>
    <row r="10" spans="1:51" s="499" customFormat="1" ht="17.649999999999999" hidden="1">
      <c r="A10" s="509"/>
      <c r="B10" s="509"/>
      <c r="C10" s="509"/>
      <c r="D10" s="509"/>
      <c r="E10" s="509"/>
      <c r="F10" s="509"/>
      <c r="G10" s="509"/>
      <c r="H10" s="494">
        <f>SUM(A10:F10)</f>
        <v>0</v>
      </c>
      <c r="I10" s="493"/>
      <c r="J10" s="507"/>
      <c r="K10" s="496"/>
      <c r="L10" s="508"/>
      <c r="M10" s="493"/>
      <c r="N10" s="493"/>
      <c r="O10" s="497"/>
      <c r="P10" s="493"/>
      <c r="Q10" s="498"/>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c r="AT10" s="493"/>
      <c r="AU10" s="493"/>
      <c r="AV10" s="493"/>
      <c r="AW10" s="493"/>
      <c r="AX10" s="493"/>
      <c r="AY10" s="493"/>
    </row>
    <row r="11" spans="1:51" s="499" customFormat="1" ht="17.649999999999999" hidden="1">
      <c r="A11" s="493"/>
      <c r="B11" s="493"/>
      <c r="C11" s="493"/>
      <c r="D11" s="493"/>
      <c r="E11" s="493"/>
      <c r="F11" s="493"/>
      <c r="G11" s="493"/>
      <c r="H11" s="494">
        <f>SUM(A11:F11)</f>
        <v>0</v>
      </c>
      <c r="I11" s="493"/>
      <c r="J11" s="507"/>
      <c r="K11" s="496"/>
      <c r="L11" s="497"/>
      <c r="M11" s="493"/>
      <c r="N11" s="493"/>
      <c r="O11" s="497"/>
      <c r="P11" s="493"/>
      <c r="Q11" s="498"/>
      <c r="R11" s="493"/>
      <c r="S11" s="493"/>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c r="AT11" s="493"/>
      <c r="AU11" s="493"/>
      <c r="AV11" s="493"/>
      <c r="AW11" s="493"/>
      <c r="AX11" s="493"/>
      <c r="AY11" s="493"/>
    </row>
    <row r="12" spans="1:51" s="499" customFormat="1" ht="17.649999999999999" hidden="1">
      <c r="A12" s="493"/>
      <c r="B12" s="493"/>
      <c r="C12" s="493"/>
      <c r="D12" s="493"/>
      <c r="E12" s="493"/>
      <c r="F12" s="493"/>
      <c r="G12" s="493"/>
      <c r="H12" s="494">
        <f t="shared" ref="H12:H13" si="0">SUM(A12:F12)</f>
        <v>0</v>
      </c>
      <c r="I12" s="493"/>
      <c r="J12" s="507"/>
      <c r="K12" s="496"/>
      <c r="L12" s="508"/>
      <c r="M12" s="493"/>
      <c r="N12" s="493"/>
      <c r="O12" s="497"/>
      <c r="P12" s="493"/>
      <c r="Q12" s="498"/>
      <c r="R12" s="493"/>
      <c r="S12" s="493"/>
      <c r="T12" s="493"/>
      <c r="U12" s="493"/>
      <c r="V12" s="493"/>
      <c r="W12" s="493"/>
      <c r="X12" s="493"/>
      <c r="Y12" s="493"/>
      <c r="Z12" s="493"/>
      <c r="AA12" s="493"/>
      <c r="AB12" s="493"/>
      <c r="AC12" s="493"/>
      <c r="AD12" s="493"/>
      <c r="AE12" s="493"/>
      <c r="AF12" s="493"/>
      <c r="AG12" s="493"/>
      <c r="AH12" s="493"/>
      <c r="AI12" s="493"/>
      <c r="AJ12" s="493"/>
      <c r="AK12" s="493"/>
      <c r="AL12" s="493"/>
      <c r="AM12" s="493"/>
      <c r="AN12" s="493"/>
      <c r="AO12" s="493"/>
      <c r="AP12" s="493"/>
      <c r="AQ12" s="493"/>
      <c r="AR12" s="493"/>
      <c r="AS12" s="493"/>
      <c r="AT12" s="493"/>
      <c r="AU12" s="493"/>
      <c r="AV12" s="493"/>
      <c r="AW12" s="493"/>
      <c r="AX12" s="493"/>
      <c r="AY12" s="493"/>
    </row>
    <row r="13" spans="1:51" s="499" customFormat="1" ht="17.649999999999999" hidden="1">
      <c r="A13" s="493"/>
      <c r="B13" s="493"/>
      <c r="C13" s="493"/>
      <c r="D13" s="493"/>
      <c r="E13" s="493"/>
      <c r="F13" s="493"/>
      <c r="G13" s="493"/>
      <c r="H13" s="494">
        <f t="shared" si="0"/>
        <v>0</v>
      </c>
      <c r="I13" s="493"/>
      <c r="J13" s="507"/>
      <c r="K13" s="496"/>
      <c r="L13" s="508"/>
      <c r="M13" s="493"/>
      <c r="N13" s="493"/>
      <c r="O13" s="497"/>
      <c r="P13" s="493"/>
      <c r="Q13" s="498"/>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3"/>
      <c r="AU13" s="493"/>
      <c r="AV13" s="493"/>
      <c r="AW13" s="493"/>
      <c r="AX13" s="493"/>
      <c r="AY13" s="493"/>
    </row>
    <row r="14" spans="1:51" s="499" customFormat="1" ht="17.649999999999999" hidden="1">
      <c r="A14" s="493"/>
      <c r="B14" s="493"/>
      <c r="C14" s="493"/>
      <c r="D14" s="493"/>
      <c r="E14" s="493"/>
      <c r="F14" s="493"/>
      <c r="G14" s="493"/>
      <c r="H14" s="494">
        <f>SUM(A14:F14)</f>
        <v>0</v>
      </c>
      <c r="I14" s="493"/>
      <c r="J14" s="507"/>
      <c r="K14" s="496"/>
      <c r="L14" s="497"/>
      <c r="M14" s="493"/>
      <c r="N14" s="493"/>
      <c r="O14" s="497"/>
      <c r="P14" s="493"/>
      <c r="Q14" s="498"/>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3"/>
      <c r="AU14" s="493"/>
      <c r="AV14" s="493"/>
      <c r="AW14" s="493"/>
      <c r="AX14" s="493"/>
      <c r="AY14" s="493"/>
    </row>
    <row r="15" spans="1:51" s="499" customFormat="1" ht="18" hidden="1" thickBot="1">
      <c r="A15" s="510">
        <f t="shared" ref="A15:F15" si="1">SUM(A9:A14)</f>
        <v>0</v>
      </c>
      <c r="B15" s="510">
        <f t="shared" si="1"/>
        <v>0</v>
      </c>
      <c r="C15" s="510">
        <f t="shared" si="1"/>
        <v>0</v>
      </c>
      <c r="D15" s="510">
        <f t="shared" si="1"/>
        <v>0</v>
      </c>
      <c r="E15" s="510">
        <f t="shared" si="1"/>
        <v>0</v>
      </c>
      <c r="F15" s="510">
        <f t="shared" si="1"/>
        <v>0</v>
      </c>
      <c r="G15" s="510"/>
      <c r="H15" s="510">
        <f>SUM(H9:H14)</f>
        <v>0</v>
      </c>
      <c r="I15" s="505"/>
      <c r="J15" s="495"/>
      <c r="K15" s="496"/>
      <c r="L15" s="493"/>
      <c r="M15" s="493"/>
      <c r="N15" s="493"/>
      <c r="O15" s="497"/>
      <c r="P15" s="493"/>
      <c r="Q15" s="498"/>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3"/>
      <c r="AU15" s="493"/>
      <c r="AV15" s="493"/>
      <c r="AW15" s="493"/>
      <c r="AX15" s="493"/>
      <c r="AY15" s="493"/>
    </row>
    <row r="16" spans="1:51" s="499" customFormat="1" hidden="1">
      <c r="A16" s="493"/>
      <c r="B16" s="493"/>
      <c r="C16" s="493"/>
      <c r="D16" s="493"/>
      <c r="E16" s="493"/>
      <c r="F16" s="493"/>
      <c r="G16" s="493"/>
      <c r="H16" s="493"/>
      <c r="I16" s="493"/>
      <c r="J16" s="495"/>
      <c r="K16" s="496"/>
      <c r="L16" s="497"/>
      <c r="M16" s="493"/>
      <c r="N16" s="493"/>
      <c r="O16" s="497"/>
      <c r="P16" s="493"/>
      <c r="Q16" s="498"/>
      <c r="R16" s="493"/>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493"/>
      <c r="AP16" s="493"/>
      <c r="AQ16" s="493"/>
      <c r="AR16" s="493"/>
      <c r="AS16" s="493"/>
      <c r="AT16" s="493"/>
      <c r="AU16" s="493"/>
      <c r="AV16" s="493"/>
      <c r="AW16" s="493"/>
      <c r="AX16" s="493"/>
      <c r="AY16" s="493"/>
    </row>
    <row r="17" spans="1:43" hidden="1">
      <c r="A17" s="511"/>
      <c r="B17" s="511"/>
      <c r="C17" s="511"/>
      <c r="D17" s="511"/>
      <c r="E17" s="511"/>
      <c r="F17" s="511"/>
      <c r="G17" s="511"/>
      <c r="H17" s="511"/>
      <c r="I17" s="511"/>
      <c r="J17" s="511"/>
      <c r="K17" s="511"/>
      <c r="L17" s="511"/>
      <c r="M17" s="511"/>
      <c r="N17" s="511"/>
      <c r="O17" s="511"/>
      <c r="P17" s="511"/>
      <c r="Q17" s="511"/>
      <c r="R17" s="511"/>
      <c r="S17" s="511"/>
      <c r="T17" s="511"/>
      <c r="U17" s="511"/>
      <c r="V17" s="511"/>
      <c r="W17" s="511"/>
      <c r="X17" s="511"/>
      <c r="Y17" s="511"/>
      <c r="Z17" s="511"/>
      <c r="AA17" s="511"/>
      <c r="AB17" s="511"/>
      <c r="AC17" s="511"/>
      <c r="AD17" s="511"/>
      <c r="AE17" s="511"/>
      <c r="AF17" s="511"/>
      <c r="AG17" s="511"/>
      <c r="AH17" s="511"/>
      <c r="AI17" s="511"/>
      <c r="AJ17" s="511"/>
      <c r="AK17" s="511"/>
      <c r="AL17" s="511"/>
      <c r="AM17" s="511"/>
      <c r="AN17" s="511"/>
      <c r="AO17" s="511"/>
      <c r="AP17" s="511"/>
      <c r="AQ17" s="511"/>
    </row>
    <row r="18" spans="1:43" ht="17.649999999999999">
      <c r="A18" s="513" t="s">
        <v>468</v>
      </c>
      <c r="B18" s="513"/>
      <c r="C18" s="513"/>
      <c r="D18" s="513"/>
      <c r="E18" s="513"/>
      <c r="F18" s="493"/>
      <c r="G18" s="493"/>
      <c r="H18" s="494"/>
      <c r="I18" s="493"/>
      <c r="J18" s="495"/>
      <c r="K18" s="496"/>
      <c r="L18" s="493"/>
      <c r="M18" s="511"/>
      <c r="N18" s="511"/>
      <c r="O18" s="511"/>
      <c r="P18" s="511"/>
      <c r="Q18" s="511"/>
      <c r="R18" s="511"/>
      <c r="S18" s="511"/>
      <c r="T18" s="511"/>
      <c r="U18" s="511"/>
      <c r="V18" s="511"/>
      <c r="W18" s="511"/>
      <c r="X18" s="511"/>
      <c r="Y18" s="511"/>
      <c r="Z18" s="511"/>
      <c r="AA18" s="511"/>
      <c r="AB18" s="511"/>
      <c r="AC18" s="511"/>
      <c r="AD18" s="511"/>
      <c r="AE18" s="511"/>
      <c r="AF18" s="511"/>
      <c r="AG18" s="511"/>
      <c r="AH18" s="511"/>
      <c r="AI18" s="511"/>
      <c r="AJ18" s="511"/>
      <c r="AK18" s="511"/>
      <c r="AL18" s="511"/>
      <c r="AM18" s="511"/>
      <c r="AN18" s="511"/>
      <c r="AO18" s="511"/>
      <c r="AP18" s="511"/>
      <c r="AQ18" s="511"/>
    </row>
    <row r="19" spans="1:43" ht="17.649999999999999">
      <c r="A19" s="514" t="s">
        <v>469</v>
      </c>
      <c r="B19" s="513"/>
      <c r="C19" s="513"/>
      <c r="D19" s="514"/>
      <c r="E19" s="514"/>
      <c r="F19" s="493"/>
      <c r="G19" s="494"/>
      <c r="H19" s="494"/>
      <c r="I19" s="494"/>
      <c r="J19" s="501"/>
      <c r="K19" s="502"/>
      <c r="L19" s="494"/>
      <c r="M19" s="511"/>
      <c r="N19" s="511"/>
      <c r="O19" s="511"/>
      <c r="P19" s="511"/>
      <c r="Q19" s="511"/>
      <c r="R19" s="511"/>
      <c r="S19" s="511"/>
      <c r="T19" s="511"/>
      <c r="U19" s="511"/>
      <c r="V19" s="511"/>
      <c r="W19" s="511"/>
      <c r="X19" s="511"/>
      <c r="Y19" s="511"/>
      <c r="Z19" s="511"/>
      <c r="AA19" s="511"/>
      <c r="AB19" s="511"/>
      <c r="AC19" s="511"/>
      <c r="AD19" s="511"/>
      <c r="AE19" s="511"/>
      <c r="AF19" s="511"/>
      <c r="AG19" s="511"/>
      <c r="AH19" s="511"/>
      <c r="AI19" s="511"/>
      <c r="AJ19" s="511"/>
      <c r="AK19" s="511"/>
      <c r="AL19" s="511"/>
      <c r="AM19" s="511"/>
      <c r="AN19" s="511"/>
      <c r="AO19" s="511"/>
      <c r="AP19" s="511"/>
      <c r="AQ19" s="511"/>
    </row>
    <row r="20" spans="1:43" ht="17.649999999999999">
      <c r="A20" s="513" t="s">
        <v>471</v>
      </c>
      <c r="B20" s="513"/>
      <c r="C20" s="513"/>
      <c r="D20" s="513"/>
      <c r="E20" s="513"/>
      <c r="F20" s="493"/>
      <c r="G20" s="494"/>
      <c r="H20" s="494"/>
      <c r="I20" s="494"/>
      <c r="J20" s="501"/>
      <c r="K20" s="502"/>
      <c r="L20" s="494"/>
      <c r="M20" s="511"/>
      <c r="N20" s="511"/>
      <c r="O20" s="511"/>
      <c r="P20" s="511"/>
      <c r="Q20" s="511"/>
      <c r="R20" s="511"/>
      <c r="S20" s="511"/>
      <c r="T20" s="511"/>
      <c r="U20" s="511"/>
      <c r="V20" s="511"/>
      <c r="W20" s="511"/>
      <c r="X20" s="511"/>
      <c r="Y20" s="511"/>
      <c r="Z20" s="511"/>
      <c r="AA20" s="511"/>
      <c r="AB20" s="511"/>
      <c r="AC20" s="511"/>
      <c r="AD20" s="511"/>
      <c r="AE20" s="511"/>
      <c r="AF20" s="511"/>
      <c r="AG20" s="511"/>
      <c r="AH20" s="511"/>
      <c r="AI20" s="511"/>
      <c r="AJ20" s="511"/>
      <c r="AK20" s="511"/>
      <c r="AL20" s="511"/>
      <c r="AM20" s="511"/>
      <c r="AN20" s="511"/>
      <c r="AO20" s="511"/>
      <c r="AP20" s="511"/>
      <c r="AQ20" s="511"/>
    </row>
    <row r="21" spans="1:43" ht="17.649999999999999">
      <c r="A21" s="494"/>
      <c r="B21" s="494"/>
      <c r="C21" s="494"/>
      <c r="D21" s="494"/>
      <c r="E21" s="494"/>
      <c r="F21" s="494"/>
      <c r="G21" s="494"/>
      <c r="H21" s="494"/>
      <c r="I21" s="494"/>
      <c r="J21" s="501"/>
      <c r="K21" s="502"/>
      <c r="L21" s="494"/>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row>
    <row r="22" spans="1:43" ht="17.649999999999999">
      <c r="A22" s="493" t="s">
        <v>305</v>
      </c>
      <c r="B22" s="493"/>
      <c r="C22" s="503">
        <v>45016</v>
      </c>
      <c r="D22" s="494"/>
      <c r="E22" s="494"/>
      <c r="F22" s="494"/>
      <c r="G22" s="494"/>
      <c r="H22" s="494"/>
      <c r="I22" s="494"/>
      <c r="J22" s="501"/>
      <c r="K22" s="502"/>
      <c r="L22" s="494"/>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row>
    <row r="23" spans="1:43" ht="61.15" customHeight="1">
      <c r="A23" s="495" t="s">
        <v>306</v>
      </c>
      <c r="B23" s="495"/>
      <c r="C23" s="495"/>
      <c r="D23" s="495"/>
      <c r="E23" s="495"/>
      <c r="F23" s="495"/>
      <c r="G23" s="495"/>
      <c r="H23" s="495"/>
      <c r="I23" s="495"/>
      <c r="J23" s="495"/>
      <c r="K23" s="495"/>
      <c r="L23" s="495"/>
      <c r="M23" s="511"/>
      <c r="N23" s="511"/>
      <c r="O23" s="511"/>
      <c r="P23" s="511"/>
      <c r="Q23" s="511"/>
      <c r="R23" s="511"/>
      <c r="S23" s="511"/>
      <c r="T23" s="511"/>
      <c r="U23" s="511"/>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row>
    <row r="24" spans="1:43" ht="17.649999999999999">
      <c r="A24" s="494"/>
      <c r="B24" s="494"/>
      <c r="C24" s="494"/>
      <c r="D24" s="494"/>
      <c r="E24" s="494"/>
      <c r="F24" s="494"/>
      <c r="G24" s="494"/>
      <c r="H24" s="494"/>
      <c r="I24" s="494"/>
      <c r="J24" s="501"/>
      <c r="K24" s="502"/>
      <c r="L24" s="494"/>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row>
    <row r="25" spans="1:43" ht="52.9">
      <c r="A25" s="504" t="s">
        <v>207</v>
      </c>
      <c r="B25" s="504" t="s">
        <v>208</v>
      </c>
      <c r="C25" s="504" t="s">
        <v>209</v>
      </c>
      <c r="D25" s="504" t="s">
        <v>210</v>
      </c>
      <c r="E25" s="504" t="s">
        <v>211</v>
      </c>
      <c r="F25" s="504" t="s">
        <v>212</v>
      </c>
      <c r="G25" s="504"/>
      <c r="H25" s="504" t="s">
        <v>307</v>
      </c>
      <c r="I25" s="505"/>
      <c r="J25" s="506" t="s">
        <v>308</v>
      </c>
      <c r="K25" s="506" t="s">
        <v>53</v>
      </c>
      <c r="L25" s="506" t="s">
        <v>309</v>
      </c>
      <c r="M25" s="511"/>
      <c r="N25" s="511"/>
      <c r="O25" s="511"/>
      <c r="P25" s="515" t="s">
        <v>472</v>
      </c>
      <c r="Q25" s="515" t="s">
        <v>473</v>
      </c>
      <c r="R25" s="516" t="s">
        <v>474</v>
      </c>
      <c r="S25" s="511"/>
      <c r="T25" s="511"/>
      <c r="U25" s="511"/>
      <c r="V25" s="511"/>
      <c r="W25" s="511"/>
      <c r="X25" s="511"/>
      <c r="Y25" s="511"/>
      <c r="Z25" s="511"/>
      <c r="AA25" s="511"/>
      <c r="AB25" s="511"/>
      <c r="AC25" s="511"/>
      <c r="AD25" s="511"/>
      <c r="AE25" s="511"/>
      <c r="AF25" s="511"/>
      <c r="AG25" s="511"/>
      <c r="AH25" s="511"/>
      <c r="AI25" s="511"/>
      <c r="AJ25" s="511"/>
      <c r="AK25" s="511"/>
      <c r="AL25" s="511"/>
      <c r="AM25" s="511"/>
      <c r="AN25" s="511"/>
      <c r="AO25" s="511"/>
      <c r="AP25" s="511"/>
      <c r="AQ25" s="511"/>
    </row>
    <row r="26" spans="1:43" ht="30.75" customHeight="1">
      <c r="A26" s="509"/>
      <c r="B26" s="509"/>
      <c r="C26" s="509"/>
      <c r="D26" s="509"/>
      <c r="E26" s="509"/>
      <c r="F26" s="509">
        <v>15.52</v>
      </c>
      <c r="G26" s="509"/>
      <c r="H26" s="494">
        <v>15.52</v>
      </c>
      <c r="I26" s="493"/>
      <c r="J26" s="507" t="s">
        <v>475</v>
      </c>
      <c r="K26" s="496">
        <v>44735</v>
      </c>
      <c r="L26" s="517" t="s">
        <v>476</v>
      </c>
      <c r="M26" s="511"/>
      <c r="N26" s="511"/>
      <c r="O26" s="511"/>
      <c r="P26" s="518">
        <v>46.56</v>
      </c>
      <c r="Q26" s="518">
        <v>3</v>
      </c>
      <c r="R26" s="518">
        <f>P26/Q26</f>
        <v>15.520000000000001</v>
      </c>
      <c r="S26" s="511"/>
      <c r="T26" s="511"/>
      <c r="U26" s="511"/>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row>
    <row r="27" spans="1:43" s="511" customFormat="1" ht="34.9">
      <c r="A27" s="493"/>
      <c r="B27" s="493"/>
      <c r="C27" s="493"/>
      <c r="D27" s="493"/>
      <c r="E27" s="493"/>
      <c r="F27" s="493">
        <v>4.67</v>
      </c>
      <c r="G27" s="493"/>
      <c r="H27" s="494">
        <f>SUM(A27:F27)</f>
        <v>4.67</v>
      </c>
      <c r="I27" s="493"/>
      <c r="J27" s="507" t="s">
        <v>477</v>
      </c>
      <c r="K27" s="496">
        <v>44756</v>
      </c>
      <c r="L27" s="497" t="s">
        <v>478</v>
      </c>
      <c r="P27" s="511">
        <v>9.34</v>
      </c>
      <c r="Q27" s="511">
        <v>2</v>
      </c>
      <c r="R27" s="511">
        <f>P27/Q27</f>
        <v>4.67</v>
      </c>
    </row>
    <row r="28" spans="1:43" s="511" customFormat="1" ht="38.65" customHeight="1">
      <c r="A28" s="493"/>
      <c r="B28" s="493"/>
      <c r="C28" s="493"/>
      <c r="D28" s="493"/>
      <c r="E28" s="493"/>
      <c r="F28" s="493">
        <v>7.24</v>
      </c>
      <c r="G28" s="493"/>
      <c r="H28" s="494">
        <f t="shared" ref="H28:H29" si="2">SUM(A28:F28)</f>
        <v>7.24</v>
      </c>
      <c r="I28" s="493"/>
      <c r="J28" s="507" t="s">
        <v>477</v>
      </c>
      <c r="K28" s="496">
        <v>44757</v>
      </c>
      <c r="L28" s="497" t="s">
        <v>479</v>
      </c>
      <c r="P28" s="511">
        <v>21.71</v>
      </c>
      <c r="Q28" s="511">
        <v>3</v>
      </c>
      <c r="R28" s="509">
        <f>P28/Q28</f>
        <v>7.2366666666666672</v>
      </c>
    </row>
    <row r="29" spans="1:43" ht="17.649999999999999" hidden="1">
      <c r="A29" s="493"/>
      <c r="B29" s="493"/>
      <c r="C29" s="493"/>
      <c r="D29" s="493"/>
      <c r="E29" s="493"/>
      <c r="F29" s="493"/>
      <c r="G29" s="493"/>
      <c r="H29" s="494">
        <f t="shared" si="2"/>
        <v>0</v>
      </c>
      <c r="I29" s="493"/>
      <c r="J29" s="507"/>
      <c r="K29" s="496"/>
      <c r="L29" s="508"/>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J29" s="511"/>
      <c r="AK29" s="511"/>
      <c r="AL29" s="511"/>
      <c r="AM29" s="511"/>
      <c r="AN29" s="511"/>
      <c r="AO29" s="511"/>
      <c r="AP29" s="511"/>
      <c r="AQ29" s="511"/>
    </row>
    <row r="30" spans="1:43" ht="17.649999999999999">
      <c r="A30" s="493"/>
      <c r="B30" s="493"/>
      <c r="C30" s="493"/>
      <c r="D30" s="493"/>
      <c r="E30" s="493"/>
      <c r="F30" s="493"/>
      <c r="G30" s="493"/>
      <c r="H30" s="494">
        <f>SUM(A30:F30)</f>
        <v>0</v>
      </c>
      <c r="I30" s="493"/>
      <c r="K30" s="496"/>
      <c r="L30" s="497"/>
      <c r="M30" s="511"/>
      <c r="N30" s="511"/>
      <c r="O30" s="511"/>
      <c r="P30" s="511"/>
      <c r="Q30" s="511"/>
      <c r="R30" s="511"/>
      <c r="S30" s="511"/>
      <c r="T30" s="511"/>
      <c r="U30" s="511"/>
      <c r="V30" s="511"/>
      <c r="W30" s="511"/>
      <c r="X30" s="511"/>
      <c r="Y30" s="511"/>
      <c r="Z30" s="511"/>
      <c r="AA30" s="511"/>
      <c r="AB30" s="511"/>
      <c r="AC30" s="511"/>
      <c r="AD30" s="511"/>
      <c r="AE30" s="511"/>
      <c r="AF30" s="511"/>
      <c r="AG30" s="511"/>
      <c r="AH30" s="511"/>
      <c r="AI30" s="511"/>
      <c r="AJ30" s="511"/>
      <c r="AK30" s="511"/>
      <c r="AL30" s="511"/>
      <c r="AM30" s="511"/>
      <c r="AN30" s="511"/>
      <c r="AO30" s="511"/>
      <c r="AP30" s="511"/>
      <c r="AQ30" s="511"/>
    </row>
    <row r="31" spans="1:43" ht="18" thickBot="1">
      <c r="A31" s="510">
        <f t="shared" ref="A31:F31" si="3">SUM(A26:A30)</f>
        <v>0</v>
      </c>
      <c r="B31" s="510">
        <f t="shared" si="3"/>
        <v>0</v>
      </c>
      <c r="C31" s="510">
        <f t="shared" si="3"/>
        <v>0</v>
      </c>
      <c r="D31" s="510">
        <f t="shared" si="3"/>
        <v>0</v>
      </c>
      <c r="E31" s="510">
        <f t="shared" si="3"/>
        <v>0</v>
      </c>
      <c r="F31" s="510">
        <f t="shared" si="3"/>
        <v>27.43</v>
      </c>
      <c r="G31" s="510"/>
      <c r="H31" s="510">
        <f>SUM(H26:H30)</f>
        <v>27.43</v>
      </c>
      <c r="I31" s="505"/>
      <c r="J31" s="495"/>
      <c r="K31" s="496"/>
      <c r="L31" s="493"/>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1"/>
      <c r="AM31" s="511"/>
      <c r="AN31" s="511"/>
      <c r="AO31" s="511"/>
      <c r="AP31" s="511"/>
      <c r="AQ31" s="511"/>
    </row>
    <row r="32" spans="1:43">
      <c r="M32" s="511"/>
      <c r="N32" s="511"/>
      <c r="O32" s="511"/>
      <c r="P32" s="511"/>
      <c r="Q32" s="511"/>
      <c r="R32" s="511"/>
      <c r="S32" s="511"/>
      <c r="T32" s="511"/>
      <c r="U32" s="511"/>
      <c r="V32" s="511"/>
      <c r="W32" s="511"/>
      <c r="X32" s="511"/>
      <c r="Y32" s="511"/>
      <c r="Z32" s="511"/>
      <c r="AA32" s="511"/>
      <c r="AB32" s="511"/>
      <c r="AC32" s="511"/>
      <c r="AD32" s="511"/>
      <c r="AE32" s="511"/>
      <c r="AF32" s="511"/>
      <c r="AG32" s="511"/>
      <c r="AH32" s="511"/>
      <c r="AI32" s="511"/>
      <c r="AJ32" s="511"/>
      <c r="AK32" s="511"/>
      <c r="AL32" s="511"/>
      <c r="AM32" s="511"/>
      <c r="AN32" s="511"/>
      <c r="AO32" s="511"/>
      <c r="AP32" s="511"/>
      <c r="AQ32" s="511"/>
    </row>
    <row r="33" spans="15:43">
      <c r="O33" s="511"/>
      <c r="P33" s="511"/>
      <c r="Q33" s="511"/>
      <c r="R33" s="511"/>
      <c r="S33" s="511"/>
      <c r="T33" s="511"/>
      <c r="U33" s="511"/>
      <c r="V33" s="511"/>
      <c r="W33" s="511"/>
      <c r="X33" s="511"/>
      <c r="Y33" s="511"/>
      <c r="Z33" s="511"/>
      <c r="AA33" s="511"/>
      <c r="AB33" s="511"/>
      <c r="AC33" s="511"/>
      <c r="AD33" s="511"/>
      <c r="AE33" s="511"/>
      <c r="AF33" s="511"/>
      <c r="AG33" s="511"/>
      <c r="AH33" s="511"/>
      <c r="AI33" s="511"/>
      <c r="AJ33" s="511"/>
      <c r="AK33" s="511"/>
      <c r="AL33" s="511"/>
      <c r="AM33" s="511"/>
      <c r="AN33" s="511"/>
      <c r="AO33" s="511"/>
      <c r="AP33" s="511"/>
      <c r="AQ33" s="511"/>
    </row>
    <row r="34" spans="15:43">
      <c r="O34" s="511"/>
      <c r="P34" s="511"/>
      <c r="Q34" s="511"/>
      <c r="R34" s="511"/>
      <c r="S34" s="511"/>
      <c r="T34" s="511"/>
      <c r="U34" s="511"/>
      <c r="V34" s="511"/>
      <c r="W34" s="511"/>
      <c r="X34" s="511"/>
      <c r="Y34" s="511"/>
      <c r="Z34" s="511"/>
      <c r="AA34" s="511"/>
      <c r="AB34" s="511"/>
      <c r="AC34" s="511"/>
      <c r="AD34" s="511"/>
      <c r="AE34" s="511"/>
      <c r="AF34" s="511"/>
      <c r="AG34" s="511"/>
      <c r="AH34" s="511"/>
      <c r="AI34" s="511"/>
      <c r="AJ34" s="511"/>
      <c r="AK34" s="511"/>
      <c r="AL34" s="511"/>
      <c r="AM34" s="511"/>
      <c r="AN34" s="511"/>
      <c r="AO34" s="511"/>
      <c r="AP34" s="511"/>
      <c r="AQ34" s="511"/>
    </row>
    <row r="35" spans="15:43">
      <c r="O35" s="511"/>
      <c r="P35" s="511"/>
      <c r="Q35" s="511"/>
      <c r="R35" s="511"/>
      <c r="S35" s="511"/>
      <c r="T35" s="511"/>
      <c r="U35" s="511"/>
      <c r="V35" s="511"/>
      <c r="W35" s="511"/>
      <c r="X35" s="511"/>
      <c r="Y35" s="511"/>
      <c r="Z35" s="511"/>
      <c r="AA35" s="511"/>
      <c r="AB35" s="511"/>
      <c r="AC35" s="511"/>
      <c r="AD35" s="511"/>
      <c r="AE35" s="511"/>
      <c r="AF35" s="511"/>
      <c r="AG35" s="511"/>
      <c r="AH35" s="511"/>
      <c r="AI35" s="511"/>
      <c r="AJ35" s="511"/>
      <c r="AK35" s="511"/>
      <c r="AL35" s="511"/>
      <c r="AM35" s="511"/>
      <c r="AN35" s="511"/>
      <c r="AO35" s="511"/>
      <c r="AP35" s="511"/>
      <c r="AQ35" s="511"/>
    </row>
    <row r="36" spans="15:43">
      <c r="O36" s="511"/>
      <c r="P36" s="511"/>
      <c r="Q36" s="511"/>
      <c r="R36" s="511"/>
      <c r="S36" s="511"/>
      <c r="T36" s="511"/>
      <c r="U36" s="511"/>
      <c r="V36" s="511"/>
      <c r="W36" s="511"/>
      <c r="X36" s="511"/>
      <c r="Y36" s="511"/>
      <c r="Z36" s="511"/>
      <c r="AA36" s="511"/>
      <c r="AB36" s="511"/>
      <c r="AC36" s="511"/>
      <c r="AD36" s="511"/>
      <c r="AE36" s="511"/>
      <c r="AF36" s="511"/>
      <c r="AG36" s="511"/>
      <c r="AH36" s="511"/>
      <c r="AI36" s="511"/>
      <c r="AJ36" s="511"/>
      <c r="AK36" s="511"/>
      <c r="AL36" s="511"/>
      <c r="AM36" s="511"/>
      <c r="AN36" s="511"/>
      <c r="AO36" s="511"/>
      <c r="AP36" s="511"/>
      <c r="AQ36" s="511"/>
    </row>
  </sheetData>
  <pageMargins left="0.70866141732283472" right="0.70866141732283472" top="0.74803149606299213" bottom="0.74803149606299213" header="0.31496062992125984" footer="0.31496062992125984"/>
  <pageSetup paperSize="9" scale="75"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480</v>
      </c>
      <c r="O65">
        <v>23.61</v>
      </c>
    </row>
    <row r="66" spans="3:15" ht="14.25">
      <c r="C66" s="151" t="s">
        <v>481</v>
      </c>
    </row>
    <row r="67" spans="3:15" ht="14.25">
      <c r="C67" s="151" t="s">
        <v>482</v>
      </c>
    </row>
    <row r="68" spans="3:15" ht="14.25">
      <c r="C68" s="151" t="s">
        <v>483</v>
      </c>
      <c r="O68">
        <v>5.97</v>
      </c>
    </row>
    <row r="69" spans="3:15" ht="14.25">
      <c r="C69" s="151" t="s">
        <v>484</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485</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486</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487</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488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489</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490</v>
      </c>
      <c r="B1" s="100"/>
      <c r="C1" s="100"/>
      <c r="D1" s="100"/>
      <c r="E1" s="100"/>
      <c r="J1" s="3"/>
      <c r="K1" s="7"/>
      <c r="M1" s="77"/>
    </row>
    <row r="2" spans="1:65" s="2" customFormat="1" ht="29.25" hidden="1" customHeight="1">
      <c r="A2" s="527" t="s">
        <v>491</v>
      </c>
      <c r="B2" s="527"/>
      <c r="C2" s="527"/>
      <c r="D2" s="527"/>
      <c r="E2" s="527"/>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26" t="s">
        <v>306</v>
      </c>
      <c r="B6" s="526"/>
      <c r="C6" s="526"/>
      <c r="D6" s="526"/>
      <c r="E6" s="526"/>
      <c r="F6" s="526"/>
      <c r="G6" s="526"/>
      <c r="H6" s="526"/>
      <c r="I6" s="526"/>
      <c r="J6" s="526"/>
      <c r="K6" s="526"/>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492</v>
      </c>
      <c r="J9" s="10">
        <v>42992</v>
      </c>
      <c r="K9" s="8" t="s">
        <v>493</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494</v>
      </c>
      <c r="J10" s="10">
        <v>43048</v>
      </c>
      <c r="K10" s="8" t="s">
        <v>495</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496</v>
      </c>
      <c r="J11" s="10">
        <v>43048</v>
      </c>
      <c r="K11" s="8" t="s">
        <v>497</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498</v>
      </c>
      <c r="J12" s="10">
        <v>43048</v>
      </c>
      <c r="K12" s="8" t="s">
        <v>499</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500</v>
      </c>
      <c r="J13" s="140">
        <v>43048</v>
      </c>
      <c r="K13" s="139" t="s">
        <v>501</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502</v>
      </c>
      <c r="J14" s="140">
        <v>43048</v>
      </c>
      <c r="K14" s="139" t="s">
        <v>503</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504</v>
      </c>
      <c r="J15" s="140">
        <v>42673</v>
      </c>
      <c r="K15" s="141" t="s">
        <v>505</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506</v>
      </c>
      <c r="J16" s="140">
        <v>42677</v>
      </c>
      <c r="K16" s="141" t="s">
        <v>507</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508</v>
      </c>
      <c r="J17" s="10">
        <v>43144</v>
      </c>
      <c r="K17" s="8" t="s">
        <v>509</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510</v>
      </c>
      <c r="J18" s="10">
        <v>43139</v>
      </c>
      <c r="K18" s="8" t="s">
        <v>511</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490</v>
      </c>
      <c r="B23" s="158"/>
      <c r="C23" s="158"/>
      <c r="D23" s="158"/>
      <c r="E23" s="158"/>
      <c r="G23" s="2"/>
      <c r="J23" s="10"/>
      <c r="M23" s="166"/>
      <c r="N23" s="169"/>
    </row>
    <row r="24" spans="1:65" s="2" customFormat="1" ht="30" customHeight="1">
      <c r="A24" s="528" t="s">
        <v>512</v>
      </c>
      <c r="B24" s="528"/>
      <c r="C24" s="528"/>
      <c r="D24" s="528"/>
      <c r="E24" s="528"/>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26" t="s">
        <v>306</v>
      </c>
      <c r="B28" s="526"/>
      <c r="C28" s="526"/>
      <c r="D28" s="526"/>
      <c r="E28" s="526"/>
      <c r="F28" s="526"/>
      <c r="G28" s="526"/>
      <c r="H28" s="526"/>
      <c r="I28" s="526"/>
      <c r="J28" s="526"/>
      <c r="K28" s="526"/>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513</v>
      </c>
      <c r="J31" s="10">
        <v>43265</v>
      </c>
      <c r="K31" s="8" t="s">
        <v>514</v>
      </c>
      <c r="L31" s="126" t="s">
        <v>425</v>
      </c>
      <c r="M31" s="80"/>
      <c r="O31" s="132"/>
    </row>
    <row r="32" spans="1:65" s="64" customFormat="1" ht="18" customHeight="1">
      <c r="C32" s="64">
        <v>86.28</v>
      </c>
      <c r="G32" s="2">
        <f>SUM(A32:F32)</f>
        <v>86.28</v>
      </c>
      <c r="I32" s="5" t="s">
        <v>515</v>
      </c>
      <c r="J32" s="53">
        <v>43349</v>
      </c>
      <c r="K32" s="218" t="s">
        <v>516</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20">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21"/>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21"/>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21"/>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29" t="s">
        <v>517</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518</v>
      </c>
      <c r="C4" s="220" t="s">
        <v>519</v>
      </c>
      <c r="D4" s="220" t="s">
        <v>169</v>
      </c>
      <c r="E4" s="220" t="s">
        <v>520</v>
      </c>
      <c r="F4" s="220" t="s">
        <v>171</v>
      </c>
      <c r="G4" s="220">
        <v>931599103</v>
      </c>
      <c r="H4" s="220" t="s">
        <v>521</v>
      </c>
      <c r="I4" s="220" t="s">
        <v>522</v>
      </c>
      <c r="J4" s="220" t="s">
        <v>523</v>
      </c>
      <c r="K4" s="221" t="s">
        <v>5</v>
      </c>
      <c r="L4" s="221" t="s">
        <v>524</v>
      </c>
      <c r="M4" s="222" t="s">
        <v>183</v>
      </c>
      <c r="N4" s="222" t="s">
        <v>183</v>
      </c>
      <c r="O4" s="220" t="s">
        <v>525</v>
      </c>
      <c r="P4" s="220" t="s">
        <v>179</v>
      </c>
      <c r="Q4" s="220" t="s">
        <v>180</v>
      </c>
      <c r="R4" s="220" t="s">
        <v>526</v>
      </c>
      <c r="S4" s="220" t="s">
        <v>182</v>
      </c>
      <c r="T4" s="220" t="s">
        <v>183</v>
      </c>
      <c r="U4" s="220" t="s">
        <v>167</v>
      </c>
      <c r="V4" s="220" t="s">
        <v>183</v>
      </c>
      <c r="W4" s="220" t="s">
        <v>527</v>
      </c>
      <c r="X4" s="220" t="s">
        <v>528</v>
      </c>
      <c r="Y4" s="220"/>
      <c r="Z4" s="220"/>
      <c r="AA4" s="220"/>
      <c r="AB4" s="220"/>
      <c r="AC4" s="220" t="s">
        <v>529</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530</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531</v>
      </c>
      <c r="BX4" s="229">
        <v>0</v>
      </c>
      <c r="BY4" s="220"/>
      <c r="BZ4" s="220" t="s">
        <v>532</v>
      </c>
    </row>
    <row r="5" spans="1:78" s="230" customFormat="1" ht="14.25">
      <c r="A5" s="220" t="s">
        <v>166</v>
      </c>
      <c r="B5" s="220" t="s">
        <v>518</v>
      </c>
      <c r="C5" s="220" t="s">
        <v>519</v>
      </c>
      <c r="D5" s="220" t="s">
        <v>169</v>
      </c>
      <c r="E5" s="220" t="s">
        <v>520</v>
      </c>
      <c r="F5" s="220" t="s">
        <v>171</v>
      </c>
      <c r="G5" s="220">
        <v>931599128</v>
      </c>
      <c r="H5" s="220" t="s">
        <v>172</v>
      </c>
      <c r="I5" s="220" t="s">
        <v>173</v>
      </c>
      <c r="J5" s="220" t="s">
        <v>533</v>
      </c>
      <c r="K5" s="221" t="s">
        <v>5</v>
      </c>
      <c r="L5" s="221" t="s">
        <v>524</v>
      </c>
      <c r="M5" s="222" t="s">
        <v>183</v>
      </c>
      <c r="N5" s="222" t="s">
        <v>183</v>
      </c>
      <c r="O5" s="220" t="s">
        <v>525</v>
      </c>
      <c r="P5" s="220" t="s">
        <v>179</v>
      </c>
      <c r="Q5" s="220" t="s">
        <v>180</v>
      </c>
      <c r="R5" s="220" t="s">
        <v>526</v>
      </c>
      <c r="S5" s="220" t="s">
        <v>182</v>
      </c>
      <c r="T5" s="220" t="s">
        <v>183</v>
      </c>
      <c r="U5" s="220" t="s">
        <v>167</v>
      </c>
      <c r="V5" s="220" t="s">
        <v>183</v>
      </c>
      <c r="W5" s="220" t="s">
        <v>527</v>
      </c>
      <c r="X5" s="220" t="s">
        <v>528</v>
      </c>
      <c r="Y5" s="220"/>
      <c r="Z5" s="220"/>
      <c r="AA5" s="220"/>
      <c r="AB5" s="220"/>
      <c r="AC5" s="220" t="s">
        <v>534</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530</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535</v>
      </c>
      <c r="BX5" s="229">
        <v>0</v>
      </c>
      <c r="BY5" s="220"/>
      <c r="BZ5" s="220" t="s">
        <v>536</v>
      </c>
    </row>
    <row r="6" spans="1:78" s="230" customFormat="1" ht="14.25">
      <c r="A6" s="220" t="s">
        <v>166</v>
      </c>
      <c r="B6" s="220" t="s">
        <v>518</v>
      </c>
      <c r="C6" s="220" t="s">
        <v>519</v>
      </c>
      <c r="D6" s="220" t="s">
        <v>169</v>
      </c>
      <c r="E6" s="220" t="s">
        <v>520</v>
      </c>
      <c r="F6" s="220" t="s">
        <v>171</v>
      </c>
      <c r="G6" s="220">
        <v>931599154</v>
      </c>
      <c r="H6" s="220" t="s">
        <v>172</v>
      </c>
      <c r="I6" s="220" t="s">
        <v>173</v>
      </c>
      <c r="J6" s="220" t="s">
        <v>533</v>
      </c>
      <c r="K6" s="221" t="s">
        <v>5</v>
      </c>
      <c r="L6" s="221" t="s">
        <v>524</v>
      </c>
      <c r="M6" s="222" t="s">
        <v>183</v>
      </c>
      <c r="N6" s="222" t="s">
        <v>183</v>
      </c>
      <c r="O6" s="220" t="s">
        <v>525</v>
      </c>
      <c r="P6" s="220" t="s">
        <v>179</v>
      </c>
      <c r="Q6" s="220" t="s">
        <v>180</v>
      </c>
      <c r="R6" s="220" t="s">
        <v>526</v>
      </c>
      <c r="S6" s="220" t="s">
        <v>182</v>
      </c>
      <c r="T6" s="220" t="s">
        <v>183</v>
      </c>
      <c r="U6" s="220" t="s">
        <v>167</v>
      </c>
      <c r="V6" s="220" t="s">
        <v>183</v>
      </c>
      <c r="W6" s="220" t="s">
        <v>527</v>
      </c>
      <c r="X6" s="220" t="s">
        <v>528</v>
      </c>
      <c r="Y6" s="220"/>
      <c r="Z6" s="220"/>
      <c r="AA6" s="220"/>
      <c r="AB6" s="220"/>
      <c r="AC6" s="220" t="s">
        <v>537</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530</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535</v>
      </c>
      <c r="BX6" s="229">
        <v>0</v>
      </c>
      <c r="BY6" s="220"/>
      <c r="BZ6" s="220" t="s">
        <v>536</v>
      </c>
    </row>
    <row r="7" spans="1:78" s="230" customFormat="1" ht="14.25">
      <c r="A7" s="220" t="s">
        <v>166</v>
      </c>
      <c r="B7" s="220" t="s">
        <v>518</v>
      </c>
      <c r="C7" s="220" t="s">
        <v>519</v>
      </c>
      <c r="D7" s="220" t="s">
        <v>169</v>
      </c>
      <c r="E7" s="220" t="s">
        <v>520</v>
      </c>
      <c r="F7" s="220" t="s">
        <v>171</v>
      </c>
      <c r="G7" s="220">
        <v>931599168</v>
      </c>
      <c r="H7" s="220" t="s">
        <v>172</v>
      </c>
      <c r="I7" s="220" t="s">
        <v>173</v>
      </c>
      <c r="J7" s="220" t="s">
        <v>533</v>
      </c>
      <c r="K7" s="221" t="s">
        <v>5</v>
      </c>
      <c r="L7" s="221" t="s">
        <v>524</v>
      </c>
      <c r="M7" s="222" t="s">
        <v>183</v>
      </c>
      <c r="N7" s="222" t="s">
        <v>183</v>
      </c>
      <c r="O7" s="220" t="s">
        <v>525</v>
      </c>
      <c r="P7" s="220" t="s">
        <v>179</v>
      </c>
      <c r="Q7" s="220" t="s">
        <v>180</v>
      </c>
      <c r="R7" s="220" t="s">
        <v>526</v>
      </c>
      <c r="S7" s="220" t="s">
        <v>182</v>
      </c>
      <c r="T7" s="220" t="s">
        <v>183</v>
      </c>
      <c r="U7" s="220" t="s">
        <v>167</v>
      </c>
      <c r="V7" s="220" t="s">
        <v>183</v>
      </c>
      <c r="W7" s="220" t="s">
        <v>527</v>
      </c>
      <c r="X7" s="220" t="s">
        <v>528</v>
      </c>
      <c r="Y7" s="220"/>
      <c r="Z7" s="220"/>
      <c r="AA7" s="220"/>
      <c r="AB7" s="220"/>
      <c r="AC7" s="220" t="s">
        <v>538</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530</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535</v>
      </c>
      <c r="BX7" s="229">
        <v>0</v>
      </c>
      <c r="BY7" s="220"/>
      <c r="BZ7" s="220" t="s">
        <v>536</v>
      </c>
    </row>
    <row r="8" spans="1:78" s="230" customFormat="1" ht="19.5" customHeight="1">
      <c r="A8" s="220" t="s">
        <v>166</v>
      </c>
      <c r="B8" s="220" t="s">
        <v>518</v>
      </c>
      <c r="C8" s="220" t="s">
        <v>519</v>
      </c>
      <c r="D8" s="220" t="s">
        <v>169</v>
      </c>
      <c r="E8" s="220" t="s">
        <v>520</v>
      </c>
      <c r="F8" s="220" t="s">
        <v>171</v>
      </c>
      <c r="G8" s="220">
        <v>931599213</v>
      </c>
      <c r="H8" s="220" t="s">
        <v>172</v>
      </c>
      <c r="I8" s="220" t="s">
        <v>173</v>
      </c>
      <c r="J8" s="220" t="s">
        <v>533</v>
      </c>
      <c r="K8" s="221" t="s">
        <v>5</v>
      </c>
      <c r="L8" s="221" t="s">
        <v>524</v>
      </c>
      <c r="M8" s="222" t="s">
        <v>183</v>
      </c>
      <c r="N8" s="222" t="s">
        <v>183</v>
      </c>
      <c r="O8" s="220" t="s">
        <v>525</v>
      </c>
      <c r="P8" s="220" t="s">
        <v>179</v>
      </c>
      <c r="Q8" s="220" t="s">
        <v>180</v>
      </c>
      <c r="R8" s="220" t="s">
        <v>526</v>
      </c>
      <c r="S8" s="220" t="s">
        <v>182</v>
      </c>
      <c r="T8" s="220" t="s">
        <v>183</v>
      </c>
      <c r="U8" s="220" t="s">
        <v>167</v>
      </c>
      <c r="V8" s="220" t="s">
        <v>183</v>
      </c>
      <c r="W8" s="220" t="s">
        <v>527</v>
      </c>
      <c r="X8" s="220" t="s">
        <v>528</v>
      </c>
      <c r="Y8" s="220"/>
      <c r="Z8" s="220"/>
      <c r="AA8" s="220"/>
      <c r="AB8" s="220"/>
      <c r="AC8" s="220" t="s">
        <v>539</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530</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535</v>
      </c>
      <c r="BX8" s="229">
        <v>0</v>
      </c>
      <c r="BY8" s="220" t="s">
        <v>540</v>
      </c>
      <c r="BZ8" s="220" t="s">
        <v>536</v>
      </c>
    </row>
    <row r="9" spans="1:78" s="230" customFormat="1" ht="19.5" customHeight="1">
      <c r="A9" s="220" t="s">
        <v>166</v>
      </c>
      <c r="B9" s="220" t="s">
        <v>518</v>
      </c>
      <c r="C9" s="220" t="s">
        <v>519</v>
      </c>
      <c r="D9" s="220" t="s">
        <v>169</v>
      </c>
      <c r="E9" s="220" t="s">
        <v>520</v>
      </c>
      <c r="F9" s="220" t="s">
        <v>171</v>
      </c>
      <c r="G9" s="220">
        <v>931599352</v>
      </c>
      <c r="H9" s="220" t="s">
        <v>172</v>
      </c>
      <c r="I9" s="220" t="s">
        <v>173</v>
      </c>
      <c r="J9" s="220" t="s">
        <v>533</v>
      </c>
      <c r="K9" s="221" t="s">
        <v>5</v>
      </c>
      <c r="L9" s="221" t="s">
        <v>524</v>
      </c>
      <c r="M9" s="222" t="s">
        <v>183</v>
      </c>
      <c r="N9" s="222" t="s">
        <v>183</v>
      </c>
      <c r="O9" s="220" t="s">
        <v>525</v>
      </c>
      <c r="P9" s="220" t="s">
        <v>179</v>
      </c>
      <c r="Q9" s="220" t="s">
        <v>180</v>
      </c>
      <c r="R9" s="220" t="s">
        <v>526</v>
      </c>
      <c r="S9" s="220" t="s">
        <v>182</v>
      </c>
      <c r="T9" s="220" t="s">
        <v>183</v>
      </c>
      <c r="U9" s="220" t="s">
        <v>167</v>
      </c>
      <c r="V9" s="220" t="s">
        <v>183</v>
      </c>
      <c r="W9" s="220" t="s">
        <v>527</v>
      </c>
      <c r="X9" s="220" t="s">
        <v>528</v>
      </c>
      <c r="Y9" s="220"/>
      <c r="Z9" s="220"/>
      <c r="AA9" s="220"/>
      <c r="AB9" s="220"/>
      <c r="AC9" s="220" t="s">
        <v>541</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530</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535</v>
      </c>
      <c r="BX9" s="229">
        <v>0</v>
      </c>
      <c r="BY9" s="220" t="s">
        <v>542</v>
      </c>
      <c r="BZ9" s="220" t="s">
        <v>536</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543</v>
      </c>
      <c r="B3" s="174" t="s">
        <v>544</v>
      </c>
      <c r="C3" s="174" t="s">
        <v>545</v>
      </c>
      <c r="D3" s="174" t="s">
        <v>546</v>
      </c>
      <c r="E3" s="174" t="s">
        <v>547</v>
      </c>
      <c r="F3" s="175" t="s">
        <v>548</v>
      </c>
      <c r="G3" s="174" t="s">
        <v>549</v>
      </c>
      <c r="H3" s="174" t="s">
        <v>550</v>
      </c>
      <c r="I3" s="174" t="s">
        <v>551</v>
      </c>
      <c r="J3" s="174" t="s">
        <v>552</v>
      </c>
      <c r="K3" s="174" t="s">
        <v>553</v>
      </c>
      <c r="L3" s="174" t="s">
        <v>554</v>
      </c>
      <c r="M3" s="174" t="s">
        <v>555</v>
      </c>
      <c r="N3" s="174" t="s">
        <v>556</v>
      </c>
      <c r="O3" s="175" t="s">
        <v>557</v>
      </c>
      <c r="P3" s="176" t="s">
        <v>558</v>
      </c>
      <c r="Q3" s="175" t="s">
        <v>559</v>
      </c>
      <c r="R3" s="174" t="s">
        <v>560</v>
      </c>
      <c r="S3" s="174" t="s">
        <v>561</v>
      </c>
      <c r="T3" s="174" t="s">
        <v>562</v>
      </c>
      <c r="U3" s="175" t="s">
        <v>563</v>
      </c>
      <c r="V3" s="175" t="s">
        <v>564</v>
      </c>
      <c r="W3" s="174" t="s">
        <v>565</v>
      </c>
      <c r="X3" s="174" t="s">
        <v>566</v>
      </c>
      <c r="Y3" s="174" t="s">
        <v>567</v>
      </c>
      <c r="Z3" s="175" t="s">
        <v>568</v>
      </c>
      <c r="AA3" s="175" t="s">
        <v>569</v>
      </c>
      <c r="AB3" s="175" t="s">
        <v>570</v>
      </c>
      <c r="AC3" s="175" t="s">
        <v>571</v>
      </c>
      <c r="AD3" s="175" t="s">
        <v>572</v>
      </c>
      <c r="AE3" s="175" t="s">
        <v>573</v>
      </c>
      <c r="AF3" s="175" t="s">
        <v>574</v>
      </c>
      <c r="AG3" s="175" t="s">
        <v>575</v>
      </c>
      <c r="AH3" s="175" t="s">
        <v>576</v>
      </c>
      <c r="AI3" s="175" t="s">
        <v>577</v>
      </c>
      <c r="AJ3" s="177" t="s">
        <v>578</v>
      </c>
      <c r="AK3" s="177" t="s">
        <v>579</v>
      </c>
      <c r="AL3" s="177" t="s">
        <v>580</v>
      </c>
      <c r="AM3" s="177" t="s">
        <v>581</v>
      </c>
      <c r="AN3" s="177" t="s">
        <v>582</v>
      </c>
      <c r="AO3" s="177" t="s">
        <v>583</v>
      </c>
      <c r="AP3" s="177" t="s">
        <v>584</v>
      </c>
      <c r="AQ3" s="177" t="s">
        <v>585</v>
      </c>
      <c r="AR3" s="177" t="s">
        <v>586</v>
      </c>
      <c r="AS3" s="177" t="s">
        <v>587</v>
      </c>
      <c r="AT3" s="177" t="s">
        <v>588</v>
      </c>
      <c r="AU3" s="177" t="s">
        <v>589</v>
      </c>
      <c r="AV3" s="177" t="s">
        <v>590</v>
      </c>
      <c r="AW3" s="177" t="s">
        <v>591</v>
      </c>
      <c r="AX3" s="177" t="s">
        <v>592</v>
      </c>
      <c r="AY3" s="177" t="s">
        <v>593</v>
      </c>
      <c r="AZ3" s="177" t="s">
        <v>594</v>
      </c>
      <c r="BA3" s="177" t="s">
        <v>595</v>
      </c>
    </row>
    <row r="4" spans="1:53" s="203" customFormat="1" ht="14.25">
      <c r="A4" s="197" t="s">
        <v>169</v>
      </c>
      <c r="B4" s="197" t="s">
        <v>596</v>
      </c>
      <c r="C4" s="198">
        <v>43328</v>
      </c>
      <c r="D4" s="199"/>
      <c r="E4" s="197" t="s">
        <v>597</v>
      </c>
      <c r="F4" s="197" t="s">
        <v>598</v>
      </c>
      <c r="G4" s="197" t="s">
        <v>599</v>
      </c>
      <c r="H4" s="197" t="s">
        <v>600</v>
      </c>
      <c r="I4" s="197" t="s">
        <v>601</v>
      </c>
      <c r="J4" s="197" t="s">
        <v>602</v>
      </c>
      <c r="K4" s="197" t="s">
        <v>603</v>
      </c>
      <c r="L4" s="197" t="s">
        <v>604</v>
      </c>
      <c r="M4" s="197" t="s">
        <v>605</v>
      </c>
      <c r="N4" s="197" t="s">
        <v>606</v>
      </c>
      <c r="O4" s="199"/>
      <c r="P4" s="205">
        <v>43354</v>
      </c>
      <c r="Q4" s="197" t="s">
        <v>607</v>
      </c>
      <c r="R4" s="197" t="s">
        <v>608</v>
      </c>
      <c r="S4" s="197" t="s">
        <v>609</v>
      </c>
      <c r="T4" s="197" t="s">
        <v>610</v>
      </c>
      <c r="U4" s="199"/>
      <c r="V4" s="197" t="s">
        <v>611</v>
      </c>
      <c r="W4" s="197" t="s">
        <v>612</v>
      </c>
      <c r="X4" s="200">
        <v>0</v>
      </c>
      <c r="Y4" s="201">
        <v>0</v>
      </c>
      <c r="Z4" s="201">
        <v>0</v>
      </c>
      <c r="AA4" s="201">
        <v>0</v>
      </c>
      <c r="AB4" s="197" t="s">
        <v>613</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614</v>
      </c>
      <c r="AS4" s="197" t="s">
        <v>614</v>
      </c>
      <c r="AT4" s="197" t="s">
        <v>614</v>
      </c>
      <c r="AU4" s="197" t="s">
        <v>614</v>
      </c>
      <c r="AV4" s="199"/>
      <c r="AW4" s="199"/>
      <c r="AX4" s="197" t="s">
        <v>615</v>
      </c>
      <c r="AY4" s="197" t="s">
        <v>616</v>
      </c>
      <c r="AZ4" s="199"/>
      <c r="BA4" s="199"/>
    </row>
    <row r="5" spans="1:53" s="203" customFormat="1" ht="14.25">
      <c r="A5" s="197" t="s">
        <v>169</v>
      </c>
      <c r="B5" s="197" t="s">
        <v>596</v>
      </c>
      <c r="C5" s="198">
        <v>43328</v>
      </c>
      <c r="D5" s="199"/>
      <c r="E5" s="197" t="s">
        <v>597</v>
      </c>
      <c r="F5" s="197" t="s">
        <v>598</v>
      </c>
      <c r="G5" s="197" t="s">
        <v>599</v>
      </c>
      <c r="H5" s="197" t="s">
        <v>600</v>
      </c>
      <c r="I5" s="197" t="s">
        <v>601</v>
      </c>
      <c r="J5" s="197" t="s">
        <v>602</v>
      </c>
      <c r="K5" s="197" t="s">
        <v>603</v>
      </c>
      <c r="L5" s="197" t="s">
        <v>604</v>
      </c>
      <c r="M5" s="197" t="s">
        <v>605</v>
      </c>
      <c r="N5" s="197" t="s">
        <v>606</v>
      </c>
      <c r="O5" s="199"/>
      <c r="P5" s="205">
        <v>43354</v>
      </c>
      <c r="Q5" s="197" t="s">
        <v>607</v>
      </c>
      <c r="R5" s="197" t="s">
        <v>608</v>
      </c>
      <c r="S5" s="197" t="s">
        <v>617</v>
      </c>
      <c r="T5" s="197" t="s">
        <v>618</v>
      </c>
      <c r="U5" s="199"/>
      <c r="V5" s="197" t="s">
        <v>611</v>
      </c>
      <c r="W5" s="197" t="s">
        <v>617</v>
      </c>
      <c r="X5" s="200">
        <v>0</v>
      </c>
      <c r="Y5" s="201">
        <v>0</v>
      </c>
      <c r="Z5" s="201">
        <v>0</v>
      </c>
      <c r="AA5" s="201">
        <v>0</v>
      </c>
      <c r="AB5" s="197" t="s">
        <v>613</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614</v>
      </c>
      <c r="AS5" s="197" t="s">
        <v>614</v>
      </c>
      <c r="AT5" s="197" t="s">
        <v>614</v>
      </c>
      <c r="AU5" s="197" t="s">
        <v>614</v>
      </c>
      <c r="AV5" s="199"/>
      <c r="AW5" s="199"/>
      <c r="AX5" s="197" t="s">
        <v>615</v>
      </c>
      <c r="AY5" s="197" t="s">
        <v>616</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490</v>
      </c>
      <c r="B1" s="158"/>
      <c r="C1" s="158"/>
      <c r="D1" s="158"/>
      <c r="E1" s="158"/>
      <c r="G1" s="2"/>
      <c r="J1" s="10"/>
      <c r="M1" s="166"/>
      <c r="N1" s="169"/>
    </row>
    <row r="2" spans="1:14" s="2" customFormat="1" ht="30" customHeight="1">
      <c r="A2" s="528" t="s">
        <v>491</v>
      </c>
      <c r="B2" s="528"/>
      <c r="C2" s="528"/>
      <c r="D2" s="528"/>
      <c r="E2" s="528"/>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26" t="s">
        <v>306</v>
      </c>
      <c r="B6" s="526"/>
      <c r="C6" s="526"/>
      <c r="D6" s="526"/>
      <c r="E6" s="526"/>
      <c r="F6" s="526"/>
      <c r="G6" s="526"/>
      <c r="H6" s="526"/>
      <c r="I6" s="526"/>
      <c r="J6" s="526"/>
      <c r="K6" s="526"/>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515</v>
      </c>
      <c r="J10" s="213">
        <v>43349</v>
      </c>
      <c r="K10" s="215" t="s">
        <v>516</v>
      </c>
      <c r="M10" s="214"/>
    </row>
    <row r="20" spans="1:53">
      <c r="A20" s="174" t="s">
        <v>543</v>
      </c>
      <c r="B20" s="174" t="s">
        <v>544</v>
      </c>
      <c r="C20" s="174" t="s">
        <v>545</v>
      </c>
      <c r="D20" s="174" t="s">
        <v>546</v>
      </c>
      <c r="E20" s="174" t="s">
        <v>547</v>
      </c>
      <c r="F20" s="175" t="s">
        <v>548</v>
      </c>
      <c r="G20" s="176" t="s">
        <v>549</v>
      </c>
      <c r="H20" s="174" t="s">
        <v>550</v>
      </c>
      <c r="I20" s="174" t="s">
        <v>551</v>
      </c>
      <c r="J20" s="174" t="s">
        <v>552</v>
      </c>
      <c r="K20" s="174" t="s">
        <v>553</v>
      </c>
      <c r="L20" s="174" t="s">
        <v>554</v>
      </c>
      <c r="M20" s="174" t="s">
        <v>555</v>
      </c>
      <c r="N20" s="174" t="s">
        <v>556</v>
      </c>
      <c r="O20" s="175" t="s">
        <v>557</v>
      </c>
      <c r="P20" s="174" t="s">
        <v>558</v>
      </c>
      <c r="Q20" s="175" t="s">
        <v>559</v>
      </c>
      <c r="R20" s="174" t="s">
        <v>560</v>
      </c>
      <c r="S20" s="174" t="s">
        <v>561</v>
      </c>
      <c r="T20" s="174" t="s">
        <v>562</v>
      </c>
      <c r="U20" s="175" t="s">
        <v>563</v>
      </c>
      <c r="V20" s="175" t="s">
        <v>564</v>
      </c>
      <c r="W20" s="174" t="s">
        <v>565</v>
      </c>
      <c r="X20" s="174" t="s">
        <v>566</v>
      </c>
      <c r="Y20" s="174" t="s">
        <v>567</v>
      </c>
      <c r="Z20" s="175" t="s">
        <v>568</v>
      </c>
      <c r="AA20" s="175" t="s">
        <v>569</v>
      </c>
      <c r="AB20" s="175" t="s">
        <v>570</v>
      </c>
      <c r="AC20" s="175" t="s">
        <v>571</v>
      </c>
      <c r="AD20" s="175" t="s">
        <v>572</v>
      </c>
      <c r="AE20" s="175" t="s">
        <v>573</v>
      </c>
      <c r="AF20" s="175" t="s">
        <v>574</v>
      </c>
      <c r="AG20" s="175" t="s">
        <v>575</v>
      </c>
      <c r="AH20" s="175" t="s">
        <v>576</v>
      </c>
      <c r="AI20" s="175" t="s">
        <v>577</v>
      </c>
      <c r="AJ20" s="177" t="s">
        <v>578</v>
      </c>
      <c r="AK20" s="177" t="s">
        <v>579</v>
      </c>
      <c r="AL20" s="177" t="s">
        <v>580</v>
      </c>
      <c r="AM20" s="177" t="s">
        <v>581</v>
      </c>
      <c r="AN20" s="177" t="s">
        <v>582</v>
      </c>
      <c r="AO20" s="177" t="s">
        <v>583</v>
      </c>
      <c r="AP20" s="177" t="s">
        <v>584</v>
      </c>
      <c r="AQ20" s="211" t="s">
        <v>585</v>
      </c>
      <c r="AR20" s="177" t="s">
        <v>586</v>
      </c>
      <c r="AS20" s="177" t="s">
        <v>587</v>
      </c>
      <c r="AT20" s="177" t="s">
        <v>588</v>
      </c>
      <c r="AU20" s="177" t="s">
        <v>589</v>
      </c>
      <c r="AV20" s="177" t="s">
        <v>590</v>
      </c>
      <c r="AW20" s="177" t="s">
        <v>591</v>
      </c>
      <c r="AX20" s="177" t="s">
        <v>592</v>
      </c>
      <c r="AY20" s="177" t="s">
        <v>593</v>
      </c>
      <c r="AZ20" s="177" t="s">
        <v>594</v>
      </c>
      <c r="BA20" s="177" t="s">
        <v>595</v>
      </c>
    </row>
    <row r="21" spans="1:53" s="204" customFormat="1">
      <c r="A21" s="193" t="s">
        <v>169</v>
      </c>
      <c r="B21" s="193" t="s">
        <v>619</v>
      </c>
      <c r="C21" s="192">
        <v>43342</v>
      </c>
      <c r="D21" s="207"/>
      <c r="E21" s="193" t="s">
        <v>620</v>
      </c>
      <c r="F21" s="193" t="s">
        <v>621</v>
      </c>
      <c r="G21" s="193" t="s">
        <v>622</v>
      </c>
      <c r="H21" s="193" t="s">
        <v>623</v>
      </c>
      <c r="I21" s="193" t="s">
        <v>624</v>
      </c>
      <c r="J21" s="193" t="s">
        <v>602</v>
      </c>
      <c r="K21" s="193" t="s">
        <v>625</v>
      </c>
      <c r="L21" s="207"/>
      <c r="M21" s="193" t="s">
        <v>626</v>
      </c>
      <c r="N21" s="207"/>
      <c r="O21" s="207"/>
      <c r="P21" s="192">
        <v>43349</v>
      </c>
      <c r="Q21" s="193" t="s">
        <v>627</v>
      </c>
      <c r="R21" s="193" t="s">
        <v>628</v>
      </c>
      <c r="S21" s="193" t="s">
        <v>629</v>
      </c>
      <c r="T21" s="193" t="s">
        <v>630</v>
      </c>
      <c r="U21" s="193" t="s">
        <v>631</v>
      </c>
      <c r="V21" s="207"/>
      <c r="W21" s="193" t="s">
        <v>632</v>
      </c>
      <c r="X21" s="208">
        <v>0</v>
      </c>
      <c r="Y21" s="209">
        <v>0</v>
      </c>
      <c r="Z21" s="209">
        <v>0</v>
      </c>
      <c r="AA21" s="209">
        <v>0</v>
      </c>
      <c r="AB21" s="193" t="s">
        <v>613</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614</v>
      </c>
      <c r="AS21" s="193" t="s">
        <v>614</v>
      </c>
      <c r="AT21" s="193" t="s">
        <v>614</v>
      </c>
      <c r="AU21" s="193" t="s">
        <v>614</v>
      </c>
      <c r="AV21" s="207"/>
      <c r="AW21" s="207"/>
      <c r="AX21" s="193" t="s">
        <v>615</v>
      </c>
      <c r="AY21" s="193" t="s">
        <v>616</v>
      </c>
      <c r="AZ21" s="207"/>
      <c r="BA21" s="193" t="s">
        <v>623</v>
      </c>
    </row>
    <row r="22" spans="1:53" s="204" customFormat="1">
      <c r="A22" s="193" t="s">
        <v>169</v>
      </c>
      <c r="B22" s="193" t="s">
        <v>619</v>
      </c>
      <c r="C22" s="192">
        <v>43342</v>
      </c>
      <c r="D22" s="207"/>
      <c r="E22" s="193" t="s">
        <v>620</v>
      </c>
      <c r="F22" s="193" t="s">
        <v>633</v>
      </c>
      <c r="G22" s="193" t="s">
        <v>622</v>
      </c>
      <c r="H22" s="193" t="s">
        <v>623</v>
      </c>
      <c r="I22" s="193" t="s">
        <v>624</v>
      </c>
      <c r="J22" s="193" t="s">
        <v>602</v>
      </c>
      <c r="K22" s="193" t="s">
        <v>625</v>
      </c>
      <c r="L22" s="207"/>
      <c r="M22" s="193" t="s">
        <v>626</v>
      </c>
      <c r="N22" s="207"/>
      <c r="O22" s="207"/>
      <c r="P22" s="192">
        <v>43349</v>
      </c>
      <c r="Q22" s="193" t="s">
        <v>628</v>
      </c>
      <c r="R22" s="193" t="s">
        <v>627</v>
      </c>
      <c r="S22" s="193" t="s">
        <v>629</v>
      </c>
      <c r="T22" s="193" t="s">
        <v>630</v>
      </c>
      <c r="U22" s="193" t="s">
        <v>631</v>
      </c>
      <c r="V22" s="207"/>
      <c r="W22" s="193" t="s">
        <v>632</v>
      </c>
      <c r="X22" s="208">
        <v>0</v>
      </c>
      <c r="Y22" s="209">
        <v>0</v>
      </c>
      <c r="Z22" s="209">
        <v>0</v>
      </c>
      <c r="AA22" s="209">
        <v>0</v>
      </c>
      <c r="AB22" s="193" t="s">
        <v>613</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614</v>
      </c>
      <c r="AS22" s="193" t="s">
        <v>614</v>
      </c>
      <c r="AT22" s="193" t="s">
        <v>614</v>
      </c>
      <c r="AU22" s="193" t="s">
        <v>614</v>
      </c>
      <c r="AV22" s="207"/>
      <c r="AW22" s="207"/>
      <c r="AX22" s="193" t="s">
        <v>615</v>
      </c>
      <c r="AY22" s="193" t="s">
        <v>616</v>
      </c>
      <c r="AZ22" s="207"/>
      <c r="BA22" s="193" t="s">
        <v>623</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634</v>
      </c>
      <c r="B1" s="158"/>
      <c r="C1" s="158"/>
      <c r="D1" s="158"/>
      <c r="E1" s="158"/>
      <c r="G1" s="2"/>
      <c r="J1" s="10"/>
      <c r="M1" s="166"/>
      <c r="N1" s="169"/>
    </row>
    <row r="2" spans="1:53" s="2" customFormat="1" ht="13.15">
      <c r="A2" s="528" t="s">
        <v>281</v>
      </c>
      <c r="B2" s="528"/>
      <c r="C2" s="528"/>
      <c r="D2" s="528"/>
      <c r="E2" s="528"/>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26" t="s">
        <v>306</v>
      </c>
      <c r="B6" s="526"/>
      <c r="C6" s="526"/>
      <c r="D6" s="526"/>
      <c r="E6" s="526"/>
      <c r="F6" s="526"/>
      <c r="G6" s="526"/>
      <c r="H6" s="526"/>
      <c r="I6" s="526"/>
      <c r="J6" s="526"/>
      <c r="K6" s="526"/>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635</v>
      </c>
      <c r="J9" s="190">
        <v>43416</v>
      </c>
      <c r="K9" s="143" t="s">
        <v>636</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543</v>
      </c>
      <c r="B13" s="174" t="s">
        <v>544</v>
      </c>
      <c r="C13" s="174" t="s">
        <v>545</v>
      </c>
      <c r="D13" s="174" t="s">
        <v>546</v>
      </c>
      <c r="E13" s="174" t="s">
        <v>547</v>
      </c>
      <c r="F13" s="175" t="s">
        <v>548</v>
      </c>
      <c r="G13" s="176" t="s">
        <v>549</v>
      </c>
      <c r="H13" s="174" t="s">
        <v>550</v>
      </c>
      <c r="I13" s="174" t="s">
        <v>551</v>
      </c>
      <c r="J13" s="174" t="s">
        <v>552</v>
      </c>
      <c r="K13" s="174" t="s">
        <v>553</v>
      </c>
      <c r="L13" s="174" t="s">
        <v>554</v>
      </c>
      <c r="M13" s="174" t="s">
        <v>555</v>
      </c>
      <c r="N13" s="174" t="s">
        <v>556</v>
      </c>
      <c r="O13" s="175" t="s">
        <v>557</v>
      </c>
      <c r="P13" s="176" t="s">
        <v>558</v>
      </c>
      <c r="Q13" s="175" t="s">
        <v>559</v>
      </c>
      <c r="R13" s="174" t="s">
        <v>560</v>
      </c>
      <c r="S13" s="174" t="s">
        <v>561</v>
      </c>
      <c r="T13" s="174" t="s">
        <v>562</v>
      </c>
      <c r="U13" s="175" t="s">
        <v>563</v>
      </c>
      <c r="V13" s="175" t="s">
        <v>564</v>
      </c>
      <c r="W13" s="174" t="s">
        <v>565</v>
      </c>
      <c r="X13" s="174" t="s">
        <v>566</v>
      </c>
      <c r="Y13" s="174" t="s">
        <v>567</v>
      </c>
      <c r="Z13" s="175" t="s">
        <v>568</v>
      </c>
      <c r="AA13" s="175" t="s">
        <v>569</v>
      </c>
      <c r="AB13" s="175" t="s">
        <v>570</v>
      </c>
      <c r="AC13" s="175" t="s">
        <v>571</v>
      </c>
      <c r="AD13" s="175" t="s">
        <v>572</v>
      </c>
      <c r="AE13" s="175" t="s">
        <v>573</v>
      </c>
      <c r="AF13" s="175" t="s">
        <v>574</v>
      </c>
      <c r="AG13" s="175" t="s">
        <v>575</v>
      </c>
      <c r="AH13" s="175" t="s">
        <v>576</v>
      </c>
      <c r="AI13" s="175" t="s">
        <v>577</v>
      </c>
      <c r="AJ13" s="177" t="s">
        <v>578</v>
      </c>
      <c r="AK13" s="177" t="s">
        <v>579</v>
      </c>
      <c r="AL13" s="177" t="s">
        <v>580</v>
      </c>
      <c r="AM13" s="177" t="s">
        <v>581</v>
      </c>
      <c r="AN13" s="177" t="s">
        <v>582</v>
      </c>
      <c r="AO13" s="177" t="s">
        <v>583</v>
      </c>
      <c r="AP13" s="177" t="s">
        <v>584</v>
      </c>
      <c r="AQ13" s="177" t="s">
        <v>585</v>
      </c>
      <c r="AR13" s="177" t="s">
        <v>586</v>
      </c>
      <c r="AS13" s="177" t="s">
        <v>587</v>
      </c>
      <c r="AT13" s="177" t="s">
        <v>588</v>
      </c>
      <c r="AU13" s="177" t="s">
        <v>589</v>
      </c>
      <c r="AV13" s="177" t="s">
        <v>590</v>
      </c>
      <c r="AW13" s="177" t="s">
        <v>591</v>
      </c>
      <c r="AX13" s="177" t="s">
        <v>592</v>
      </c>
      <c r="AY13" s="177" t="s">
        <v>593</v>
      </c>
      <c r="AZ13" s="177" t="s">
        <v>594</v>
      </c>
      <c r="BA13" s="177" t="s">
        <v>595</v>
      </c>
    </row>
    <row r="14" spans="1:53" s="186" customFormat="1" ht="10.5">
      <c r="A14" s="179" t="s">
        <v>169</v>
      </c>
      <c r="B14" s="179" t="s">
        <v>637</v>
      </c>
      <c r="C14" s="180">
        <v>43284</v>
      </c>
      <c r="D14" s="181"/>
      <c r="E14" s="182" t="s">
        <v>638</v>
      </c>
      <c r="F14" s="179">
        <v>71781512</v>
      </c>
      <c r="G14" s="193" t="s">
        <v>639</v>
      </c>
      <c r="H14" s="179" t="s">
        <v>640</v>
      </c>
      <c r="I14" s="179" t="s">
        <v>641</v>
      </c>
      <c r="J14" s="179" t="s">
        <v>642</v>
      </c>
      <c r="K14" s="179" t="s">
        <v>603</v>
      </c>
      <c r="L14" s="179">
        <v>1688</v>
      </c>
      <c r="M14" s="179" t="s">
        <v>605</v>
      </c>
      <c r="N14" s="179" t="s">
        <v>643</v>
      </c>
      <c r="O14" s="179"/>
      <c r="P14" s="192">
        <v>43416</v>
      </c>
      <c r="Q14" s="179" t="s">
        <v>607</v>
      </c>
      <c r="R14" s="179" t="s">
        <v>608</v>
      </c>
      <c r="S14" s="179" t="s">
        <v>609</v>
      </c>
      <c r="T14" s="179" t="s">
        <v>618</v>
      </c>
      <c r="U14" s="181"/>
      <c r="V14" s="179" t="s">
        <v>611</v>
      </c>
      <c r="W14" s="179" t="s">
        <v>612</v>
      </c>
      <c r="X14" s="183">
        <v>0</v>
      </c>
      <c r="Y14" s="184">
        <v>0</v>
      </c>
      <c r="Z14" s="184">
        <v>0</v>
      </c>
      <c r="AA14" s="184">
        <v>0</v>
      </c>
      <c r="AB14" s="179" t="s">
        <v>613</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614</v>
      </c>
      <c r="AS14" s="179" t="s">
        <v>614</v>
      </c>
      <c r="AT14" s="179" t="s">
        <v>614</v>
      </c>
      <c r="AU14" s="179" t="s">
        <v>614</v>
      </c>
      <c r="AV14" s="181"/>
      <c r="AW14" s="179" t="s">
        <v>644</v>
      </c>
      <c r="AX14" s="179"/>
      <c r="AY14" s="179">
        <v>520410</v>
      </c>
      <c r="AZ14" s="181"/>
      <c r="BA14" s="181"/>
    </row>
    <row r="15" spans="1:53" s="186" customFormat="1" ht="10.5">
      <c r="A15" s="179" t="s">
        <v>169</v>
      </c>
      <c r="B15" s="179" t="s">
        <v>637</v>
      </c>
      <c r="C15" s="180">
        <v>43284</v>
      </c>
      <c r="D15" s="181"/>
      <c r="E15" s="182" t="s">
        <v>638</v>
      </c>
      <c r="F15" s="179">
        <v>71781512</v>
      </c>
      <c r="G15" s="193" t="s">
        <v>639</v>
      </c>
      <c r="H15" s="179" t="s">
        <v>640</v>
      </c>
      <c r="I15" s="179" t="s">
        <v>641</v>
      </c>
      <c r="J15" s="179" t="s">
        <v>642</v>
      </c>
      <c r="K15" s="179" t="s">
        <v>603</v>
      </c>
      <c r="L15" s="179">
        <v>1688</v>
      </c>
      <c r="M15" s="179" t="s">
        <v>605</v>
      </c>
      <c r="N15" s="179" t="s">
        <v>643</v>
      </c>
      <c r="O15" s="181"/>
      <c r="P15" s="192">
        <v>43416</v>
      </c>
      <c r="Q15" s="179" t="s">
        <v>645</v>
      </c>
      <c r="R15" s="179" t="s">
        <v>608</v>
      </c>
      <c r="S15" s="179" t="s">
        <v>617</v>
      </c>
      <c r="T15" s="179" t="s">
        <v>618</v>
      </c>
      <c r="U15" s="181"/>
      <c r="V15" s="179" t="s">
        <v>611</v>
      </c>
      <c r="W15" s="179" t="s">
        <v>617</v>
      </c>
      <c r="X15" s="183">
        <v>0</v>
      </c>
      <c r="Y15" s="184">
        <v>0</v>
      </c>
      <c r="Z15" s="184">
        <v>0</v>
      </c>
      <c r="AA15" s="184">
        <v>0</v>
      </c>
      <c r="AB15" s="179" t="s">
        <v>613</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614</v>
      </c>
      <c r="AS15" s="179" t="s">
        <v>614</v>
      </c>
      <c r="AT15" s="179" t="s">
        <v>614</v>
      </c>
      <c r="AU15" s="179" t="s">
        <v>614</v>
      </c>
      <c r="AV15" s="181"/>
      <c r="AW15" s="179" t="s">
        <v>644</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448</v>
      </c>
      <c r="B1" s="13"/>
      <c r="C1" s="13"/>
      <c r="D1" s="13"/>
      <c r="E1" s="13"/>
      <c r="J1" s="10"/>
    </row>
    <row r="2" spans="1:11" s="2" customFormat="1" ht="13.5" customHeight="1">
      <c r="A2" s="37" t="s">
        <v>282</v>
      </c>
      <c r="B2" s="13"/>
      <c r="C2" s="13"/>
      <c r="D2" s="37"/>
      <c r="E2" s="37"/>
      <c r="J2" s="3"/>
    </row>
    <row r="3" spans="1:11" s="2" customFormat="1" ht="13.5" customHeight="1">
      <c r="A3" s="13" t="s">
        <v>646</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26" t="s">
        <v>306</v>
      </c>
      <c r="B6" s="526"/>
      <c r="C6" s="526"/>
      <c r="D6" s="526"/>
      <c r="E6" s="526"/>
      <c r="F6" s="526"/>
      <c r="G6" s="526"/>
      <c r="H6" s="526"/>
      <c r="I6" s="526"/>
      <c r="J6" s="526"/>
      <c r="K6" s="526"/>
    </row>
    <row r="7" spans="1:11" s="2" customFormat="1" ht="11.25" customHeight="1">
      <c r="A7" s="12"/>
    </row>
    <row r="8" spans="1:11" s="26" customFormat="1" ht="39.4">
      <c r="A8" s="24" t="s">
        <v>647</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648</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646</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26" t="s">
        <v>306</v>
      </c>
      <c r="B6" s="526"/>
      <c r="C6" s="526"/>
      <c r="D6" s="526"/>
      <c r="E6" s="526"/>
      <c r="F6" s="526"/>
      <c r="G6" s="526"/>
      <c r="H6" s="526"/>
      <c r="I6" s="526"/>
      <c r="J6" s="526"/>
      <c r="K6" s="526"/>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31" t="s">
        <v>649</v>
      </c>
      <c r="B1" s="531"/>
      <c r="C1" s="531"/>
      <c r="D1" s="531"/>
      <c r="E1" s="531"/>
      <c r="F1" s="531"/>
      <c r="G1" s="531"/>
      <c r="H1" s="531"/>
      <c r="I1" s="531"/>
      <c r="J1" s="531"/>
      <c r="K1" s="531"/>
      <c r="L1" s="531"/>
      <c r="M1" s="531"/>
      <c r="N1" s="531"/>
      <c r="O1" s="531"/>
      <c r="P1" s="531"/>
      <c r="Q1" s="531"/>
      <c r="R1" s="531"/>
      <c r="S1" s="531"/>
      <c r="T1" s="531"/>
    </row>
    <row r="2" spans="1:30" s="18" customFormat="1" ht="49.5" customHeight="1">
      <c r="A2" s="44"/>
      <c r="B2" s="44"/>
      <c r="C2" s="44"/>
      <c r="D2" s="44"/>
      <c r="E2" s="44">
        <f>172.58/4</f>
        <v>43.145000000000003</v>
      </c>
      <c r="F2" s="44"/>
      <c r="G2" s="108">
        <v>43.145000000000003</v>
      </c>
      <c r="H2" s="4"/>
      <c r="I2" s="136" t="s">
        <v>650</v>
      </c>
      <c r="J2" s="10">
        <v>43045</v>
      </c>
      <c r="K2" s="8" t="s">
        <v>651</v>
      </c>
      <c r="L2" s="41"/>
      <c r="M2" s="81"/>
      <c r="N2" s="74"/>
      <c r="O2" s="135" t="s">
        <v>320</v>
      </c>
      <c r="P2" s="41"/>
      <c r="Q2" s="4" t="s">
        <v>652</v>
      </c>
      <c r="R2" s="16" t="s">
        <v>653</v>
      </c>
      <c r="S2" s="41"/>
      <c r="T2" s="41"/>
      <c r="U2" s="152" t="s">
        <v>654</v>
      </c>
      <c r="V2" s="41"/>
      <c r="W2" s="41"/>
      <c r="X2" s="41"/>
      <c r="Y2" s="41"/>
      <c r="Z2" s="41"/>
      <c r="AA2" s="41"/>
      <c r="AB2" s="41"/>
      <c r="AC2" s="41"/>
      <c r="AD2" s="41"/>
    </row>
    <row r="3" spans="1:30" ht="14.25">
      <c r="A3" s="151"/>
    </row>
    <row r="4" spans="1:30" ht="35.25" customHeight="1">
      <c r="A4" s="531" t="s">
        <v>655</v>
      </c>
      <c r="B4" s="531"/>
      <c r="C4" s="531"/>
      <c r="D4" s="531"/>
      <c r="E4" s="531"/>
      <c r="F4" s="531"/>
      <c r="G4" s="531"/>
      <c r="H4" s="531"/>
      <c r="I4" s="531"/>
      <c r="J4" s="531"/>
      <c r="K4" s="531"/>
      <c r="L4" s="531"/>
      <c r="M4" s="531"/>
      <c r="N4" s="531"/>
      <c r="O4" s="531"/>
      <c r="P4" s="531"/>
      <c r="Q4" s="531"/>
      <c r="R4" s="531"/>
      <c r="S4" s="531"/>
      <c r="T4" s="531"/>
    </row>
    <row r="5" spans="1:30" ht="35.25" customHeight="1">
      <c r="A5" s="531" t="s">
        <v>656</v>
      </c>
      <c r="B5" s="531"/>
      <c r="C5" s="531"/>
      <c r="D5" s="531"/>
      <c r="E5" s="531"/>
      <c r="F5" s="531"/>
      <c r="G5" s="531"/>
      <c r="H5" s="531"/>
      <c r="I5" s="531"/>
      <c r="J5" s="531"/>
      <c r="K5" s="531"/>
      <c r="L5" s="531"/>
      <c r="M5" s="531"/>
      <c r="N5" s="531"/>
      <c r="O5" s="531"/>
      <c r="P5" s="531"/>
      <c r="Q5" s="531"/>
      <c r="R5" s="531"/>
      <c r="S5" s="531"/>
      <c r="T5" s="531"/>
    </row>
    <row r="6" spans="1:30" s="41" customFormat="1" ht="39">
      <c r="A6" s="44"/>
      <c r="B6" s="44"/>
      <c r="C6" s="44"/>
      <c r="D6" s="44"/>
      <c r="E6" s="44">
        <v>0.97</v>
      </c>
      <c r="F6" s="44"/>
      <c r="G6" s="154">
        <f t="shared" ref="G6:G8" si="0">SUM(A6:E6)</f>
        <v>0.97</v>
      </c>
      <c r="H6" s="4"/>
      <c r="I6" s="75" t="s">
        <v>360</v>
      </c>
      <c r="J6" s="10">
        <v>43075</v>
      </c>
      <c r="K6" s="8" t="s">
        <v>657</v>
      </c>
      <c r="L6" s="132" t="s">
        <v>359</v>
      </c>
      <c r="N6" s="153" t="s">
        <v>658</v>
      </c>
      <c r="U6" s="152" t="s">
        <v>654</v>
      </c>
    </row>
    <row r="7" spans="1:30" s="41" customFormat="1" ht="51.75">
      <c r="A7" s="44"/>
      <c r="B7" s="44"/>
      <c r="C7" s="44"/>
      <c r="D7" s="44"/>
      <c r="E7" s="44">
        <v>6.46</v>
      </c>
      <c r="F7" s="44"/>
      <c r="G7" s="154">
        <f t="shared" si="0"/>
        <v>6.46</v>
      </c>
      <c r="H7" s="4"/>
      <c r="I7" s="75" t="s">
        <v>360</v>
      </c>
      <c r="J7" s="10">
        <v>43075</v>
      </c>
      <c r="K7" s="8" t="s">
        <v>659</v>
      </c>
      <c r="L7" s="132" t="s">
        <v>359</v>
      </c>
      <c r="N7" s="133" t="s">
        <v>660</v>
      </c>
      <c r="O7" s="44">
        <f>(41.43+3.78)</f>
        <v>45.21</v>
      </c>
      <c r="P7" s="134">
        <v>8</v>
      </c>
      <c r="Q7" s="4">
        <f t="shared" ref="Q7" si="1">O7/P7</f>
        <v>5.6512500000000001</v>
      </c>
      <c r="R7" s="4"/>
      <c r="U7" s="152" t="s">
        <v>654</v>
      </c>
    </row>
    <row r="8" spans="1:30" s="41" customFormat="1" ht="51.75">
      <c r="A8" s="44"/>
      <c r="B8" s="44"/>
      <c r="C8" s="44"/>
      <c r="D8" s="44"/>
      <c r="E8" s="44">
        <v>20.239999999999998</v>
      </c>
      <c r="F8" s="44"/>
      <c r="G8" s="154">
        <f t="shared" si="0"/>
        <v>20.239999999999998</v>
      </c>
      <c r="H8" s="4"/>
      <c r="I8" s="75" t="s">
        <v>661</v>
      </c>
      <c r="J8" s="10">
        <v>43073</v>
      </c>
      <c r="K8" s="8" t="s">
        <v>662</v>
      </c>
      <c r="L8" s="135" t="s">
        <v>320</v>
      </c>
      <c r="N8" s="153" t="s">
        <v>663</v>
      </c>
      <c r="O8" s="4"/>
      <c r="P8" s="134"/>
      <c r="Q8" s="4"/>
      <c r="R8" s="4"/>
      <c r="S8" s="4"/>
      <c r="T8" s="4"/>
      <c r="U8" s="152" t="s">
        <v>654</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661</v>
      </c>
      <c r="J11" s="10">
        <v>43074</v>
      </c>
      <c r="K11" s="8" t="s">
        <v>664</v>
      </c>
      <c r="L11" s="135" t="s">
        <v>320</v>
      </c>
      <c r="N11" s="133" t="s">
        <v>665</v>
      </c>
      <c r="U11" s="152" t="s">
        <v>666</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414</v>
      </c>
      <c r="B1" s="112"/>
      <c r="C1" s="112"/>
      <c r="D1" s="112"/>
    </row>
    <row r="2" spans="1:43" ht="13.15">
      <c r="A2" s="111" t="s">
        <v>415</v>
      </c>
      <c r="B2" s="112"/>
      <c r="C2" s="112"/>
      <c r="D2" s="112"/>
      <c r="F2" s="118" t="s">
        <v>667</v>
      </c>
      <c r="G2" s="118"/>
      <c r="H2" s="118"/>
    </row>
    <row r="3" spans="1:43">
      <c r="A3" s="112"/>
      <c r="B3" s="112"/>
      <c r="C3" s="112"/>
      <c r="D3" s="112"/>
    </row>
    <row r="4" spans="1:43" ht="13.15">
      <c r="A4" s="109" t="s">
        <v>668</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669</v>
      </c>
      <c r="S18" s="119" t="s">
        <v>669</v>
      </c>
      <c r="T18" s="119" t="s">
        <v>669</v>
      </c>
    </row>
    <row r="19" spans="18:21">
      <c r="R19">
        <v>202.48</v>
      </c>
      <c r="S19">
        <v>20</v>
      </c>
      <c r="T19">
        <f>SUM(R19:S19)</f>
        <v>222.48</v>
      </c>
      <c r="U19" t="s">
        <v>670</v>
      </c>
    </row>
    <row r="20" spans="18:21">
      <c r="R20">
        <v>143.77000000000001</v>
      </c>
      <c r="S20">
        <v>20</v>
      </c>
      <c r="T20">
        <f>SUM(R20:S20)</f>
        <v>163.77000000000001</v>
      </c>
      <c r="U20" t="s">
        <v>414</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671</v>
      </c>
      <c r="B1" s="112"/>
      <c r="C1" s="112"/>
      <c r="D1" s="112"/>
    </row>
    <row r="2" spans="1:43" ht="13.15">
      <c r="A2" s="111" t="s">
        <v>672</v>
      </c>
      <c r="B2" s="112"/>
      <c r="C2" s="112"/>
      <c r="D2" s="112"/>
      <c r="F2" s="118" t="s">
        <v>667</v>
      </c>
      <c r="G2" s="118"/>
      <c r="H2" s="118"/>
    </row>
    <row r="3" spans="1:43">
      <c r="A3" s="112"/>
      <c r="B3" s="112"/>
      <c r="C3" s="112"/>
      <c r="D3" s="112"/>
    </row>
    <row r="4" spans="1:43" s="64" customFormat="1" ht="13.15">
      <c r="A4" s="12" t="s">
        <v>668</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673</v>
      </c>
    </row>
    <row r="56" spans="1:9" ht="13.15">
      <c r="A56" s="121" t="s">
        <v>674</v>
      </c>
      <c r="B56" s="122">
        <v>2160.37</v>
      </c>
      <c r="C56" s="123">
        <v>3100961586</v>
      </c>
      <c r="D56" s="124">
        <v>43061</v>
      </c>
      <c r="E56" s="125" t="s">
        <v>675</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485</v>
      </c>
      <c r="B1" s="86"/>
      <c r="C1" s="86"/>
      <c r="D1" s="86"/>
      <c r="E1" s="2"/>
      <c r="F1" s="2"/>
      <c r="G1" s="2"/>
      <c r="H1" s="2"/>
      <c r="I1" s="2"/>
      <c r="J1" s="3"/>
      <c r="K1" s="7"/>
    </row>
    <row r="2" spans="1:13" s="2" customFormat="1" ht="14.25">
      <c r="A2" s="86" t="s">
        <v>486</v>
      </c>
      <c r="B2" s="86"/>
      <c r="C2" s="86"/>
      <c r="D2" s="86"/>
      <c r="E2" s="4"/>
      <c r="F2" s="4"/>
      <c r="G2" s="4"/>
      <c r="H2" s="4"/>
      <c r="I2" s="4"/>
      <c r="J2" s="10"/>
      <c r="K2" s="8"/>
    </row>
    <row r="3" spans="1:13" s="4" customFormat="1" ht="14.25">
      <c r="A3" s="86" t="s">
        <v>676</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677</v>
      </c>
      <c r="J5" s="10">
        <v>42614</v>
      </c>
      <c r="K5" s="8" t="s">
        <v>678</v>
      </c>
    </row>
    <row r="6" spans="1:13" s="16" customFormat="1" ht="26.25" customHeight="1">
      <c r="A6" s="44"/>
      <c r="B6" s="44"/>
      <c r="C6" s="2"/>
      <c r="D6" s="44"/>
      <c r="E6" s="44">
        <f>905.06/18</f>
        <v>50.281111111111109</v>
      </c>
      <c r="F6" s="44"/>
      <c r="G6" s="4">
        <f>SUM(A6:E6)</f>
        <v>50.281111111111109</v>
      </c>
      <c r="H6" s="4"/>
      <c r="I6" s="4" t="s">
        <v>679</v>
      </c>
      <c r="J6" s="10">
        <v>42688</v>
      </c>
      <c r="K6" s="8" t="s">
        <v>680</v>
      </c>
    </row>
    <row r="7" spans="1:13" s="16" customFormat="1" ht="30.75" customHeight="1">
      <c r="A7" s="44"/>
      <c r="B7" s="44"/>
      <c r="C7" s="2"/>
      <c r="D7" s="44"/>
      <c r="E7" s="44">
        <f>(136.58+184.3+27.45)/8</f>
        <v>43.541249999999998</v>
      </c>
      <c r="F7" s="44"/>
      <c r="G7" s="4">
        <f>SUM(A7:E7)</f>
        <v>43.541249999999998</v>
      </c>
      <c r="H7" s="4"/>
      <c r="I7" s="4" t="s">
        <v>681</v>
      </c>
      <c r="J7" s="42" t="s">
        <v>682</v>
      </c>
      <c r="K7" s="8" t="s">
        <v>683</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646</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677</v>
      </c>
      <c r="J16" s="10">
        <v>42598</v>
      </c>
      <c r="K16" s="8" t="s">
        <v>678</v>
      </c>
    </row>
    <row r="17" spans="1:13" s="16" customFormat="1" ht="27" customHeight="1">
      <c r="A17" s="44"/>
      <c r="B17" s="44"/>
      <c r="C17" s="2"/>
      <c r="D17" s="44"/>
      <c r="E17" s="44">
        <f>905.06/18</f>
        <v>50.281111111111109</v>
      </c>
      <c r="F17" s="44"/>
      <c r="G17" s="4">
        <f>SUM(A17:E17)</f>
        <v>50.281111111111109</v>
      </c>
      <c r="H17" s="4"/>
      <c r="I17" s="4" t="s">
        <v>679</v>
      </c>
      <c r="J17" s="10">
        <v>42688</v>
      </c>
      <c r="K17" s="8" t="s">
        <v>680</v>
      </c>
    </row>
    <row r="18" spans="1:13" s="16" customFormat="1" ht="30.75" customHeight="1">
      <c r="A18" s="44"/>
      <c r="B18" s="44"/>
      <c r="C18" s="2"/>
      <c r="D18" s="44"/>
      <c r="E18" s="44">
        <f>(136.58+184.3+27.45)/8</f>
        <v>43.541249999999998</v>
      </c>
      <c r="F18" s="44"/>
      <c r="G18" s="4">
        <f>SUM(A18:E18)</f>
        <v>43.541249999999998</v>
      </c>
      <c r="H18" s="4"/>
      <c r="I18" s="4" t="s">
        <v>681</v>
      </c>
      <c r="J18" s="42" t="s">
        <v>682</v>
      </c>
      <c r="K18" s="8" t="s">
        <v>683</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490</v>
      </c>
      <c r="B23" s="86"/>
      <c r="C23" s="86"/>
      <c r="D23" s="86"/>
      <c r="E23" s="86"/>
      <c r="J23" s="3"/>
      <c r="K23" s="7"/>
    </row>
    <row r="24" spans="1:13" s="2" customFormat="1" ht="29.25" customHeight="1">
      <c r="A24" s="532" t="s">
        <v>491</v>
      </c>
      <c r="B24" s="532"/>
      <c r="C24" s="532"/>
      <c r="D24" s="532"/>
      <c r="E24" s="532"/>
      <c r="J24" s="3"/>
      <c r="K24" s="7"/>
    </row>
    <row r="25" spans="1:13" s="2" customFormat="1" ht="13.5" customHeight="1">
      <c r="A25" s="86" t="s">
        <v>646</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679</v>
      </c>
      <c r="J27" s="10">
        <v>42688</v>
      </c>
      <c r="K27" s="8" t="s">
        <v>680</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414</v>
      </c>
      <c r="B33" s="86"/>
      <c r="C33" s="86"/>
      <c r="D33" s="86"/>
      <c r="E33" s="86"/>
      <c r="J33" s="10"/>
    </row>
    <row r="34" spans="1:14" s="2" customFormat="1" ht="13.5" customHeight="1">
      <c r="A34" s="87" t="s">
        <v>415</v>
      </c>
      <c r="B34" s="86"/>
      <c r="C34" s="86"/>
      <c r="D34" s="87"/>
      <c r="E34" s="87"/>
      <c r="J34" s="3"/>
    </row>
    <row r="35" spans="1:14" s="2" customFormat="1" ht="13.5" customHeight="1">
      <c r="A35" s="86" t="s">
        <v>646</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679</v>
      </c>
      <c r="J37" s="10">
        <v>42688</v>
      </c>
      <c r="K37" s="8" t="s">
        <v>680</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646</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681</v>
      </c>
      <c r="J46" s="42" t="s">
        <v>682</v>
      </c>
      <c r="K46" s="8" t="s">
        <v>683</v>
      </c>
      <c r="N46" s="73"/>
    </row>
    <row r="47" spans="1:14" s="16" customFormat="1" ht="30" customHeight="1">
      <c r="A47" s="44"/>
      <c r="B47" s="44"/>
      <c r="C47" s="2"/>
      <c r="D47" s="44"/>
      <c r="E47" s="44">
        <v>4.34</v>
      </c>
      <c r="F47" s="44"/>
      <c r="G47" s="4">
        <f>SUM(A47:E47)</f>
        <v>4.34</v>
      </c>
      <c r="H47" s="4"/>
      <c r="I47" s="4" t="s">
        <v>677</v>
      </c>
      <c r="J47" s="10">
        <v>42598</v>
      </c>
      <c r="K47" s="8" t="s">
        <v>678</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22" t="s">
        <v>204</v>
      </c>
      <c r="G1" s="523"/>
      <c r="H1" s="523"/>
      <c r="I1" s="523"/>
      <c r="J1" s="523"/>
      <c r="K1" s="523"/>
      <c r="L1" s="523"/>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f>'Watts R'!A15</f>
        <v>0</v>
      </c>
      <c r="G17" s="46">
        <f>'Watts R'!B15</f>
        <v>0</v>
      </c>
      <c r="H17" s="46">
        <f>'Watts R'!C15</f>
        <v>0</v>
      </c>
      <c r="I17" s="46">
        <f>'Watts R'!D15</f>
        <v>0</v>
      </c>
      <c r="J17" s="46">
        <f>'Watts R'!F15</f>
        <v>0</v>
      </c>
      <c r="K17" s="46">
        <f>'Watts R'!G15</f>
        <v>0</v>
      </c>
      <c r="L17" s="106">
        <f t="shared" si="0"/>
        <v>0</v>
      </c>
      <c r="Q17" s="477" t="s">
        <v>254</v>
      </c>
      <c r="R17" s="474">
        <v>0</v>
      </c>
      <c r="S17" s="474">
        <f t="shared" si="1"/>
        <v>0</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24" t="s">
        <v>286</v>
      </c>
      <c r="E1" s="525"/>
      <c r="F1" s="525"/>
      <c r="G1" s="525"/>
      <c r="H1" s="525"/>
      <c r="I1" s="525"/>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24" t="s">
        <v>293</v>
      </c>
      <c r="E1" s="525"/>
      <c r="F1" s="525"/>
      <c r="G1" s="525"/>
      <c r="H1" s="525"/>
      <c r="I1" s="525"/>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26" t="s">
        <v>306</v>
      </c>
      <c r="B6" s="526"/>
      <c r="C6" s="526"/>
      <c r="D6" s="526"/>
      <c r="E6" s="526"/>
      <c r="F6" s="526"/>
      <c r="G6" s="526"/>
      <c r="H6" s="526"/>
      <c r="I6" s="526"/>
      <c r="J6" s="526"/>
      <c r="K6" s="526"/>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26" t="s">
        <v>306</v>
      </c>
      <c r="B23" s="526"/>
      <c r="C23" s="526"/>
      <c r="D23" s="526"/>
      <c r="E23" s="526"/>
      <c r="F23" s="526"/>
      <c r="G23" s="526"/>
      <c r="H23" s="526"/>
      <c r="I23" s="526"/>
      <c r="J23" s="526"/>
      <c r="K23" s="526"/>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26" t="s">
        <v>306</v>
      </c>
      <c r="B40" s="526"/>
      <c r="C40" s="526"/>
      <c r="D40" s="526"/>
      <c r="E40" s="526"/>
      <c r="F40" s="526"/>
      <c r="G40" s="526"/>
      <c r="H40" s="526"/>
      <c r="I40" s="526"/>
      <c r="J40" s="526"/>
      <c r="K40" s="526"/>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26" t="s">
        <v>306</v>
      </c>
      <c r="B57" s="526"/>
      <c r="C57" s="526"/>
      <c r="D57" s="526"/>
      <c r="E57" s="526"/>
      <c r="F57" s="526"/>
      <c r="G57" s="526"/>
      <c r="H57" s="526"/>
      <c r="I57" s="526"/>
      <c r="J57" s="526"/>
      <c r="K57" s="526"/>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26" t="s">
        <v>306</v>
      </c>
      <c r="B6" s="526"/>
      <c r="C6" s="526"/>
      <c r="D6" s="526"/>
      <c r="E6" s="526"/>
      <c r="F6" s="526"/>
      <c r="G6" s="526"/>
      <c r="H6" s="526"/>
      <c r="I6" s="526"/>
      <c r="J6" s="526"/>
      <c r="K6" s="526"/>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26" t="s">
        <v>306</v>
      </c>
      <c r="B21" s="526"/>
      <c r="C21" s="526"/>
      <c r="D21" s="526"/>
      <c r="E21" s="526"/>
      <c r="F21" s="526"/>
      <c r="G21" s="526"/>
      <c r="H21" s="526"/>
      <c r="I21" s="526"/>
      <c r="J21" s="526"/>
      <c r="K21" s="526"/>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26" t="s">
        <v>306</v>
      </c>
      <c r="B36" s="526"/>
      <c r="C36" s="526"/>
      <c r="D36" s="526"/>
      <c r="E36" s="526"/>
      <c r="F36" s="526"/>
      <c r="G36" s="526"/>
      <c r="H36" s="526"/>
      <c r="I36" s="526"/>
      <c r="J36" s="526"/>
      <c r="K36" s="526"/>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26" t="s">
        <v>306</v>
      </c>
      <c r="B53" s="526"/>
      <c r="C53" s="526"/>
      <c r="D53" s="526"/>
      <c r="E53" s="526"/>
      <c r="F53" s="526"/>
      <c r="G53" s="526"/>
      <c r="H53" s="526"/>
      <c r="I53" s="526"/>
      <c r="J53" s="526"/>
      <c r="K53" s="526"/>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Murray J</vt:lpstr>
      <vt:lpstr>Shawcross V</vt:lpstr>
      <vt:lpstr>Stenner J</vt:lpstr>
      <vt:lpstr>Watts R</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lpstr>'Watts R'!Print_Area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2023-08-21T10:03:49Z</dcterms:modified>
  <cp:category/>
  <cp:contentStatus/>
</cp:coreProperties>
</file>